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212595867\Documents\Personal\"/>
    </mc:Choice>
  </mc:AlternateContent>
  <bookViews>
    <workbookView xWindow="0" yWindow="0" windowWidth="14400" windowHeight="6030" activeTab="1"/>
  </bookViews>
  <sheets>
    <sheet name="Meal Planning" sheetId="1" r:id="rId1"/>
    <sheet name="Recipes" sheetId="2" r:id="rId2"/>
    <sheet name="Ingredients" sheetId="4" r:id="rId3"/>
    <sheet name="Snacks" sheetId="3" r:id="rId4"/>
  </sheets>
  <calcPr calcId="171027" iterate="1"/>
</workbook>
</file>

<file path=xl/calcChain.xml><?xml version="1.0" encoding="utf-8"?>
<calcChain xmlns="http://schemas.openxmlformats.org/spreadsheetml/2006/main">
  <c r="P367" i="2" l="1"/>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 i="2"/>
  <c r="M3" i="2" l="1"/>
  <c r="M4" i="2"/>
  <c r="M5" i="2"/>
  <c r="M6" i="2"/>
  <c r="T6" i="2" s="1"/>
  <c r="M7" i="2"/>
  <c r="T7" i="2" s="1"/>
  <c r="Z7" i="2" s="1"/>
  <c r="M8" i="2"/>
  <c r="M9" i="2"/>
  <c r="M10" i="2"/>
  <c r="T10" i="2" s="1"/>
  <c r="Z10" i="2" s="1"/>
  <c r="M11" i="2"/>
  <c r="T11" i="2" s="1"/>
  <c r="Z11" i="2" s="1"/>
  <c r="M12" i="2"/>
  <c r="M13" i="2"/>
  <c r="M14" i="2"/>
  <c r="T14" i="2" s="1"/>
  <c r="Z14" i="2" s="1"/>
  <c r="M15" i="2"/>
  <c r="M16" i="2"/>
  <c r="M17" i="2"/>
  <c r="M18" i="2"/>
  <c r="T18" i="2" s="1"/>
  <c r="Z18" i="2" s="1"/>
  <c r="M19" i="2"/>
  <c r="T19" i="2" s="1"/>
  <c r="Z19" i="2" s="1"/>
  <c r="M20" i="2"/>
  <c r="M21" i="2"/>
  <c r="M22" i="2"/>
  <c r="T22" i="2" s="1"/>
  <c r="Z22" i="2" s="1"/>
  <c r="M23" i="2"/>
  <c r="T23" i="2" s="1"/>
  <c r="Z23" i="2" s="1"/>
  <c r="M24" i="2"/>
  <c r="M25" i="2"/>
  <c r="M26" i="2"/>
  <c r="T26" i="2" s="1"/>
  <c r="Z26" i="2" s="1"/>
  <c r="M27" i="2"/>
  <c r="T27" i="2" s="1"/>
  <c r="Z27" i="2" s="1"/>
  <c r="M28" i="2"/>
  <c r="M29" i="2"/>
  <c r="M30" i="2"/>
  <c r="T30" i="2" s="1"/>
  <c r="Z30" i="2" s="1"/>
  <c r="M31" i="2"/>
  <c r="T31" i="2" s="1"/>
  <c r="Z31" i="2" s="1"/>
  <c r="M32" i="2"/>
  <c r="M33" i="2"/>
  <c r="M34" i="2"/>
  <c r="T34" i="2" s="1"/>
  <c r="Z34" i="2" s="1"/>
  <c r="M35" i="2"/>
  <c r="M36" i="2"/>
  <c r="M37" i="2"/>
  <c r="M38" i="2"/>
  <c r="T38" i="2" s="1"/>
  <c r="Z38" i="2" s="1"/>
  <c r="M39" i="2"/>
  <c r="T39" i="2" s="1"/>
  <c r="Z39" i="2" s="1"/>
  <c r="M40" i="2"/>
  <c r="M41" i="2"/>
  <c r="M42" i="2"/>
  <c r="T42" i="2" s="1"/>
  <c r="Z42" i="2" s="1"/>
  <c r="M43" i="2"/>
  <c r="T43" i="2" s="1"/>
  <c r="Z43" i="2" s="1"/>
  <c r="M44" i="2"/>
  <c r="M45" i="2"/>
  <c r="M46" i="2"/>
  <c r="T46" i="2" s="1"/>
  <c r="Z46" i="2" s="1"/>
  <c r="M47" i="2"/>
  <c r="T47" i="2" s="1"/>
  <c r="Z47" i="2" s="1"/>
  <c r="M48" i="2"/>
  <c r="M49" i="2"/>
  <c r="M50" i="2"/>
  <c r="T50" i="2" s="1"/>
  <c r="Z50" i="2" s="1"/>
  <c r="M51" i="2"/>
  <c r="T51" i="2" s="1"/>
  <c r="Z51" i="2" s="1"/>
  <c r="M52" i="2"/>
  <c r="M53" i="2"/>
  <c r="M54" i="2"/>
  <c r="T54" i="2" s="1"/>
  <c r="Z54" i="2" s="1"/>
  <c r="M55" i="2"/>
  <c r="T55" i="2" s="1"/>
  <c r="Z55" i="2" s="1"/>
  <c r="M56" i="2"/>
  <c r="M57" i="2"/>
  <c r="M58" i="2"/>
  <c r="T58" i="2" s="1"/>
  <c r="Z58" i="2" s="1"/>
  <c r="M59" i="2"/>
  <c r="T59" i="2" s="1"/>
  <c r="Z59" i="2" s="1"/>
  <c r="M60" i="2"/>
  <c r="M61" i="2"/>
  <c r="M62" i="2"/>
  <c r="T62" i="2" s="1"/>
  <c r="Z62" i="2" s="1"/>
  <c r="M63" i="2"/>
  <c r="T63" i="2" s="1"/>
  <c r="Z63" i="2" s="1"/>
  <c r="M64" i="2"/>
  <c r="M65" i="2"/>
  <c r="M66" i="2"/>
  <c r="T66" i="2" s="1"/>
  <c r="Z66" i="2" s="1"/>
  <c r="M67" i="2"/>
  <c r="T67" i="2" s="1"/>
  <c r="Z67" i="2" s="1"/>
  <c r="M68" i="2"/>
  <c r="M69" i="2"/>
  <c r="M70" i="2"/>
  <c r="T70" i="2" s="1"/>
  <c r="Z70" i="2" s="1"/>
  <c r="M71" i="2"/>
  <c r="T71" i="2" s="1"/>
  <c r="Z71" i="2" s="1"/>
  <c r="M72" i="2"/>
  <c r="M73" i="2"/>
  <c r="M74" i="2"/>
  <c r="T74" i="2" s="1"/>
  <c r="Z74" i="2" s="1"/>
  <c r="M75" i="2"/>
  <c r="T75" i="2" s="1"/>
  <c r="Z75" i="2" s="1"/>
  <c r="M76" i="2"/>
  <c r="M77" i="2"/>
  <c r="M78" i="2"/>
  <c r="T78" i="2" s="1"/>
  <c r="Z78" i="2" s="1"/>
  <c r="M79" i="2"/>
  <c r="T79" i="2" s="1"/>
  <c r="Z79" i="2" s="1"/>
  <c r="M80" i="2"/>
  <c r="M81" i="2"/>
  <c r="M82" i="2"/>
  <c r="T82" i="2" s="1"/>
  <c r="Z82" i="2" s="1"/>
  <c r="M83" i="2"/>
  <c r="T83" i="2" s="1"/>
  <c r="Z83" i="2" s="1"/>
  <c r="M84" i="2"/>
  <c r="M85" i="2"/>
  <c r="M86" i="2"/>
  <c r="T86" i="2" s="1"/>
  <c r="Z86" i="2" s="1"/>
  <c r="M87" i="2"/>
  <c r="T87" i="2" s="1"/>
  <c r="Z87" i="2" s="1"/>
  <c r="M88" i="2"/>
  <c r="M89" i="2"/>
  <c r="M90" i="2"/>
  <c r="T90" i="2" s="1"/>
  <c r="Z90" i="2" s="1"/>
  <c r="M91" i="2"/>
  <c r="T91" i="2" s="1"/>
  <c r="Z91" i="2" s="1"/>
  <c r="M92" i="2"/>
  <c r="M93" i="2"/>
  <c r="M94" i="2"/>
  <c r="T94" i="2" s="1"/>
  <c r="Z94" i="2" s="1"/>
  <c r="M95" i="2"/>
  <c r="T95" i="2" s="1"/>
  <c r="Z95" i="2" s="1"/>
  <c r="M96" i="2"/>
  <c r="M97" i="2"/>
  <c r="M98" i="2"/>
  <c r="T98" i="2" s="1"/>
  <c r="Z98" i="2" s="1"/>
  <c r="M99" i="2"/>
  <c r="T99" i="2" s="1"/>
  <c r="Z99" i="2" s="1"/>
  <c r="M100" i="2"/>
  <c r="M101" i="2"/>
  <c r="M102" i="2"/>
  <c r="T102" i="2" s="1"/>
  <c r="Z102" i="2" s="1"/>
  <c r="M103" i="2"/>
  <c r="T103" i="2" s="1"/>
  <c r="Z103" i="2" s="1"/>
  <c r="M104" i="2"/>
  <c r="M105" i="2"/>
  <c r="M106" i="2"/>
  <c r="T106" i="2" s="1"/>
  <c r="Z106" i="2" s="1"/>
  <c r="M107" i="2"/>
  <c r="M108" i="2"/>
  <c r="M109" i="2"/>
  <c r="M110" i="2"/>
  <c r="T110" i="2" s="1"/>
  <c r="Z110" i="2" s="1"/>
  <c r="M111" i="2"/>
  <c r="T111" i="2" s="1"/>
  <c r="Z111" i="2" s="1"/>
  <c r="M112" i="2"/>
  <c r="M113" i="2"/>
  <c r="M114" i="2"/>
  <c r="T114" i="2" s="1"/>
  <c r="Z114" i="2" s="1"/>
  <c r="M115" i="2"/>
  <c r="T115" i="2" s="1"/>
  <c r="Z115" i="2" s="1"/>
  <c r="M116" i="2"/>
  <c r="M117" i="2"/>
  <c r="M118" i="2"/>
  <c r="T118" i="2" s="1"/>
  <c r="Z118" i="2" s="1"/>
  <c r="M119" i="2"/>
  <c r="T119" i="2" s="1"/>
  <c r="Z119" i="2" s="1"/>
  <c r="M120" i="2"/>
  <c r="M121" i="2"/>
  <c r="M122" i="2"/>
  <c r="T122" i="2" s="1"/>
  <c r="Z122" i="2" s="1"/>
  <c r="M123" i="2"/>
  <c r="T123" i="2" s="1"/>
  <c r="Z123" i="2" s="1"/>
  <c r="M124" i="2"/>
  <c r="M125" i="2"/>
  <c r="M126" i="2"/>
  <c r="T126" i="2" s="1"/>
  <c r="Z126" i="2" s="1"/>
  <c r="M127" i="2"/>
  <c r="T127" i="2" s="1"/>
  <c r="Z127" i="2" s="1"/>
  <c r="M128" i="2"/>
  <c r="M129" i="2"/>
  <c r="M130" i="2"/>
  <c r="T130" i="2" s="1"/>
  <c r="Z130" i="2" s="1"/>
  <c r="M131" i="2"/>
  <c r="M132" i="2"/>
  <c r="M133" i="2"/>
  <c r="M134" i="2"/>
  <c r="T134" i="2" s="1"/>
  <c r="Z134" i="2" s="1"/>
  <c r="M135" i="2"/>
  <c r="T135" i="2" s="1"/>
  <c r="Z135" i="2" s="1"/>
  <c r="M136" i="2"/>
  <c r="M137" i="2"/>
  <c r="M138" i="2"/>
  <c r="T138" i="2" s="1"/>
  <c r="Z138" i="2" s="1"/>
  <c r="M139" i="2"/>
  <c r="T139" i="2" s="1"/>
  <c r="Z139" i="2" s="1"/>
  <c r="M140" i="2"/>
  <c r="M141" i="2"/>
  <c r="M142" i="2"/>
  <c r="T142" i="2" s="1"/>
  <c r="Z142" i="2" s="1"/>
  <c r="M143" i="2"/>
  <c r="T143" i="2" s="1"/>
  <c r="Z143" i="2" s="1"/>
  <c r="M144" i="2"/>
  <c r="M145" i="2"/>
  <c r="M146" i="2"/>
  <c r="T146" i="2" s="1"/>
  <c r="Z146" i="2" s="1"/>
  <c r="M147" i="2"/>
  <c r="T147" i="2" s="1"/>
  <c r="Z147" i="2" s="1"/>
  <c r="M148" i="2"/>
  <c r="M149" i="2"/>
  <c r="M150" i="2"/>
  <c r="T150" i="2" s="1"/>
  <c r="Z150" i="2" s="1"/>
  <c r="M151" i="2"/>
  <c r="T151" i="2" s="1"/>
  <c r="Z151" i="2" s="1"/>
  <c r="M152" i="2"/>
  <c r="M153" i="2"/>
  <c r="M154" i="2"/>
  <c r="T154" i="2" s="1"/>
  <c r="Z154" i="2" s="1"/>
  <c r="M155" i="2"/>
  <c r="T155" i="2" s="1"/>
  <c r="Z155" i="2" s="1"/>
  <c r="M156" i="2"/>
  <c r="M157" i="2"/>
  <c r="M158" i="2"/>
  <c r="T158" i="2" s="1"/>
  <c r="Z158" i="2" s="1"/>
  <c r="M159" i="2"/>
  <c r="T159" i="2" s="1"/>
  <c r="Z159" i="2" s="1"/>
  <c r="M160" i="2"/>
  <c r="M161" i="2"/>
  <c r="M162" i="2"/>
  <c r="T162" i="2" s="1"/>
  <c r="Z162" i="2" s="1"/>
  <c r="M163" i="2"/>
  <c r="T163" i="2" s="1"/>
  <c r="Z163" i="2" s="1"/>
  <c r="M164" i="2"/>
  <c r="M165" i="2"/>
  <c r="M166" i="2"/>
  <c r="T166" i="2" s="1"/>
  <c r="Z166" i="2" s="1"/>
  <c r="M167" i="2"/>
  <c r="T167" i="2" s="1"/>
  <c r="Z167" i="2" s="1"/>
  <c r="M168" i="2"/>
  <c r="M169" i="2"/>
  <c r="M170" i="2"/>
  <c r="M171" i="2"/>
  <c r="T171" i="2" s="1"/>
  <c r="Z171" i="2" s="1"/>
  <c r="M172" i="2"/>
  <c r="M173" i="2"/>
  <c r="M174" i="2"/>
  <c r="T174" i="2" s="1"/>
  <c r="Z174" i="2" s="1"/>
  <c r="M175" i="2"/>
  <c r="T175" i="2" s="1"/>
  <c r="Z175" i="2" s="1"/>
  <c r="M176" i="2"/>
  <c r="M177" i="2"/>
  <c r="M178" i="2"/>
  <c r="T178" i="2" s="1"/>
  <c r="Z178" i="2" s="1"/>
  <c r="M179" i="2"/>
  <c r="T179" i="2" s="1"/>
  <c r="Z179" i="2" s="1"/>
  <c r="M180" i="2"/>
  <c r="M181" i="2"/>
  <c r="M182" i="2"/>
  <c r="T182" i="2" s="1"/>
  <c r="Z182" i="2" s="1"/>
  <c r="M183" i="2"/>
  <c r="M184" i="2"/>
  <c r="M185" i="2"/>
  <c r="M186" i="2"/>
  <c r="T186" i="2" s="1"/>
  <c r="Z186" i="2" s="1"/>
  <c r="M187" i="2"/>
  <c r="T187" i="2" s="1"/>
  <c r="Z187" i="2" s="1"/>
  <c r="M188" i="2"/>
  <c r="M189" i="2"/>
  <c r="M190" i="2"/>
  <c r="T190" i="2" s="1"/>
  <c r="Z190" i="2" s="1"/>
  <c r="M191" i="2"/>
  <c r="T191" i="2" s="1"/>
  <c r="Z191" i="2" s="1"/>
  <c r="M192" i="2"/>
  <c r="M193" i="2"/>
  <c r="M194" i="2"/>
  <c r="T194" i="2" s="1"/>
  <c r="Z194" i="2" s="1"/>
  <c r="M195" i="2"/>
  <c r="T195" i="2" s="1"/>
  <c r="Z195" i="2" s="1"/>
  <c r="M196" i="2"/>
  <c r="M197" i="2"/>
  <c r="M198" i="2"/>
  <c r="M199" i="2"/>
  <c r="T199" i="2" s="1"/>
  <c r="Z199" i="2" s="1"/>
  <c r="M200" i="2"/>
  <c r="M201" i="2"/>
  <c r="M202" i="2"/>
  <c r="T202" i="2" s="1"/>
  <c r="Z202" i="2" s="1"/>
  <c r="M203" i="2"/>
  <c r="T203" i="2" s="1"/>
  <c r="Z203" i="2" s="1"/>
  <c r="M204" i="2"/>
  <c r="M205" i="2"/>
  <c r="M206" i="2"/>
  <c r="T206" i="2" s="1"/>
  <c r="Z206" i="2" s="1"/>
  <c r="M207" i="2"/>
  <c r="T207" i="2" s="1"/>
  <c r="Z207" i="2" s="1"/>
  <c r="M208" i="2"/>
  <c r="M209" i="2"/>
  <c r="M210" i="2"/>
  <c r="T210" i="2" s="1"/>
  <c r="Z210" i="2" s="1"/>
  <c r="M211" i="2"/>
  <c r="T211" i="2" s="1"/>
  <c r="Z211" i="2" s="1"/>
  <c r="M212" i="2"/>
  <c r="M213" i="2"/>
  <c r="M214" i="2"/>
  <c r="T214" i="2" s="1"/>
  <c r="Z214" i="2" s="1"/>
  <c r="M215" i="2"/>
  <c r="T215" i="2" s="1"/>
  <c r="Z215" i="2" s="1"/>
  <c r="M216" i="2"/>
  <c r="M217" i="2"/>
  <c r="M218" i="2"/>
  <c r="T218" i="2" s="1"/>
  <c r="Z218" i="2" s="1"/>
  <c r="M219" i="2"/>
  <c r="T219" i="2" s="1"/>
  <c r="Z219" i="2" s="1"/>
  <c r="M220" i="2"/>
  <c r="M221" i="2"/>
  <c r="M222" i="2"/>
  <c r="T222" i="2" s="1"/>
  <c r="Z222" i="2" s="1"/>
  <c r="M223" i="2"/>
  <c r="T223" i="2" s="1"/>
  <c r="Z223" i="2" s="1"/>
  <c r="M224" i="2"/>
  <c r="M225" i="2"/>
  <c r="M226" i="2"/>
  <c r="T226" i="2" s="1"/>
  <c r="Z226" i="2" s="1"/>
  <c r="M227" i="2"/>
  <c r="T227" i="2" s="1"/>
  <c r="Z227" i="2" s="1"/>
  <c r="M228" i="2"/>
  <c r="M229" i="2"/>
  <c r="M230" i="2"/>
  <c r="T230" i="2" s="1"/>
  <c r="Z230" i="2" s="1"/>
  <c r="M231" i="2"/>
  <c r="T231" i="2" s="1"/>
  <c r="Z231" i="2" s="1"/>
  <c r="M232" i="2"/>
  <c r="M233" i="2"/>
  <c r="M234" i="2"/>
  <c r="T234" i="2" s="1"/>
  <c r="Z234" i="2" s="1"/>
  <c r="M235" i="2"/>
  <c r="T235" i="2" s="1"/>
  <c r="Z235" i="2" s="1"/>
  <c r="M236" i="2"/>
  <c r="M237" i="2"/>
  <c r="M238" i="2"/>
  <c r="T238" i="2" s="1"/>
  <c r="Z238" i="2" s="1"/>
  <c r="M239" i="2"/>
  <c r="M240" i="2"/>
  <c r="M241" i="2"/>
  <c r="M242" i="2"/>
  <c r="T242" i="2" s="1"/>
  <c r="Z242" i="2" s="1"/>
  <c r="M243" i="2"/>
  <c r="T243" i="2" s="1"/>
  <c r="Z243" i="2" s="1"/>
  <c r="M244" i="2"/>
  <c r="M245" i="2"/>
  <c r="M246" i="2"/>
  <c r="T246" i="2" s="1"/>
  <c r="Z246" i="2" s="1"/>
  <c r="M247" i="2"/>
  <c r="T247" i="2" s="1"/>
  <c r="Z247" i="2" s="1"/>
  <c r="M248" i="2"/>
  <c r="M249" i="2"/>
  <c r="M250" i="2"/>
  <c r="T250" i="2" s="1"/>
  <c r="Z250" i="2" s="1"/>
  <c r="M251" i="2"/>
  <c r="T251" i="2" s="1"/>
  <c r="Z251" i="2" s="1"/>
  <c r="M252" i="2"/>
  <c r="M253" i="2"/>
  <c r="M254" i="2"/>
  <c r="T254" i="2" s="1"/>
  <c r="Z254" i="2" s="1"/>
  <c r="M255" i="2"/>
  <c r="T255" i="2" s="1"/>
  <c r="Z255" i="2" s="1"/>
  <c r="M256" i="2"/>
  <c r="M257" i="2"/>
  <c r="M258" i="2"/>
  <c r="T258" i="2" s="1"/>
  <c r="Z258" i="2" s="1"/>
  <c r="M259" i="2"/>
  <c r="T259" i="2" s="1"/>
  <c r="Z259" i="2" s="1"/>
  <c r="M260" i="2"/>
  <c r="M261" i="2"/>
  <c r="M262" i="2"/>
  <c r="T262" i="2" s="1"/>
  <c r="Z262" i="2" s="1"/>
  <c r="M263" i="2"/>
  <c r="T263" i="2" s="1"/>
  <c r="Z263" i="2" s="1"/>
  <c r="M264" i="2"/>
  <c r="M265" i="2"/>
  <c r="M266" i="2"/>
  <c r="T266" i="2" s="1"/>
  <c r="Z266" i="2" s="1"/>
  <c r="M267" i="2"/>
  <c r="T267" i="2" s="1"/>
  <c r="Z267" i="2" s="1"/>
  <c r="M268" i="2"/>
  <c r="M269" i="2"/>
  <c r="M270" i="2"/>
  <c r="T270" i="2" s="1"/>
  <c r="Z270" i="2" s="1"/>
  <c r="M271" i="2"/>
  <c r="T271" i="2" s="1"/>
  <c r="Z271" i="2" s="1"/>
  <c r="M272" i="2"/>
  <c r="M273" i="2"/>
  <c r="M274" i="2"/>
  <c r="T274" i="2" s="1"/>
  <c r="Z274" i="2" s="1"/>
  <c r="M275" i="2"/>
  <c r="T275" i="2" s="1"/>
  <c r="Z275" i="2" s="1"/>
  <c r="M276" i="2"/>
  <c r="M277" i="2"/>
  <c r="M278" i="2"/>
  <c r="T278" i="2" s="1"/>
  <c r="Z278" i="2" s="1"/>
  <c r="M279" i="2"/>
  <c r="M280" i="2"/>
  <c r="M281" i="2"/>
  <c r="M282" i="2"/>
  <c r="T282" i="2" s="1"/>
  <c r="Z282" i="2" s="1"/>
  <c r="M283" i="2"/>
  <c r="T283" i="2" s="1"/>
  <c r="Z283" i="2" s="1"/>
  <c r="M284" i="2"/>
  <c r="M285" i="2"/>
  <c r="M286" i="2"/>
  <c r="T286" i="2" s="1"/>
  <c r="Z286" i="2" s="1"/>
  <c r="M287" i="2"/>
  <c r="T287" i="2" s="1"/>
  <c r="Z287" i="2" s="1"/>
  <c r="M288" i="2"/>
  <c r="M289" i="2"/>
  <c r="M290" i="2"/>
  <c r="T290" i="2" s="1"/>
  <c r="Z290" i="2" s="1"/>
  <c r="M291" i="2"/>
  <c r="M292" i="2"/>
  <c r="M293" i="2"/>
  <c r="M294" i="2"/>
  <c r="T294" i="2" s="1"/>
  <c r="Z294" i="2" s="1"/>
  <c r="M295" i="2"/>
  <c r="T295" i="2" s="1"/>
  <c r="Z295" i="2" s="1"/>
  <c r="M296" i="2"/>
  <c r="M297" i="2"/>
  <c r="M298" i="2"/>
  <c r="M299" i="2"/>
  <c r="T299" i="2" s="1"/>
  <c r="Z299" i="2" s="1"/>
  <c r="M300" i="2"/>
  <c r="M301" i="2"/>
  <c r="M302" i="2"/>
  <c r="T302" i="2" s="1"/>
  <c r="Z302" i="2" s="1"/>
  <c r="M303" i="2"/>
  <c r="M304" i="2"/>
  <c r="M305" i="2"/>
  <c r="M306" i="2"/>
  <c r="T306" i="2" s="1"/>
  <c r="Z306" i="2" s="1"/>
  <c r="M307" i="2"/>
  <c r="T307" i="2" s="1"/>
  <c r="Z307" i="2" s="1"/>
  <c r="M308" i="2"/>
  <c r="M309" i="2"/>
  <c r="M310" i="2"/>
  <c r="T310" i="2" s="1"/>
  <c r="Z310" i="2" s="1"/>
  <c r="M311" i="2"/>
  <c r="T311" i="2" s="1"/>
  <c r="Z311" i="2" s="1"/>
  <c r="M312" i="2"/>
  <c r="M313" i="2"/>
  <c r="M314" i="2"/>
  <c r="T314" i="2" s="1"/>
  <c r="Z314" i="2" s="1"/>
  <c r="M315" i="2"/>
  <c r="T315" i="2" s="1"/>
  <c r="Z315" i="2" s="1"/>
  <c r="M316" i="2"/>
  <c r="M317" i="2"/>
  <c r="M318" i="2"/>
  <c r="T318" i="2" s="1"/>
  <c r="Z318" i="2" s="1"/>
  <c r="M319" i="2"/>
  <c r="T319" i="2" s="1"/>
  <c r="Z319" i="2" s="1"/>
  <c r="M320" i="2"/>
  <c r="M321" i="2"/>
  <c r="M322" i="2"/>
  <c r="T322" i="2" s="1"/>
  <c r="Z322" i="2" s="1"/>
  <c r="M323" i="2"/>
  <c r="T323" i="2" s="1"/>
  <c r="Z323" i="2" s="1"/>
  <c r="M324" i="2"/>
  <c r="M325" i="2"/>
  <c r="M326" i="2"/>
  <c r="M327" i="2"/>
  <c r="T327" i="2" s="1"/>
  <c r="Z327" i="2" s="1"/>
  <c r="M328" i="2"/>
  <c r="M329" i="2"/>
  <c r="M330" i="2"/>
  <c r="T330" i="2" s="1"/>
  <c r="Z330" i="2" s="1"/>
  <c r="M331" i="2"/>
  <c r="T331" i="2" s="1"/>
  <c r="Z331" i="2" s="1"/>
  <c r="M332" i="2"/>
  <c r="M333" i="2"/>
  <c r="M334" i="2"/>
  <c r="T334" i="2" s="1"/>
  <c r="Z334" i="2" s="1"/>
  <c r="M335" i="2"/>
  <c r="T335" i="2" s="1"/>
  <c r="Z335" i="2" s="1"/>
  <c r="M336" i="2"/>
  <c r="M337" i="2"/>
  <c r="M338" i="2"/>
  <c r="M339" i="2"/>
  <c r="T339" i="2" s="1"/>
  <c r="Z339" i="2" s="1"/>
  <c r="M340" i="2"/>
  <c r="M341" i="2"/>
  <c r="M342" i="2"/>
  <c r="T342" i="2" s="1"/>
  <c r="Z342" i="2" s="1"/>
  <c r="M343" i="2"/>
  <c r="T343" i="2" s="1"/>
  <c r="Z343" i="2" s="1"/>
  <c r="M344" i="2"/>
  <c r="M345" i="2"/>
  <c r="M346" i="2"/>
  <c r="T346" i="2" s="1"/>
  <c r="Z346" i="2" s="1"/>
  <c r="M347" i="2"/>
  <c r="T347" i="2" s="1"/>
  <c r="Z347" i="2" s="1"/>
  <c r="M348" i="2"/>
  <c r="M349" i="2"/>
  <c r="M350" i="2"/>
  <c r="T350" i="2" s="1"/>
  <c r="Z350" i="2" s="1"/>
  <c r="M351" i="2"/>
  <c r="T351" i="2" s="1"/>
  <c r="Z351" i="2" s="1"/>
  <c r="M352" i="2"/>
  <c r="M353" i="2"/>
  <c r="M354" i="2"/>
  <c r="T354" i="2" s="1"/>
  <c r="Z354" i="2" s="1"/>
  <c r="M355" i="2"/>
  <c r="T355" i="2" s="1"/>
  <c r="Z355" i="2" s="1"/>
  <c r="M356" i="2"/>
  <c r="M357" i="2"/>
  <c r="M358" i="2"/>
  <c r="T358" i="2" s="1"/>
  <c r="Z358" i="2" s="1"/>
  <c r="M359" i="2"/>
  <c r="T359" i="2" s="1"/>
  <c r="Z359" i="2" s="1"/>
  <c r="M360" i="2"/>
  <c r="M361" i="2"/>
  <c r="M362" i="2"/>
  <c r="T362" i="2" s="1"/>
  <c r="Z362" i="2" s="1"/>
  <c r="M363" i="2"/>
  <c r="M364" i="2"/>
  <c r="M365" i="2"/>
  <c r="M366" i="2"/>
  <c r="T366" i="2" s="1"/>
  <c r="Z366" i="2" s="1"/>
  <c r="M367" i="2"/>
  <c r="T367" i="2" s="1"/>
  <c r="Z367" i="2" s="1"/>
  <c r="M368" i="2"/>
  <c r="M369" i="2"/>
  <c r="M370" i="2"/>
  <c r="T370" i="2" s="1"/>
  <c r="Z370" i="2" s="1"/>
  <c r="M371" i="2"/>
  <c r="T371" i="2" s="1"/>
  <c r="Z371" i="2" s="1"/>
  <c r="M372" i="2"/>
  <c r="M373" i="2"/>
  <c r="M374" i="2"/>
  <c r="T374" i="2" s="1"/>
  <c r="Z374" i="2" s="1"/>
  <c r="M375" i="2"/>
  <c r="T375" i="2" s="1"/>
  <c r="Z375" i="2" s="1"/>
  <c r="M376" i="2"/>
  <c r="M377" i="2"/>
  <c r="M378" i="2"/>
  <c r="M379" i="2"/>
  <c r="T379" i="2" s="1"/>
  <c r="Z379" i="2" s="1"/>
  <c r="M380" i="2"/>
  <c r="M381" i="2"/>
  <c r="M382" i="2"/>
  <c r="T382" i="2" s="1"/>
  <c r="Z382" i="2" s="1"/>
  <c r="M383" i="2"/>
  <c r="T383" i="2" s="1"/>
  <c r="Z383" i="2" s="1"/>
  <c r="M384" i="2"/>
  <c r="M385" i="2"/>
  <c r="M386" i="2"/>
  <c r="T386" i="2" s="1"/>
  <c r="Z386" i="2" s="1"/>
  <c r="M387" i="2"/>
  <c r="T387" i="2" s="1"/>
  <c r="Z387" i="2" s="1"/>
  <c r="M388" i="2"/>
  <c r="M389" i="2"/>
  <c r="M390" i="2"/>
  <c r="T390" i="2" s="1"/>
  <c r="Z390" i="2" s="1"/>
  <c r="M391" i="2"/>
  <c r="M392" i="2"/>
  <c r="M393" i="2"/>
  <c r="M394" i="2"/>
  <c r="T394" i="2" s="1"/>
  <c r="Z394" i="2" s="1"/>
  <c r="M395" i="2"/>
  <c r="T395" i="2" s="1"/>
  <c r="Z395" i="2" s="1"/>
  <c r="M396" i="2"/>
  <c r="M397" i="2"/>
  <c r="M398" i="2"/>
  <c r="T398" i="2" s="1"/>
  <c r="Z398" i="2" s="1"/>
  <c r="M399" i="2"/>
  <c r="T399" i="2" s="1"/>
  <c r="Z399" i="2" s="1"/>
  <c r="M400" i="2"/>
  <c r="M401" i="2"/>
  <c r="M402" i="2"/>
  <c r="T402" i="2" s="1"/>
  <c r="Z402" i="2" s="1"/>
  <c r="M403" i="2"/>
  <c r="T403" i="2" s="1"/>
  <c r="Z403" i="2" s="1"/>
  <c r="M404" i="2"/>
  <c r="M405" i="2"/>
  <c r="M406" i="2"/>
  <c r="T406" i="2" s="1"/>
  <c r="Z406" i="2" s="1"/>
  <c r="M407" i="2"/>
  <c r="T407" i="2" s="1"/>
  <c r="Z407" i="2" s="1"/>
  <c r="M408" i="2"/>
  <c r="M409" i="2"/>
  <c r="M410" i="2"/>
  <c r="T410" i="2" s="1"/>
  <c r="Z410" i="2" s="1"/>
  <c r="M411" i="2"/>
  <c r="T411" i="2" s="1"/>
  <c r="Z411" i="2" s="1"/>
  <c r="M412" i="2"/>
  <c r="M413" i="2"/>
  <c r="M414" i="2"/>
  <c r="T414" i="2" s="1"/>
  <c r="Z414" i="2" s="1"/>
  <c r="M415" i="2"/>
  <c r="T415" i="2" s="1"/>
  <c r="Z415" i="2" s="1"/>
  <c r="M416" i="2"/>
  <c r="M417" i="2"/>
  <c r="M418" i="2"/>
  <c r="T418" i="2" s="1"/>
  <c r="Z418" i="2" s="1"/>
  <c r="M419" i="2"/>
  <c r="T419" i="2" s="1"/>
  <c r="Z419" i="2" s="1"/>
  <c r="M420" i="2"/>
  <c r="M421" i="2"/>
  <c r="M422" i="2"/>
  <c r="T422" i="2" s="1"/>
  <c r="Z422" i="2" s="1"/>
  <c r="M423" i="2"/>
  <c r="T423" i="2" s="1"/>
  <c r="Z423" i="2" s="1"/>
  <c r="M424" i="2"/>
  <c r="M425" i="2"/>
  <c r="M426" i="2"/>
  <c r="T426" i="2" s="1"/>
  <c r="Z426" i="2" s="1"/>
  <c r="M427" i="2"/>
  <c r="T427" i="2" s="1"/>
  <c r="Z427" i="2" s="1"/>
  <c r="M428" i="2"/>
  <c r="M429" i="2"/>
  <c r="M430" i="2"/>
  <c r="T430" i="2" s="1"/>
  <c r="Z430" i="2" s="1"/>
  <c r="M431" i="2"/>
  <c r="T431" i="2" s="1"/>
  <c r="Z431" i="2" s="1"/>
  <c r="M432" i="2"/>
  <c r="M433" i="2"/>
  <c r="M434" i="2"/>
  <c r="T434" i="2" s="1"/>
  <c r="Z434" i="2" s="1"/>
  <c r="M435" i="2"/>
  <c r="T435" i="2" s="1"/>
  <c r="Z435" i="2" s="1"/>
  <c r="M436" i="2"/>
  <c r="M437" i="2"/>
  <c r="M438" i="2"/>
  <c r="T438" i="2" s="1"/>
  <c r="Z438" i="2" s="1"/>
  <c r="M439" i="2"/>
  <c r="T439" i="2" s="1"/>
  <c r="Z439" i="2" s="1"/>
  <c r="M440" i="2"/>
  <c r="M441" i="2"/>
  <c r="M442" i="2"/>
  <c r="T442" i="2" s="1"/>
  <c r="Z442" i="2" s="1"/>
  <c r="M443" i="2"/>
  <c r="T443" i="2" s="1"/>
  <c r="Z443" i="2" s="1"/>
  <c r="M444" i="2"/>
  <c r="M445" i="2"/>
  <c r="M446" i="2"/>
  <c r="T446" i="2" s="1"/>
  <c r="Z446" i="2" s="1"/>
  <c r="M447" i="2"/>
  <c r="T447" i="2" s="1"/>
  <c r="Z447" i="2" s="1"/>
  <c r="M448" i="2"/>
  <c r="M449" i="2"/>
  <c r="M450" i="2"/>
  <c r="T450" i="2" s="1"/>
  <c r="Z450" i="2" s="1"/>
  <c r="M451" i="2"/>
  <c r="T451" i="2" s="1"/>
  <c r="Z451" i="2" s="1"/>
  <c r="M452" i="2"/>
  <c r="M453" i="2"/>
  <c r="M454" i="2"/>
  <c r="T454" i="2" s="1"/>
  <c r="Z454" i="2" s="1"/>
  <c r="M455" i="2"/>
  <c r="T455" i="2" s="1"/>
  <c r="Z455" i="2" s="1"/>
  <c r="M456" i="2"/>
  <c r="M457" i="2"/>
  <c r="M458" i="2"/>
  <c r="T458" i="2" s="1"/>
  <c r="Z458" i="2" s="1"/>
  <c r="M459" i="2"/>
  <c r="T459" i="2" s="1"/>
  <c r="Z459" i="2" s="1"/>
  <c r="M460" i="2"/>
  <c r="M461" i="2"/>
  <c r="M462" i="2"/>
  <c r="T462" i="2" s="1"/>
  <c r="Z462" i="2" s="1"/>
  <c r="M463" i="2"/>
  <c r="T463" i="2" s="1"/>
  <c r="Z463" i="2" s="1"/>
  <c r="M464" i="2"/>
  <c r="M465" i="2"/>
  <c r="M466" i="2"/>
  <c r="T466" i="2" s="1"/>
  <c r="Z466" i="2" s="1"/>
  <c r="M467" i="2"/>
  <c r="T467" i="2" s="1"/>
  <c r="Z467" i="2" s="1"/>
  <c r="M468" i="2"/>
  <c r="M469" i="2"/>
  <c r="M470" i="2"/>
  <c r="T470" i="2" s="1"/>
  <c r="Z470" i="2" s="1"/>
  <c r="M471" i="2"/>
  <c r="T471" i="2" s="1"/>
  <c r="Z471" i="2" s="1"/>
  <c r="M472" i="2"/>
  <c r="M473" i="2"/>
  <c r="M474" i="2"/>
  <c r="T474" i="2" s="1"/>
  <c r="Z474" i="2" s="1"/>
  <c r="M475" i="2"/>
  <c r="T475" i="2" s="1"/>
  <c r="Z475" i="2" s="1"/>
  <c r="M476" i="2"/>
  <c r="M477" i="2"/>
  <c r="M478" i="2"/>
  <c r="T478" i="2" s="1"/>
  <c r="Z478" i="2" s="1"/>
  <c r="M479" i="2"/>
  <c r="T479" i="2" s="1"/>
  <c r="Z479" i="2" s="1"/>
  <c r="M480" i="2"/>
  <c r="M481" i="2"/>
  <c r="M482" i="2"/>
  <c r="T482" i="2" s="1"/>
  <c r="Z482" i="2" s="1"/>
  <c r="M483" i="2"/>
  <c r="T483" i="2" s="1"/>
  <c r="Z483" i="2" s="1"/>
  <c r="M484" i="2"/>
  <c r="M485" i="2"/>
  <c r="M486" i="2"/>
  <c r="T486" i="2" s="1"/>
  <c r="Z486" i="2" s="1"/>
  <c r="M487" i="2"/>
  <c r="T487" i="2" s="1"/>
  <c r="Z487" i="2" s="1"/>
  <c r="M488" i="2"/>
  <c r="M489" i="2"/>
  <c r="M490" i="2"/>
  <c r="T490" i="2" s="1"/>
  <c r="Z490" i="2" s="1"/>
  <c r="M491" i="2"/>
  <c r="T491" i="2" s="1"/>
  <c r="Z491" i="2" s="1"/>
  <c r="M492" i="2"/>
  <c r="M493" i="2"/>
  <c r="M494" i="2"/>
  <c r="T494" i="2" s="1"/>
  <c r="Z494" i="2" s="1"/>
  <c r="M495" i="2"/>
  <c r="T495" i="2" s="1"/>
  <c r="Z495" i="2" s="1"/>
  <c r="M496" i="2"/>
  <c r="M497" i="2"/>
  <c r="M498" i="2"/>
  <c r="T498" i="2" s="1"/>
  <c r="Z498" i="2" s="1"/>
  <c r="M499" i="2"/>
  <c r="T499" i="2" s="1"/>
  <c r="Z499" i="2" s="1"/>
  <c r="M500" i="2"/>
  <c r="M501" i="2"/>
  <c r="M502" i="2"/>
  <c r="T502" i="2" s="1"/>
  <c r="Z502" i="2" s="1"/>
  <c r="M503" i="2"/>
  <c r="T503" i="2" s="1"/>
  <c r="Z503" i="2" s="1"/>
  <c r="M504" i="2"/>
  <c r="M505" i="2"/>
  <c r="M506" i="2"/>
  <c r="T506" i="2" s="1"/>
  <c r="Z506" i="2" s="1"/>
  <c r="M507" i="2"/>
  <c r="T507" i="2" s="1"/>
  <c r="Z507" i="2" s="1"/>
  <c r="M508" i="2"/>
  <c r="M509" i="2"/>
  <c r="M510" i="2"/>
  <c r="T510" i="2" s="1"/>
  <c r="Z510" i="2" s="1"/>
  <c r="M511" i="2"/>
  <c r="T511" i="2" s="1"/>
  <c r="Z511" i="2" s="1"/>
  <c r="M512" i="2"/>
  <c r="M513" i="2"/>
  <c r="M514" i="2"/>
  <c r="T514" i="2" s="1"/>
  <c r="Z514" i="2" s="1"/>
  <c r="M515" i="2"/>
  <c r="T515" i="2" s="1"/>
  <c r="Z515" i="2" s="1"/>
  <c r="M516" i="2"/>
  <c r="M517" i="2"/>
  <c r="M518" i="2"/>
  <c r="T518" i="2" s="1"/>
  <c r="Z518" i="2" s="1"/>
  <c r="M519" i="2"/>
  <c r="T519" i="2" s="1"/>
  <c r="Z519" i="2" s="1"/>
  <c r="M520" i="2"/>
  <c r="M521" i="2"/>
  <c r="M522" i="2"/>
  <c r="T522" i="2" s="1"/>
  <c r="Z522" i="2" s="1"/>
  <c r="M523" i="2"/>
  <c r="T523" i="2" s="1"/>
  <c r="Z523" i="2" s="1"/>
  <c r="M524" i="2"/>
  <c r="M525" i="2"/>
  <c r="M526" i="2"/>
  <c r="T526" i="2" s="1"/>
  <c r="Z526" i="2" s="1"/>
  <c r="M527" i="2"/>
  <c r="T527" i="2" s="1"/>
  <c r="Z527" i="2" s="1"/>
  <c r="M528" i="2"/>
  <c r="M529" i="2"/>
  <c r="M530" i="2"/>
  <c r="T530" i="2" s="1"/>
  <c r="Z530" i="2" s="1"/>
  <c r="M531" i="2"/>
  <c r="T531" i="2" s="1"/>
  <c r="Z531" i="2" s="1"/>
  <c r="M532" i="2"/>
  <c r="M533" i="2"/>
  <c r="M534" i="2"/>
  <c r="T534" i="2" s="1"/>
  <c r="Z534" i="2" s="1"/>
  <c r="M535" i="2"/>
  <c r="T535" i="2" s="1"/>
  <c r="Z535" i="2" s="1"/>
  <c r="M536" i="2"/>
  <c r="M537" i="2"/>
  <c r="M538" i="2"/>
  <c r="T538" i="2" s="1"/>
  <c r="Z538" i="2" s="1"/>
  <c r="M539" i="2"/>
  <c r="T539" i="2" s="1"/>
  <c r="Z539" i="2" s="1"/>
  <c r="M540" i="2"/>
  <c r="M541" i="2"/>
  <c r="M542" i="2"/>
  <c r="T542" i="2" s="1"/>
  <c r="Z542" i="2" s="1"/>
  <c r="M543" i="2"/>
  <c r="T543" i="2" s="1"/>
  <c r="Z543" i="2" s="1"/>
  <c r="M544" i="2"/>
  <c r="M545" i="2"/>
  <c r="M546" i="2"/>
  <c r="T546" i="2" s="1"/>
  <c r="Z546" i="2" s="1"/>
  <c r="M547" i="2"/>
  <c r="T547" i="2" s="1"/>
  <c r="Z547" i="2" s="1"/>
  <c r="M548" i="2"/>
  <c r="M549" i="2"/>
  <c r="M550" i="2"/>
  <c r="T550" i="2" s="1"/>
  <c r="Z550" i="2" s="1"/>
  <c r="M551" i="2"/>
  <c r="T551" i="2" s="1"/>
  <c r="Z551" i="2" s="1"/>
  <c r="M552" i="2"/>
  <c r="M553" i="2"/>
  <c r="M554" i="2"/>
  <c r="T554" i="2" s="1"/>
  <c r="Z554" i="2" s="1"/>
  <c r="M555" i="2"/>
  <c r="T555" i="2" s="1"/>
  <c r="Z555" i="2" s="1"/>
  <c r="M556" i="2"/>
  <c r="M557" i="2"/>
  <c r="M558" i="2"/>
  <c r="T558" i="2" s="1"/>
  <c r="Z558" i="2" s="1"/>
  <c r="M559" i="2"/>
  <c r="T559" i="2" s="1"/>
  <c r="Z559" i="2" s="1"/>
  <c r="M560" i="2"/>
  <c r="M561" i="2"/>
  <c r="M562" i="2"/>
  <c r="T562" i="2" s="1"/>
  <c r="Z562" i="2" s="1"/>
  <c r="M563" i="2"/>
  <c r="T563" i="2" s="1"/>
  <c r="Z563" i="2" s="1"/>
  <c r="M564" i="2"/>
  <c r="M565" i="2"/>
  <c r="M566" i="2"/>
  <c r="T566" i="2" s="1"/>
  <c r="Z566" i="2" s="1"/>
  <c r="M567" i="2"/>
  <c r="T567" i="2" s="1"/>
  <c r="Z567" i="2" s="1"/>
  <c r="M568" i="2"/>
  <c r="M569" i="2"/>
  <c r="M570" i="2"/>
  <c r="T570" i="2" s="1"/>
  <c r="Z570" i="2" s="1"/>
  <c r="M571" i="2"/>
  <c r="T571" i="2" s="1"/>
  <c r="Z571" i="2" s="1"/>
  <c r="M572" i="2"/>
  <c r="M573" i="2"/>
  <c r="M574" i="2"/>
  <c r="T574" i="2" s="1"/>
  <c r="Z574" i="2" s="1"/>
  <c r="M575" i="2"/>
  <c r="T575" i="2" s="1"/>
  <c r="Z575" i="2" s="1"/>
  <c r="M576" i="2"/>
  <c r="M577" i="2"/>
  <c r="M578" i="2"/>
  <c r="T578" i="2" s="1"/>
  <c r="Z578" i="2" s="1"/>
  <c r="M579" i="2"/>
  <c r="T579" i="2" s="1"/>
  <c r="Z579" i="2" s="1"/>
  <c r="M580" i="2"/>
  <c r="M581" i="2"/>
  <c r="M582" i="2"/>
  <c r="T582" i="2" s="1"/>
  <c r="Z582" i="2" s="1"/>
  <c r="M583" i="2"/>
  <c r="T583" i="2" s="1"/>
  <c r="Z583" i="2" s="1"/>
  <c r="M584" i="2"/>
  <c r="M585" i="2"/>
  <c r="M586" i="2"/>
  <c r="T586" i="2" s="1"/>
  <c r="Z586" i="2" s="1"/>
  <c r="M587" i="2"/>
  <c r="T587" i="2" s="1"/>
  <c r="Z587" i="2" s="1"/>
  <c r="M588" i="2"/>
  <c r="M589" i="2"/>
  <c r="M590" i="2"/>
  <c r="T590" i="2" s="1"/>
  <c r="Z590" i="2" s="1"/>
  <c r="M591" i="2"/>
  <c r="T591" i="2" s="1"/>
  <c r="Z591" i="2" s="1"/>
  <c r="M592" i="2"/>
  <c r="M593" i="2"/>
  <c r="M594" i="2"/>
  <c r="T594" i="2" s="1"/>
  <c r="Z594" i="2" s="1"/>
  <c r="M595" i="2"/>
  <c r="T595" i="2" s="1"/>
  <c r="Z595" i="2" s="1"/>
  <c r="M596" i="2"/>
  <c r="M597" i="2"/>
  <c r="M598" i="2"/>
  <c r="T598" i="2" s="1"/>
  <c r="Z598" i="2" s="1"/>
  <c r="M599" i="2"/>
  <c r="T599" i="2" s="1"/>
  <c r="Z599" i="2" s="1"/>
  <c r="M600" i="2"/>
  <c r="M601" i="2"/>
  <c r="M602" i="2"/>
  <c r="T602" i="2" s="1"/>
  <c r="Z602" i="2" s="1"/>
  <c r="M603" i="2"/>
  <c r="T603" i="2" s="1"/>
  <c r="Z603" i="2" s="1"/>
  <c r="M604" i="2"/>
  <c r="M605" i="2"/>
  <c r="M606" i="2"/>
  <c r="T606" i="2" s="1"/>
  <c r="Z606" i="2" s="1"/>
  <c r="M607" i="2"/>
  <c r="T607" i="2" s="1"/>
  <c r="Z607" i="2" s="1"/>
  <c r="M608" i="2"/>
  <c r="M609" i="2"/>
  <c r="M610" i="2"/>
  <c r="T610" i="2" s="1"/>
  <c r="Z610" i="2" s="1"/>
  <c r="M611" i="2"/>
  <c r="T611" i="2" s="1"/>
  <c r="Z611" i="2" s="1"/>
  <c r="M612" i="2"/>
  <c r="M613" i="2"/>
  <c r="M614" i="2"/>
  <c r="T614" i="2" s="1"/>
  <c r="Z614" i="2" s="1"/>
  <c r="M615" i="2"/>
  <c r="T615" i="2" s="1"/>
  <c r="Z615" i="2" s="1"/>
  <c r="M616" i="2"/>
  <c r="M617" i="2"/>
  <c r="M618" i="2"/>
  <c r="T618" i="2" s="1"/>
  <c r="Z618" i="2" s="1"/>
  <c r="M619" i="2"/>
  <c r="T619" i="2" s="1"/>
  <c r="Z619" i="2" s="1"/>
  <c r="M620" i="2"/>
  <c r="M621" i="2"/>
  <c r="M622" i="2"/>
  <c r="T622" i="2" s="1"/>
  <c r="Z622" i="2" s="1"/>
  <c r="M623" i="2"/>
  <c r="T623" i="2" s="1"/>
  <c r="Z623" i="2" s="1"/>
  <c r="M624" i="2"/>
  <c r="M625" i="2"/>
  <c r="M626" i="2"/>
  <c r="T626" i="2" s="1"/>
  <c r="Z626" i="2" s="1"/>
  <c r="M627" i="2"/>
  <c r="T627" i="2" s="1"/>
  <c r="Z627" i="2" s="1"/>
  <c r="M628" i="2"/>
  <c r="M629" i="2"/>
  <c r="M630" i="2"/>
  <c r="T630" i="2" s="1"/>
  <c r="Z630" i="2" s="1"/>
  <c r="M631" i="2"/>
  <c r="T631" i="2" s="1"/>
  <c r="Z631" i="2" s="1"/>
  <c r="M632" i="2"/>
  <c r="M633" i="2"/>
  <c r="M634" i="2"/>
  <c r="T634" i="2" s="1"/>
  <c r="Z634" i="2" s="1"/>
  <c r="M635" i="2"/>
  <c r="T635" i="2" s="1"/>
  <c r="Z635" i="2" s="1"/>
  <c r="M636" i="2"/>
  <c r="M637" i="2"/>
  <c r="M638" i="2"/>
  <c r="T638" i="2" s="1"/>
  <c r="Z638" i="2" s="1"/>
  <c r="M639" i="2"/>
  <c r="T639" i="2" s="1"/>
  <c r="Z639" i="2" s="1"/>
  <c r="M640" i="2"/>
  <c r="M641" i="2"/>
  <c r="M642" i="2"/>
  <c r="T642" i="2" s="1"/>
  <c r="Z642" i="2" s="1"/>
  <c r="M643" i="2"/>
  <c r="T643" i="2" s="1"/>
  <c r="Z643" i="2" s="1"/>
  <c r="M644" i="2"/>
  <c r="M645" i="2"/>
  <c r="M646" i="2"/>
  <c r="T646" i="2" s="1"/>
  <c r="Z646" i="2" s="1"/>
  <c r="M647" i="2"/>
  <c r="T647" i="2" s="1"/>
  <c r="Z647" i="2" s="1"/>
  <c r="M648" i="2"/>
  <c r="M649" i="2"/>
  <c r="M650" i="2"/>
  <c r="T650" i="2" s="1"/>
  <c r="Z650" i="2" s="1"/>
  <c r="M651" i="2"/>
  <c r="T651" i="2" s="1"/>
  <c r="Z651" i="2" s="1"/>
  <c r="M652" i="2"/>
  <c r="M653" i="2"/>
  <c r="M654" i="2"/>
  <c r="T654" i="2" s="1"/>
  <c r="Z654" i="2" s="1"/>
  <c r="M655" i="2"/>
  <c r="T655" i="2" s="1"/>
  <c r="Z655" i="2" s="1"/>
  <c r="M656" i="2"/>
  <c r="M657" i="2"/>
  <c r="M658" i="2"/>
  <c r="T658" i="2" s="1"/>
  <c r="Z658" i="2" s="1"/>
  <c r="M659" i="2"/>
  <c r="T659" i="2" s="1"/>
  <c r="Z659" i="2" s="1"/>
  <c r="M660" i="2"/>
  <c r="M661" i="2"/>
  <c r="M662" i="2"/>
  <c r="T662" i="2" s="1"/>
  <c r="Z662" i="2" s="1"/>
  <c r="M663" i="2"/>
  <c r="T663" i="2" s="1"/>
  <c r="Z663" i="2" s="1"/>
  <c r="M664" i="2"/>
  <c r="M665" i="2"/>
  <c r="M666" i="2"/>
  <c r="T666" i="2" s="1"/>
  <c r="Z666" i="2" s="1"/>
  <c r="M667" i="2"/>
  <c r="T667" i="2" s="1"/>
  <c r="Z667" i="2" s="1"/>
  <c r="M668" i="2"/>
  <c r="M669" i="2"/>
  <c r="M670" i="2"/>
  <c r="T670" i="2" s="1"/>
  <c r="Z670" i="2" s="1"/>
  <c r="M671" i="2"/>
  <c r="T671" i="2" s="1"/>
  <c r="Z671" i="2" s="1"/>
  <c r="M672" i="2"/>
  <c r="M673" i="2"/>
  <c r="M674" i="2"/>
  <c r="T674" i="2" s="1"/>
  <c r="Z674" i="2" s="1"/>
  <c r="M675" i="2"/>
  <c r="T675" i="2" s="1"/>
  <c r="Z675" i="2" s="1"/>
  <c r="M676" i="2"/>
  <c r="M677" i="2"/>
  <c r="M678" i="2"/>
  <c r="T678" i="2" s="1"/>
  <c r="Z678" i="2" s="1"/>
  <c r="M679" i="2"/>
  <c r="T679" i="2" s="1"/>
  <c r="Z679" i="2" s="1"/>
  <c r="M680" i="2"/>
  <c r="M681" i="2"/>
  <c r="M682" i="2"/>
  <c r="T682" i="2" s="1"/>
  <c r="Z682" i="2" s="1"/>
  <c r="M683" i="2"/>
  <c r="T683" i="2" s="1"/>
  <c r="Z683" i="2" s="1"/>
  <c r="M684" i="2"/>
  <c r="M685" i="2"/>
  <c r="M686" i="2"/>
  <c r="T686" i="2" s="1"/>
  <c r="Z686" i="2" s="1"/>
  <c r="M687" i="2"/>
  <c r="T687" i="2" s="1"/>
  <c r="Z687" i="2" s="1"/>
  <c r="M688" i="2"/>
  <c r="M689" i="2"/>
  <c r="M690" i="2"/>
  <c r="T690" i="2" s="1"/>
  <c r="Z690" i="2" s="1"/>
  <c r="M691" i="2"/>
  <c r="T691" i="2" s="1"/>
  <c r="Z691" i="2" s="1"/>
  <c r="M692" i="2"/>
  <c r="M693" i="2"/>
  <c r="M694" i="2"/>
  <c r="T694" i="2" s="1"/>
  <c r="Z694" i="2" s="1"/>
  <c r="M695" i="2"/>
  <c r="T695" i="2" s="1"/>
  <c r="Z695" i="2" s="1"/>
  <c r="M696" i="2"/>
  <c r="M697" i="2"/>
  <c r="M698" i="2"/>
  <c r="T698" i="2" s="1"/>
  <c r="Z698" i="2" s="1"/>
  <c r="M699" i="2"/>
  <c r="T699" i="2" s="1"/>
  <c r="Z699" i="2" s="1"/>
  <c r="M700" i="2"/>
  <c r="M701" i="2"/>
  <c r="M702" i="2"/>
  <c r="T702" i="2" s="1"/>
  <c r="Z702" i="2" s="1"/>
  <c r="M703" i="2"/>
  <c r="T703" i="2" s="1"/>
  <c r="Z703" i="2" s="1"/>
  <c r="M704" i="2"/>
  <c r="M705" i="2"/>
  <c r="M706" i="2"/>
  <c r="T706" i="2" s="1"/>
  <c r="Z706" i="2" s="1"/>
  <c r="M707" i="2"/>
  <c r="T707" i="2" s="1"/>
  <c r="Z707" i="2" s="1"/>
  <c r="M708" i="2"/>
  <c r="M709" i="2"/>
  <c r="M710" i="2"/>
  <c r="T710" i="2" s="1"/>
  <c r="Z710" i="2" s="1"/>
  <c r="M711" i="2"/>
  <c r="T711" i="2" s="1"/>
  <c r="Z711" i="2" s="1"/>
  <c r="M712" i="2"/>
  <c r="M713" i="2"/>
  <c r="M714" i="2"/>
  <c r="T714" i="2" s="1"/>
  <c r="Z714" i="2" s="1"/>
  <c r="M715" i="2"/>
  <c r="T715" i="2" s="1"/>
  <c r="Z715" i="2" s="1"/>
  <c r="M716" i="2"/>
  <c r="M717" i="2"/>
  <c r="M718" i="2"/>
  <c r="T718" i="2" s="1"/>
  <c r="Z718" i="2" s="1"/>
  <c r="M719" i="2"/>
  <c r="T719" i="2" s="1"/>
  <c r="Z719" i="2" s="1"/>
  <c r="M720" i="2"/>
  <c r="M721" i="2"/>
  <c r="M722" i="2"/>
  <c r="T722" i="2" s="1"/>
  <c r="Z722" i="2" s="1"/>
  <c r="M723" i="2"/>
  <c r="T723" i="2" s="1"/>
  <c r="Z723" i="2" s="1"/>
  <c r="M724" i="2"/>
  <c r="M725" i="2"/>
  <c r="M726" i="2"/>
  <c r="T726" i="2" s="1"/>
  <c r="Z726" i="2" s="1"/>
  <c r="M727" i="2"/>
  <c r="T727" i="2" s="1"/>
  <c r="Z727" i="2" s="1"/>
  <c r="M728" i="2"/>
  <c r="M729" i="2"/>
  <c r="M730" i="2"/>
  <c r="T730" i="2" s="1"/>
  <c r="Z730" i="2" s="1"/>
  <c r="M731" i="2"/>
  <c r="T731" i="2" s="1"/>
  <c r="Z731" i="2" s="1"/>
  <c r="M732" i="2"/>
  <c r="M733" i="2"/>
  <c r="M734" i="2"/>
  <c r="T734" i="2" s="1"/>
  <c r="Z734" i="2" s="1"/>
  <c r="M735" i="2"/>
  <c r="T735" i="2" s="1"/>
  <c r="Z735" i="2" s="1"/>
  <c r="M736" i="2"/>
  <c r="M737" i="2"/>
  <c r="M738" i="2"/>
  <c r="T738" i="2" s="1"/>
  <c r="Z738" i="2" s="1"/>
  <c r="M739" i="2"/>
  <c r="T739" i="2" s="1"/>
  <c r="Z739" i="2" s="1"/>
  <c r="M740" i="2"/>
  <c r="M741" i="2"/>
  <c r="M742" i="2"/>
  <c r="T742" i="2" s="1"/>
  <c r="Z742" i="2" s="1"/>
  <c r="M743" i="2"/>
  <c r="T743" i="2" s="1"/>
  <c r="Z743" i="2" s="1"/>
  <c r="M744" i="2"/>
  <c r="M745" i="2"/>
  <c r="M746" i="2"/>
  <c r="T746" i="2" s="1"/>
  <c r="Z746" i="2" s="1"/>
  <c r="M747" i="2"/>
  <c r="T747" i="2" s="1"/>
  <c r="Z747" i="2" s="1"/>
  <c r="M748" i="2"/>
  <c r="M749" i="2"/>
  <c r="M750" i="2"/>
  <c r="T750" i="2" s="1"/>
  <c r="Z750" i="2" s="1"/>
  <c r="M751" i="2"/>
  <c r="T751" i="2" s="1"/>
  <c r="Z751" i="2" s="1"/>
  <c r="M752" i="2"/>
  <c r="M753" i="2"/>
  <c r="M754" i="2"/>
  <c r="T754" i="2" s="1"/>
  <c r="Z754" i="2" s="1"/>
  <c r="M755" i="2"/>
  <c r="T755" i="2" s="1"/>
  <c r="Z755" i="2" s="1"/>
  <c r="M756" i="2"/>
  <c r="M757" i="2"/>
  <c r="M758" i="2"/>
  <c r="T758" i="2" s="1"/>
  <c r="Z758" i="2" s="1"/>
  <c r="M759" i="2"/>
  <c r="T759" i="2" s="1"/>
  <c r="Z759" i="2" s="1"/>
  <c r="M760" i="2"/>
  <c r="M761" i="2"/>
  <c r="M762" i="2"/>
  <c r="T762" i="2" s="1"/>
  <c r="Z762" i="2" s="1"/>
  <c r="M763" i="2"/>
  <c r="T763" i="2" s="1"/>
  <c r="Z763" i="2" s="1"/>
  <c r="M764" i="2"/>
  <c r="M765" i="2"/>
  <c r="M766" i="2"/>
  <c r="T766" i="2" s="1"/>
  <c r="Z766" i="2" s="1"/>
  <c r="M767" i="2"/>
  <c r="T767" i="2" s="1"/>
  <c r="Z767" i="2" s="1"/>
  <c r="M768" i="2"/>
  <c r="M769" i="2"/>
  <c r="M770" i="2"/>
  <c r="T770" i="2" s="1"/>
  <c r="Z770" i="2" s="1"/>
  <c r="M771" i="2"/>
  <c r="T771" i="2" s="1"/>
  <c r="Z771" i="2" s="1"/>
  <c r="M772" i="2"/>
  <c r="M773" i="2"/>
  <c r="M774" i="2"/>
  <c r="T774" i="2" s="1"/>
  <c r="Z774" i="2" s="1"/>
  <c r="M775" i="2"/>
  <c r="T775" i="2" s="1"/>
  <c r="Z775" i="2" s="1"/>
  <c r="M776" i="2"/>
  <c r="M777" i="2"/>
  <c r="M778" i="2"/>
  <c r="T778" i="2" s="1"/>
  <c r="Z778" i="2" s="1"/>
  <c r="M779" i="2"/>
  <c r="T779" i="2" s="1"/>
  <c r="Z779" i="2" s="1"/>
  <c r="M780" i="2"/>
  <c r="M781" i="2"/>
  <c r="M782" i="2"/>
  <c r="T782" i="2" s="1"/>
  <c r="Z782" i="2" s="1"/>
  <c r="M783" i="2"/>
  <c r="T783" i="2" s="1"/>
  <c r="Z783" i="2" s="1"/>
  <c r="M784" i="2"/>
  <c r="M785" i="2"/>
  <c r="M786" i="2"/>
  <c r="T786" i="2" s="1"/>
  <c r="Z786" i="2" s="1"/>
  <c r="M787" i="2"/>
  <c r="T787" i="2" s="1"/>
  <c r="Z787" i="2" s="1"/>
  <c r="M788" i="2"/>
  <c r="M789" i="2"/>
  <c r="M790" i="2"/>
  <c r="T790" i="2" s="1"/>
  <c r="Z790" i="2" s="1"/>
  <c r="M791" i="2"/>
  <c r="T791" i="2" s="1"/>
  <c r="Z791" i="2" s="1"/>
  <c r="M792" i="2"/>
  <c r="M793" i="2"/>
  <c r="M794" i="2"/>
  <c r="T794" i="2" s="1"/>
  <c r="Z794" i="2" s="1"/>
  <c r="M795" i="2"/>
  <c r="T795" i="2" s="1"/>
  <c r="Z795" i="2" s="1"/>
  <c r="M796" i="2"/>
  <c r="M797" i="2"/>
  <c r="M798" i="2"/>
  <c r="T798" i="2" s="1"/>
  <c r="Z798" i="2" s="1"/>
  <c r="M799" i="2"/>
  <c r="T799" i="2" s="1"/>
  <c r="Z799" i="2" s="1"/>
  <c r="M800" i="2"/>
  <c r="M801" i="2"/>
  <c r="M802" i="2"/>
  <c r="T802" i="2" s="1"/>
  <c r="Z802" i="2" s="1"/>
  <c r="M803" i="2"/>
  <c r="T803" i="2" s="1"/>
  <c r="Z803" i="2" s="1"/>
  <c r="M804" i="2"/>
  <c r="M805" i="2"/>
  <c r="M806" i="2"/>
  <c r="T806" i="2" s="1"/>
  <c r="Z806" i="2" s="1"/>
  <c r="M807" i="2"/>
  <c r="T807" i="2" s="1"/>
  <c r="Z807" i="2" s="1"/>
  <c r="M808" i="2"/>
  <c r="M809" i="2"/>
  <c r="M810" i="2"/>
  <c r="T810" i="2" s="1"/>
  <c r="Z810" i="2" s="1"/>
  <c r="M811" i="2"/>
  <c r="T811" i="2" s="1"/>
  <c r="Z811" i="2" s="1"/>
  <c r="M812" i="2"/>
  <c r="M813" i="2"/>
  <c r="M814" i="2"/>
  <c r="T814" i="2" s="1"/>
  <c r="Z814" i="2" s="1"/>
  <c r="M815" i="2"/>
  <c r="T815" i="2" s="1"/>
  <c r="Z815" i="2" s="1"/>
  <c r="M816" i="2"/>
  <c r="M817" i="2"/>
  <c r="M818" i="2"/>
  <c r="T818" i="2" s="1"/>
  <c r="Z818" i="2" s="1"/>
  <c r="M819" i="2"/>
  <c r="T819" i="2" s="1"/>
  <c r="Z819" i="2" s="1"/>
  <c r="M820" i="2"/>
  <c r="M821" i="2"/>
  <c r="M822" i="2"/>
  <c r="T822" i="2" s="1"/>
  <c r="Z822" i="2" s="1"/>
  <c r="M823" i="2"/>
  <c r="T823" i="2" s="1"/>
  <c r="Z823" i="2" s="1"/>
  <c r="M824" i="2"/>
  <c r="M825" i="2"/>
  <c r="M826" i="2"/>
  <c r="T826" i="2" s="1"/>
  <c r="Z826" i="2" s="1"/>
  <c r="M827" i="2"/>
  <c r="T827" i="2" s="1"/>
  <c r="Z827" i="2" s="1"/>
  <c r="M828" i="2"/>
  <c r="M829" i="2"/>
  <c r="M830" i="2"/>
  <c r="T830" i="2" s="1"/>
  <c r="Z830" i="2" s="1"/>
  <c r="M831" i="2"/>
  <c r="T831" i="2" s="1"/>
  <c r="Z831" i="2" s="1"/>
  <c r="M832" i="2"/>
  <c r="M833" i="2"/>
  <c r="M834" i="2"/>
  <c r="T834" i="2" s="1"/>
  <c r="Z834" i="2" s="1"/>
  <c r="M835" i="2"/>
  <c r="T835" i="2" s="1"/>
  <c r="Z835" i="2" s="1"/>
  <c r="M836" i="2"/>
  <c r="M837" i="2"/>
  <c r="M838" i="2"/>
  <c r="T838" i="2" s="1"/>
  <c r="Z838" i="2" s="1"/>
  <c r="M839" i="2"/>
  <c r="T839" i="2" s="1"/>
  <c r="Z839" i="2" s="1"/>
  <c r="M840" i="2"/>
  <c r="M841" i="2"/>
  <c r="M842" i="2"/>
  <c r="T842" i="2" s="1"/>
  <c r="Z842" i="2" s="1"/>
  <c r="M843" i="2"/>
  <c r="T843" i="2" s="1"/>
  <c r="Z843" i="2" s="1"/>
  <c r="M844" i="2"/>
  <c r="M845" i="2"/>
  <c r="M846" i="2"/>
  <c r="T846" i="2" s="1"/>
  <c r="Z846" i="2" s="1"/>
  <c r="M847" i="2"/>
  <c r="T847" i="2" s="1"/>
  <c r="Z847" i="2" s="1"/>
  <c r="M848" i="2"/>
  <c r="M849" i="2"/>
  <c r="M850" i="2"/>
  <c r="T850" i="2" s="1"/>
  <c r="Z850" i="2" s="1"/>
  <c r="M851" i="2"/>
  <c r="T851" i="2" s="1"/>
  <c r="Z851" i="2" s="1"/>
  <c r="M852" i="2"/>
  <c r="M853" i="2"/>
  <c r="M854" i="2"/>
  <c r="T854" i="2" s="1"/>
  <c r="Z854" i="2" s="1"/>
  <c r="M855" i="2"/>
  <c r="T855" i="2" s="1"/>
  <c r="Z855" i="2" s="1"/>
  <c r="M856" i="2"/>
  <c r="M857" i="2"/>
  <c r="M858" i="2"/>
  <c r="T858" i="2" s="1"/>
  <c r="Z858" i="2" s="1"/>
  <c r="M859" i="2"/>
  <c r="T859" i="2" s="1"/>
  <c r="Z859" i="2" s="1"/>
  <c r="M860" i="2"/>
  <c r="M861" i="2"/>
  <c r="M862" i="2"/>
  <c r="T862" i="2" s="1"/>
  <c r="Z862" i="2" s="1"/>
  <c r="M863" i="2"/>
  <c r="T863" i="2" s="1"/>
  <c r="Z863" i="2" s="1"/>
  <c r="M864" i="2"/>
  <c r="M865" i="2"/>
  <c r="M866" i="2"/>
  <c r="T866" i="2" s="1"/>
  <c r="Z866" i="2" s="1"/>
  <c r="M867" i="2"/>
  <c r="T867" i="2" s="1"/>
  <c r="Z867" i="2" s="1"/>
  <c r="M868" i="2"/>
  <c r="M869" i="2"/>
  <c r="M870" i="2"/>
  <c r="T870" i="2" s="1"/>
  <c r="Z870" i="2" s="1"/>
  <c r="M871" i="2"/>
  <c r="T871" i="2" s="1"/>
  <c r="Z871" i="2" s="1"/>
  <c r="M872" i="2"/>
  <c r="M873" i="2"/>
  <c r="M874" i="2"/>
  <c r="T874" i="2" s="1"/>
  <c r="Z874" i="2" s="1"/>
  <c r="M875" i="2"/>
  <c r="T875" i="2" s="1"/>
  <c r="Z875" i="2" s="1"/>
  <c r="M876" i="2"/>
  <c r="M877" i="2"/>
  <c r="M878" i="2"/>
  <c r="T878" i="2" s="1"/>
  <c r="Z878" i="2" s="1"/>
  <c r="M879" i="2"/>
  <c r="T879" i="2" s="1"/>
  <c r="Z879" i="2" s="1"/>
  <c r="M880" i="2"/>
  <c r="M881" i="2"/>
  <c r="M882" i="2"/>
  <c r="T882" i="2" s="1"/>
  <c r="Z882" i="2" s="1"/>
  <c r="M883" i="2"/>
  <c r="T883" i="2" s="1"/>
  <c r="Z883" i="2" s="1"/>
  <c r="M884" i="2"/>
  <c r="M885" i="2"/>
  <c r="M886" i="2"/>
  <c r="T886" i="2" s="1"/>
  <c r="Z886" i="2" s="1"/>
  <c r="M887" i="2"/>
  <c r="T887" i="2" s="1"/>
  <c r="Z887" i="2" s="1"/>
  <c r="M888" i="2"/>
  <c r="M889" i="2"/>
  <c r="M890" i="2"/>
  <c r="T890" i="2" s="1"/>
  <c r="Z890" i="2" s="1"/>
  <c r="M891" i="2"/>
  <c r="T891" i="2" s="1"/>
  <c r="Z891" i="2" s="1"/>
  <c r="M892" i="2"/>
  <c r="M893" i="2"/>
  <c r="M894" i="2"/>
  <c r="T894" i="2" s="1"/>
  <c r="Z894" i="2" s="1"/>
  <c r="M895" i="2"/>
  <c r="T895" i="2" s="1"/>
  <c r="Z895" i="2" s="1"/>
  <c r="M896" i="2"/>
  <c r="M897" i="2"/>
  <c r="M898" i="2"/>
  <c r="T898" i="2" s="1"/>
  <c r="Z898" i="2" s="1"/>
  <c r="M899" i="2"/>
  <c r="T899" i="2" s="1"/>
  <c r="Z899" i="2" s="1"/>
  <c r="M900" i="2"/>
  <c r="M901" i="2"/>
  <c r="M902" i="2"/>
  <c r="T902" i="2" s="1"/>
  <c r="Z902" i="2" s="1"/>
  <c r="M903" i="2"/>
  <c r="T903" i="2" s="1"/>
  <c r="Z903" i="2" s="1"/>
  <c r="M904" i="2"/>
  <c r="M905" i="2"/>
  <c r="M906" i="2"/>
  <c r="T906" i="2" s="1"/>
  <c r="Z906" i="2" s="1"/>
  <c r="M907" i="2"/>
  <c r="T907" i="2" s="1"/>
  <c r="Z907" i="2" s="1"/>
  <c r="M908" i="2"/>
  <c r="M909" i="2"/>
  <c r="M910" i="2"/>
  <c r="T910" i="2" s="1"/>
  <c r="Z910" i="2" s="1"/>
  <c r="M911" i="2"/>
  <c r="T911" i="2" s="1"/>
  <c r="Z911" i="2" s="1"/>
  <c r="M912" i="2"/>
  <c r="M913" i="2"/>
  <c r="M914" i="2"/>
  <c r="T914" i="2" s="1"/>
  <c r="Z914" i="2" s="1"/>
  <c r="M915" i="2"/>
  <c r="T915" i="2" s="1"/>
  <c r="Z915" i="2" s="1"/>
  <c r="M916" i="2"/>
  <c r="M917" i="2"/>
  <c r="M918" i="2"/>
  <c r="T918" i="2" s="1"/>
  <c r="Z918" i="2" s="1"/>
  <c r="M919" i="2"/>
  <c r="T919" i="2" s="1"/>
  <c r="Z919" i="2" s="1"/>
  <c r="M920" i="2"/>
  <c r="M921" i="2"/>
  <c r="M922" i="2"/>
  <c r="T922" i="2" s="1"/>
  <c r="Z922" i="2" s="1"/>
  <c r="M923" i="2"/>
  <c r="T923" i="2" s="1"/>
  <c r="Z923" i="2" s="1"/>
  <c r="M924" i="2"/>
  <c r="M925" i="2"/>
  <c r="M926" i="2"/>
  <c r="T926" i="2" s="1"/>
  <c r="Z926" i="2" s="1"/>
  <c r="M927" i="2"/>
  <c r="T927" i="2" s="1"/>
  <c r="Z927" i="2" s="1"/>
  <c r="M928" i="2"/>
  <c r="M929" i="2"/>
  <c r="M930" i="2"/>
  <c r="T930" i="2" s="1"/>
  <c r="Z930" i="2" s="1"/>
  <c r="M931" i="2"/>
  <c r="T931" i="2" s="1"/>
  <c r="Z931" i="2" s="1"/>
  <c r="M932" i="2"/>
  <c r="M933" i="2"/>
  <c r="M934" i="2"/>
  <c r="T934" i="2" s="1"/>
  <c r="Z934" i="2" s="1"/>
  <c r="M935" i="2"/>
  <c r="T935" i="2" s="1"/>
  <c r="Z935" i="2" s="1"/>
  <c r="M936" i="2"/>
  <c r="M937" i="2"/>
  <c r="M938" i="2"/>
  <c r="T938" i="2" s="1"/>
  <c r="Z938" i="2" s="1"/>
  <c r="M939" i="2"/>
  <c r="T939" i="2" s="1"/>
  <c r="Z939" i="2" s="1"/>
  <c r="M940" i="2"/>
  <c r="M941" i="2"/>
  <c r="M942" i="2"/>
  <c r="T942" i="2" s="1"/>
  <c r="Z942" i="2" s="1"/>
  <c r="M943" i="2"/>
  <c r="T943" i="2" s="1"/>
  <c r="Z943" i="2" s="1"/>
  <c r="M944" i="2"/>
  <c r="M945" i="2"/>
  <c r="M946" i="2"/>
  <c r="T946" i="2" s="1"/>
  <c r="Z946" i="2" s="1"/>
  <c r="M947" i="2"/>
  <c r="T947" i="2" s="1"/>
  <c r="Z947" i="2" s="1"/>
  <c r="M948" i="2"/>
  <c r="M949" i="2"/>
  <c r="M950" i="2"/>
  <c r="T950" i="2" s="1"/>
  <c r="Z950" i="2" s="1"/>
  <c r="M951" i="2"/>
  <c r="T951" i="2" s="1"/>
  <c r="Z951" i="2" s="1"/>
  <c r="M952" i="2"/>
  <c r="M953" i="2"/>
  <c r="M954" i="2"/>
  <c r="T954" i="2" s="1"/>
  <c r="Z954" i="2" s="1"/>
  <c r="M955" i="2"/>
  <c r="T955" i="2" s="1"/>
  <c r="Z955" i="2" s="1"/>
  <c r="M956" i="2"/>
  <c r="M957" i="2"/>
  <c r="M958" i="2"/>
  <c r="T958" i="2" s="1"/>
  <c r="Z958" i="2" s="1"/>
  <c r="M959" i="2"/>
  <c r="T959" i="2" s="1"/>
  <c r="Z959" i="2" s="1"/>
  <c r="M960" i="2"/>
  <c r="M961" i="2"/>
  <c r="M962" i="2"/>
  <c r="T962" i="2" s="1"/>
  <c r="Z962" i="2" s="1"/>
  <c r="M963" i="2"/>
  <c r="T963" i="2" s="1"/>
  <c r="Z963" i="2" s="1"/>
  <c r="M964" i="2"/>
  <c r="M965" i="2"/>
  <c r="M966" i="2"/>
  <c r="T966" i="2" s="1"/>
  <c r="Z966" i="2" s="1"/>
  <c r="M967" i="2"/>
  <c r="T967" i="2" s="1"/>
  <c r="Z967" i="2" s="1"/>
  <c r="M968" i="2"/>
  <c r="M969" i="2"/>
  <c r="M970" i="2"/>
  <c r="T970" i="2" s="1"/>
  <c r="Z970" i="2" s="1"/>
  <c r="M971" i="2"/>
  <c r="T971" i="2" s="1"/>
  <c r="Z971" i="2" s="1"/>
  <c r="M972" i="2"/>
  <c r="M973" i="2"/>
  <c r="M974" i="2"/>
  <c r="T974" i="2" s="1"/>
  <c r="Z974" i="2" s="1"/>
  <c r="M975" i="2"/>
  <c r="T975" i="2" s="1"/>
  <c r="Z975" i="2" s="1"/>
  <c r="M976" i="2"/>
  <c r="M977" i="2"/>
  <c r="M978" i="2"/>
  <c r="T978" i="2" s="1"/>
  <c r="Z978" i="2" s="1"/>
  <c r="M979" i="2"/>
  <c r="T979" i="2" s="1"/>
  <c r="Z979" i="2" s="1"/>
  <c r="M980" i="2"/>
  <c r="M981" i="2"/>
  <c r="M982" i="2"/>
  <c r="T982" i="2" s="1"/>
  <c r="Z982" i="2" s="1"/>
  <c r="M983" i="2"/>
  <c r="T983" i="2" s="1"/>
  <c r="Z983" i="2" s="1"/>
  <c r="M984" i="2"/>
  <c r="M985" i="2"/>
  <c r="M986" i="2"/>
  <c r="T986" i="2" s="1"/>
  <c r="Z986" i="2" s="1"/>
  <c r="M987" i="2"/>
  <c r="T987" i="2" s="1"/>
  <c r="Z987" i="2" s="1"/>
  <c r="M988" i="2"/>
  <c r="M989" i="2"/>
  <c r="M990" i="2"/>
  <c r="T990" i="2" s="1"/>
  <c r="Z990" i="2" s="1"/>
  <c r="M991" i="2"/>
  <c r="T991" i="2" s="1"/>
  <c r="Z991" i="2" s="1"/>
  <c r="M992" i="2"/>
  <c r="M993" i="2"/>
  <c r="M994" i="2"/>
  <c r="T994" i="2" s="1"/>
  <c r="Z994" i="2" s="1"/>
  <c r="M995" i="2"/>
  <c r="T995" i="2" s="1"/>
  <c r="Z995" i="2" s="1"/>
  <c r="M996" i="2"/>
  <c r="M997" i="2"/>
  <c r="M998" i="2"/>
  <c r="T998" i="2" s="1"/>
  <c r="Z998" i="2" s="1"/>
  <c r="M999" i="2"/>
  <c r="T999" i="2" s="1"/>
  <c r="Z999" i="2" s="1"/>
  <c r="M1000" i="2"/>
  <c r="M1001" i="2"/>
  <c r="M1002" i="2"/>
  <c r="T1002" i="2" s="1"/>
  <c r="Z1002" i="2" s="1"/>
  <c r="M1003" i="2"/>
  <c r="T1003" i="2" s="1"/>
  <c r="Z1003" i="2" s="1"/>
  <c r="M1004" i="2"/>
  <c r="M1005" i="2"/>
  <c r="M1006" i="2"/>
  <c r="T1006" i="2" s="1"/>
  <c r="Z1006" i="2" s="1"/>
  <c r="M1007" i="2"/>
  <c r="T1007" i="2" s="1"/>
  <c r="Z1007" i="2" s="1"/>
  <c r="M1008" i="2"/>
  <c r="M1009" i="2"/>
  <c r="M1010" i="2"/>
  <c r="T1010" i="2" s="1"/>
  <c r="Z1010" i="2" s="1"/>
  <c r="M1011" i="2"/>
  <c r="T1011" i="2" s="1"/>
  <c r="Z1011" i="2" s="1"/>
  <c r="M1012" i="2"/>
  <c r="M1013" i="2"/>
  <c r="M1014" i="2"/>
  <c r="T1014" i="2" s="1"/>
  <c r="Z1014" i="2" s="1"/>
  <c r="M1015" i="2"/>
  <c r="T1015" i="2" s="1"/>
  <c r="Z1015" i="2" s="1"/>
  <c r="M1016" i="2"/>
  <c r="M1017" i="2"/>
  <c r="M1018" i="2"/>
  <c r="T1018" i="2" s="1"/>
  <c r="Z1018" i="2" s="1"/>
  <c r="M1019" i="2"/>
  <c r="T1019" i="2" s="1"/>
  <c r="Z1019" i="2" s="1"/>
  <c r="M1020" i="2"/>
  <c r="M1021" i="2"/>
  <c r="M1022" i="2"/>
  <c r="T1022" i="2" s="1"/>
  <c r="Z1022" i="2" s="1"/>
  <c r="M1023" i="2"/>
  <c r="T1023" i="2" s="1"/>
  <c r="Z1023" i="2" s="1"/>
  <c r="M1024" i="2"/>
  <c r="M1025" i="2"/>
  <c r="M1026" i="2"/>
  <c r="T1026" i="2" s="1"/>
  <c r="Z1026" i="2" s="1"/>
  <c r="M1027" i="2"/>
  <c r="T1027" i="2" s="1"/>
  <c r="Z1027" i="2" s="1"/>
  <c r="M1028" i="2"/>
  <c r="M1029" i="2"/>
  <c r="M1030" i="2"/>
  <c r="T1030" i="2" s="1"/>
  <c r="Z1030" i="2" s="1"/>
  <c r="M1031" i="2"/>
  <c r="T1031" i="2" s="1"/>
  <c r="Z1031" i="2" s="1"/>
  <c r="M1032" i="2"/>
  <c r="M1033" i="2"/>
  <c r="M1034" i="2"/>
  <c r="T1034" i="2" s="1"/>
  <c r="Z1034" i="2" s="1"/>
  <c r="M1035" i="2"/>
  <c r="T1035" i="2" s="1"/>
  <c r="Z1035" i="2" s="1"/>
  <c r="M1036" i="2"/>
  <c r="M1037" i="2"/>
  <c r="M1038" i="2"/>
  <c r="T1038" i="2" s="1"/>
  <c r="Z1038" i="2" s="1"/>
  <c r="M1039" i="2"/>
  <c r="T1039" i="2" s="1"/>
  <c r="Z1039" i="2" s="1"/>
  <c r="M1040" i="2"/>
  <c r="M1041" i="2"/>
  <c r="M1042" i="2"/>
  <c r="T1042" i="2" s="1"/>
  <c r="Z1042" i="2" s="1"/>
  <c r="M1043" i="2"/>
  <c r="T1043" i="2" s="1"/>
  <c r="Z1043" i="2" s="1"/>
  <c r="M1044" i="2"/>
  <c r="M1045" i="2"/>
  <c r="M1046" i="2"/>
  <c r="T1046" i="2" s="1"/>
  <c r="Z1046" i="2" s="1"/>
  <c r="M1047" i="2"/>
  <c r="T1047" i="2" s="1"/>
  <c r="Z1047" i="2" s="1"/>
  <c r="M1048" i="2"/>
  <c r="M1049" i="2"/>
  <c r="M1050" i="2"/>
  <c r="T1050" i="2" s="1"/>
  <c r="Z1050" i="2" s="1"/>
  <c r="M1051" i="2"/>
  <c r="T1051" i="2" s="1"/>
  <c r="Z1051" i="2" s="1"/>
  <c r="M1052" i="2"/>
  <c r="M1053" i="2"/>
  <c r="M1054" i="2"/>
  <c r="T1054" i="2" s="1"/>
  <c r="Z1054" i="2" s="1"/>
  <c r="M1055" i="2"/>
  <c r="T1055" i="2" s="1"/>
  <c r="Z1055" i="2" s="1"/>
  <c r="M1056" i="2"/>
  <c r="M1057" i="2"/>
  <c r="M1058" i="2"/>
  <c r="T1058" i="2" s="1"/>
  <c r="Z1058" i="2" s="1"/>
  <c r="M1059" i="2"/>
  <c r="T1059" i="2" s="1"/>
  <c r="Z1059" i="2" s="1"/>
  <c r="M1060" i="2"/>
  <c r="M1061" i="2"/>
  <c r="M1062" i="2"/>
  <c r="T1062" i="2" s="1"/>
  <c r="Z1062" i="2" s="1"/>
  <c r="M1063" i="2"/>
  <c r="T1063" i="2" s="1"/>
  <c r="Z1063" i="2" s="1"/>
  <c r="M1064" i="2"/>
  <c r="M1065" i="2"/>
  <c r="M1066" i="2"/>
  <c r="T1066" i="2" s="1"/>
  <c r="Z1066" i="2" s="1"/>
  <c r="M1067" i="2"/>
  <c r="T1067" i="2" s="1"/>
  <c r="Z1067" i="2" s="1"/>
  <c r="M1068" i="2"/>
  <c r="M1069" i="2"/>
  <c r="M1070" i="2"/>
  <c r="T1070" i="2" s="1"/>
  <c r="Z1070" i="2" s="1"/>
  <c r="M1071" i="2"/>
  <c r="T1071" i="2" s="1"/>
  <c r="Z1071" i="2" s="1"/>
  <c r="M1072" i="2"/>
  <c r="M1073" i="2"/>
  <c r="M1074" i="2"/>
  <c r="T1074" i="2" s="1"/>
  <c r="Z1074" i="2" s="1"/>
  <c r="M1075" i="2"/>
  <c r="T1075" i="2" s="1"/>
  <c r="Z1075" i="2" s="1"/>
  <c r="M1076" i="2"/>
  <c r="M1077" i="2"/>
  <c r="M1078" i="2"/>
  <c r="T1078" i="2" s="1"/>
  <c r="Z1078" i="2" s="1"/>
  <c r="M1079" i="2"/>
  <c r="T1079" i="2" s="1"/>
  <c r="Z1079" i="2" s="1"/>
  <c r="M1080" i="2"/>
  <c r="M1081" i="2"/>
  <c r="M1082" i="2"/>
  <c r="T1082" i="2" s="1"/>
  <c r="Z1082" i="2" s="1"/>
  <c r="M1083" i="2"/>
  <c r="T1083" i="2" s="1"/>
  <c r="Z1083" i="2" s="1"/>
  <c r="M1084" i="2"/>
  <c r="M1085" i="2"/>
  <c r="M1086" i="2"/>
  <c r="T1086" i="2" s="1"/>
  <c r="Z1086" i="2" s="1"/>
  <c r="M1087" i="2"/>
  <c r="T1087" i="2" s="1"/>
  <c r="Z1087" i="2" s="1"/>
  <c r="M1088" i="2"/>
  <c r="M1089" i="2"/>
  <c r="M1090" i="2"/>
  <c r="T1090" i="2" s="1"/>
  <c r="Z1090" i="2" s="1"/>
  <c r="M1091" i="2"/>
  <c r="T1091" i="2" s="1"/>
  <c r="Z1091" i="2" s="1"/>
  <c r="M1092" i="2"/>
  <c r="M1093" i="2"/>
  <c r="M1094" i="2"/>
  <c r="T1094" i="2" s="1"/>
  <c r="Z1094" i="2" s="1"/>
  <c r="M1095" i="2"/>
  <c r="T1095" i="2" s="1"/>
  <c r="Z1095" i="2" s="1"/>
  <c r="M1096" i="2"/>
  <c r="M1097" i="2"/>
  <c r="M1098" i="2"/>
  <c r="T1098" i="2" s="1"/>
  <c r="Z1098" i="2" s="1"/>
  <c r="M1099" i="2"/>
  <c r="T1099" i="2" s="1"/>
  <c r="Z1099" i="2" s="1"/>
  <c r="M1100" i="2"/>
  <c r="M1101" i="2"/>
  <c r="M1102" i="2"/>
  <c r="T1102" i="2" s="1"/>
  <c r="Z1102" i="2" s="1"/>
  <c r="M1103" i="2"/>
  <c r="T1103" i="2" s="1"/>
  <c r="Z1103" i="2" s="1"/>
  <c r="M1104" i="2"/>
  <c r="M1105" i="2"/>
  <c r="M1106" i="2"/>
  <c r="T1106" i="2" s="1"/>
  <c r="Z1106" i="2" s="1"/>
  <c r="M1107" i="2"/>
  <c r="T1107" i="2" s="1"/>
  <c r="Z1107" i="2" s="1"/>
  <c r="M1108" i="2"/>
  <c r="M1109" i="2"/>
  <c r="M1110" i="2"/>
  <c r="T1110" i="2" s="1"/>
  <c r="Z1110" i="2" s="1"/>
  <c r="M1111" i="2"/>
  <c r="T1111" i="2" s="1"/>
  <c r="Z1111" i="2" s="1"/>
  <c r="M1112" i="2"/>
  <c r="M1113" i="2"/>
  <c r="M1114" i="2"/>
  <c r="T1114" i="2" s="1"/>
  <c r="Z1114" i="2" s="1"/>
  <c r="M1115" i="2"/>
  <c r="T1115" i="2" s="1"/>
  <c r="Z1115" i="2" s="1"/>
  <c r="M1116" i="2"/>
  <c r="M1117" i="2"/>
  <c r="M1118" i="2"/>
  <c r="T1118" i="2" s="1"/>
  <c r="Z1118" i="2" s="1"/>
  <c r="M1119" i="2"/>
  <c r="T1119" i="2" s="1"/>
  <c r="Z1119" i="2" s="1"/>
  <c r="M1120" i="2"/>
  <c r="M1121" i="2"/>
  <c r="M1122" i="2"/>
  <c r="T1122" i="2" s="1"/>
  <c r="Z1122" i="2" s="1"/>
  <c r="M1123" i="2"/>
  <c r="T1123" i="2" s="1"/>
  <c r="Z1123" i="2" s="1"/>
  <c r="M1124" i="2"/>
  <c r="M1125" i="2"/>
  <c r="M1126" i="2"/>
  <c r="T1126" i="2" s="1"/>
  <c r="Z1126" i="2" s="1"/>
  <c r="M1127" i="2"/>
  <c r="T1127" i="2" s="1"/>
  <c r="Z1127" i="2" s="1"/>
  <c r="M1128" i="2"/>
  <c r="M1129" i="2"/>
  <c r="M1130" i="2"/>
  <c r="T1130" i="2" s="1"/>
  <c r="Z1130" i="2" s="1"/>
  <c r="M1131" i="2"/>
  <c r="T1131" i="2" s="1"/>
  <c r="Z1131" i="2" s="1"/>
  <c r="M1132" i="2"/>
  <c r="M1133" i="2"/>
  <c r="M1134" i="2"/>
  <c r="T1134" i="2" s="1"/>
  <c r="Z1134" i="2" s="1"/>
  <c r="M1135" i="2"/>
  <c r="T1135" i="2" s="1"/>
  <c r="Z1135" i="2" s="1"/>
  <c r="M1136" i="2"/>
  <c r="M1137" i="2"/>
  <c r="M1138" i="2"/>
  <c r="T1138" i="2" s="1"/>
  <c r="Z1138" i="2" s="1"/>
  <c r="M1139" i="2"/>
  <c r="T1139" i="2" s="1"/>
  <c r="Z1139" i="2" s="1"/>
  <c r="M1140" i="2"/>
  <c r="M1141" i="2"/>
  <c r="M1142" i="2"/>
  <c r="T1142" i="2" s="1"/>
  <c r="Z1142" i="2" s="1"/>
  <c r="M1143" i="2"/>
  <c r="T1143" i="2" s="1"/>
  <c r="Z1143" i="2" s="1"/>
  <c r="M1144" i="2"/>
  <c r="M1145" i="2"/>
  <c r="M1146" i="2"/>
  <c r="T1146" i="2" s="1"/>
  <c r="Z1146" i="2" s="1"/>
  <c r="M1147" i="2"/>
  <c r="T1147" i="2" s="1"/>
  <c r="Z1147" i="2" s="1"/>
  <c r="M1148" i="2"/>
  <c r="M1149" i="2"/>
  <c r="M1150" i="2"/>
  <c r="T1150" i="2" s="1"/>
  <c r="Z1150" i="2" s="1"/>
  <c r="M1151" i="2"/>
  <c r="T1151" i="2" s="1"/>
  <c r="Z1151" i="2" s="1"/>
  <c r="M1152" i="2"/>
  <c r="M1153" i="2"/>
  <c r="M1154" i="2"/>
  <c r="T1154" i="2" s="1"/>
  <c r="Z1154" i="2" s="1"/>
  <c r="M1155" i="2"/>
  <c r="T1155" i="2" s="1"/>
  <c r="Z1155" i="2" s="1"/>
  <c r="M1156" i="2"/>
  <c r="M1157" i="2"/>
  <c r="M1158" i="2"/>
  <c r="T1158" i="2" s="1"/>
  <c r="Z1158" i="2" s="1"/>
  <c r="M1159" i="2"/>
  <c r="T1159" i="2" s="1"/>
  <c r="Z1159" i="2" s="1"/>
  <c r="M1160" i="2"/>
  <c r="M1161" i="2"/>
  <c r="M1162" i="2"/>
  <c r="T1162" i="2" s="1"/>
  <c r="Z1162" i="2" s="1"/>
  <c r="M1163" i="2"/>
  <c r="T1163" i="2" s="1"/>
  <c r="Z1163" i="2" s="1"/>
  <c r="M1164" i="2"/>
  <c r="M1165" i="2"/>
  <c r="M1166" i="2"/>
  <c r="T1166" i="2" s="1"/>
  <c r="Z1166" i="2" s="1"/>
  <c r="M1167" i="2"/>
  <c r="T1167" i="2" s="1"/>
  <c r="Z1167" i="2" s="1"/>
  <c r="M1168" i="2"/>
  <c r="M1169" i="2"/>
  <c r="M1170" i="2"/>
  <c r="T1170" i="2" s="1"/>
  <c r="Z1170" i="2" s="1"/>
  <c r="M1171" i="2"/>
  <c r="T1171" i="2" s="1"/>
  <c r="Z1171" i="2" s="1"/>
  <c r="M1172" i="2"/>
  <c r="M1173" i="2"/>
  <c r="M1174" i="2"/>
  <c r="T1174" i="2" s="1"/>
  <c r="Z1174" i="2" s="1"/>
  <c r="M1175" i="2"/>
  <c r="T1175" i="2" s="1"/>
  <c r="Z1175" i="2" s="1"/>
  <c r="M1176" i="2"/>
  <c r="M1177" i="2"/>
  <c r="M1178" i="2"/>
  <c r="T1178" i="2" s="1"/>
  <c r="Z1178" i="2" s="1"/>
  <c r="M1179" i="2"/>
  <c r="T1179" i="2" s="1"/>
  <c r="Z1179" i="2" s="1"/>
  <c r="M1180" i="2"/>
  <c r="M1181" i="2"/>
  <c r="M1182" i="2"/>
  <c r="T1182" i="2" s="1"/>
  <c r="Z1182" i="2" s="1"/>
  <c r="M1183" i="2"/>
  <c r="T1183" i="2" s="1"/>
  <c r="Z1183" i="2" s="1"/>
  <c r="M1184" i="2"/>
  <c r="M1185" i="2"/>
  <c r="M1186" i="2"/>
  <c r="T1186" i="2" s="1"/>
  <c r="Z1186" i="2" s="1"/>
  <c r="M1187" i="2"/>
  <c r="T1187" i="2" s="1"/>
  <c r="Z1187" i="2" s="1"/>
  <c r="M1188" i="2"/>
  <c r="M1189" i="2"/>
  <c r="M1190" i="2"/>
  <c r="T1190" i="2" s="1"/>
  <c r="Z1190" i="2" s="1"/>
  <c r="M1191" i="2"/>
  <c r="T1191" i="2" s="1"/>
  <c r="Z1191" i="2" s="1"/>
  <c r="M1192" i="2"/>
  <c r="M1193" i="2"/>
  <c r="M1194" i="2"/>
  <c r="T1194" i="2" s="1"/>
  <c r="Z1194" i="2" s="1"/>
  <c r="M1195" i="2"/>
  <c r="T1195" i="2" s="1"/>
  <c r="Z1195" i="2" s="1"/>
  <c r="M1196" i="2"/>
  <c r="M1197" i="2"/>
  <c r="M1198" i="2"/>
  <c r="T1198" i="2" s="1"/>
  <c r="Z1198" i="2" s="1"/>
  <c r="M1199" i="2"/>
  <c r="T1199" i="2" s="1"/>
  <c r="Z1199" i="2" s="1"/>
  <c r="M1200" i="2"/>
  <c r="M1201" i="2"/>
  <c r="M1202" i="2"/>
  <c r="T1202" i="2" s="1"/>
  <c r="Z1202" i="2" s="1"/>
  <c r="M1203" i="2"/>
  <c r="T1203" i="2" s="1"/>
  <c r="Z1203" i="2" s="1"/>
  <c r="M1204" i="2"/>
  <c r="M1205" i="2"/>
  <c r="M1206" i="2"/>
  <c r="T1206" i="2" s="1"/>
  <c r="Z1206" i="2" s="1"/>
  <c r="M1207" i="2"/>
  <c r="T1207" i="2" s="1"/>
  <c r="Z1207" i="2" s="1"/>
  <c r="M1208" i="2"/>
  <c r="M1209" i="2"/>
  <c r="M1210" i="2"/>
  <c r="T1210" i="2" s="1"/>
  <c r="Z1210" i="2" s="1"/>
  <c r="M1211" i="2"/>
  <c r="T1211" i="2" s="1"/>
  <c r="Z1211" i="2" s="1"/>
  <c r="M1212" i="2"/>
  <c r="M1213" i="2"/>
  <c r="M1214" i="2"/>
  <c r="T1214" i="2" s="1"/>
  <c r="Z1214" i="2" s="1"/>
  <c r="M1215" i="2"/>
  <c r="T1215" i="2" s="1"/>
  <c r="Z1215" i="2" s="1"/>
  <c r="M1216" i="2"/>
  <c r="M1217" i="2"/>
  <c r="M1218" i="2"/>
  <c r="T1218" i="2" s="1"/>
  <c r="Z1218" i="2" s="1"/>
  <c r="M1219" i="2"/>
  <c r="T1219" i="2" s="1"/>
  <c r="Z1219" i="2" s="1"/>
  <c r="M1220" i="2"/>
  <c r="M1221" i="2"/>
  <c r="M1222" i="2"/>
  <c r="T1222" i="2" s="1"/>
  <c r="Z1222" i="2" s="1"/>
  <c r="M1223" i="2"/>
  <c r="T1223" i="2" s="1"/>
  <c r="Z1223" i="2" s="1"/>
  <c r="M1224" i="2"/>
  <c r="M1225" i="2"/>
  <c r="M1226" i="2"/>
  <c r="T1226" i="2" s="1"/>
  <c r="Z1226" i="2" s="1"/>
  <c r="M1227" i="2"/>
  <c r="T1227" i="2" s="1"/>
  <c r="Z1227" i="2" s="1"/>
  <c r="M1228" i="2"/>
  <c r="M1229" i="2"/>
  <c r="M1230" i="2"/>
  <c r="T1230" i="2" s="1"/>
  <c r="Z1230" i="2" s="1"/>
  <c r="M1231" i="2"/>
  <c r="T1231" i="2" s="1"/>
  <c r="Z1231" i="2" s="1"/>
  <c r="M1232" i="2"/>
  <c r="M1233" i="2"/>
  <c r="M1234" i="2"/>
  <c r="T1234" i="2" s="1"/>
  <c r="Z1234" i="2" s="1"/>
  <c r="M1235" i="2"/>
  <c r="T1235" i="2" s="1"/>
  <c r="Z1235" i="2" s="1"/>
  <c r="M1236" i="2"/>
  <c r="M1237" i="2"/>
  <c r="M1238" i="2"/>
  <c r="T1238" i="2" s="1"/>
  <c r="Z1238" i="2" s="1"/>
  <c r="M1239" i="2"/>
  <c r="T1239" i="2" s="1"/>
  <c r="Z1239" i="2" s="1"/>
  <c r="M1240" i="2"/>
  <c r="M1241" i="2"/>
  <c r="M1242" i="2"/>
  <c r="T1242" i="2" s="1"/>
  <c r="Z1242" i="2" s="1"/>
  <c r="M1243" i="2"/>
  <c r="T1243" i="2" s="1"/>
  <c r="Z1243" i="2" s="1"/>
  <c r="M1244" i="2"/>
  <c r="M1245" i="2"/>
  <c r="M1246" i="2"/>
  <c r="T1246" i="2" s="1"/>
  <c r="Z1246" i="2" s="1"/>
  <c r="M1247" i="2"/>
  <c r="T1247" i="2" s="1"/>
  <c r="Z1247" i="2" s="1"/>
  <c r="M1248" i="2"/>
  <c r="M1249" i="2"/>
  <c r="M1250" i="2"/>
  <c r="T1250" i="2" s="1"/>
  <c r="Z1250" i="2" s="1"/>
  <c r="M1251" i="2"/>
  <c r="T1251" i="2" s="1"/>
  <c r="Z1251" i="2" s="1"/>
  <c r="M1252" i="2"/>
  <c r="M1253" i="2"/>
  <c r="M1254" i="2"/>
  <c r="T1254" i="2" s="1"/>
  <c r="Z1254" i="2" s="1"/>
  <c r="M1255" i="2"/>
  <c r="T1255" i="2" s="1"/>
  <c r="Z1255" i="2" s="1"/>
  <c r="M1256" i="2"/>
  <c r="M1257" i="2"/>
  <c r="M1258" i="2"/>
  <c r="T1258" i="2" s="1"/>
  <c r="Z1258" i="2" s="1"/>
  <c r="M1259" i="2"/>
  <c r="T1259" i="2" s="1"/>
  <c r="Z1259" i="2" s="1"/>
  <c r="M1260" i="2"/>
  <c r="M1261" i="2"/>
  <c r="M1262" i="2"/>
  <c r="T1262" i="2" s="1"/>
  <c r="Z1262" i="2" s="1"/>
  <c r="M1263" i="2"/>
  <c r="T1263" i="2" s="1"/>
  <c r="Z1263" i="2" s="1"/>
  <c r="M1264" i="2"/>
  <c r="M1265" i="2"/>
  <c r="M1266" i="2"/>
  <c r="T1266" i="2" s="1"/>
  <c r="Z1266" i="2" s="1"/>
  <c r="M1267" i="2"/>
  <c r="T1267" i="2" s="1"/>
  <c r="Z1267" i="2" s="1"/>
  <c r="M1268" i="2"/>
  <c r="M1269" i="2"/>
  <c r="M1270" i="2"/>
  <c r="T1270" i="2" s="1"/>
  <c r="Z1270" i="2" s="1"/>
  <c r="M1271" i="2"/>
  <c r="T1271" i="2" s="1"/>
  <c r="Z1271" i="2" s="1"/>
  <c r="M1272" i="2"/>
  <c r="M1273" i="2"/>
  <c r="M1274" i="2"/>
  <c r="T1274" i="2" s="1"/>
  <c r="Z1274" i="2" s="1"/>
  <c r="M1275" i="2"/>
  <c r="T1275" i="2" s="1"/>
  <c r="Z1275" i="2" s="1"/>
  <c r="M1276" i="2"/>
  <c r="M1277" i="2"/>
  <c r="M1278" i="2"/>
  <c r="T1278" i="2" s="1"/>
  <c r="Z1278" i="2" s="1"/>
  <c r="M1279" i="2"/>
  <c r="T1279" i="2" s="1"/>
  <c r="Z1279" i="2" s="1"/>
  <c r="M1280" i="2"/>
  <c r="M1281" i="2"/>
  <c r="M1282" i="2"/>
  <c r="T1282" i="2" s="1"/>
  <c r="Z1282" i="2" s="1"/>
  <c r="M1283" i="2"/>
  <c r="T1283" i="2" s="1"/>
  <c r="Z1283" i="2" s="1"/>
  <c r="M1284" i="2"/>
  <c r="M1285" i="2"/>
  <c r="M1286" i="2"/>
  <c r="T1286" i="2" s="1"/>
  <c r="Z1286" i="2" s="1"/>
  <c r="M1287" i="2"/>
  <c r="T1287" i="2" s="1"/>
  <c r="Z1287" i="2" s="1"/>
  <c r="M1288" i="2"/>
  <c r="M1289" i="2"/>
  <c r="M1290" i="2"/>
  <c r="T1290" i="2" s="1"/>
  <c r="Z1290" i="2" s="1"/>
  <c r="M1291" i="2"/>
  <c r="T1291" i="2" s="1"/>
  <c r="Z1291" i="2" s="1"/>
  <c r="M1292" i="2"/>
  <c r="M1293" i="2"/>
  <c r="M1294" i="2"/>
  <c r="T1294" i="2" s="1"/>
  <c r="Z1294" i="2" s="1"/>
  <c r="M1295" i="2"/>
  <c r="T1295" i="2" s="1"/>
  <c r="Z1295" i="2" s="1"/>
  <c r="M1296" i="2"/>
  <c r="M1297" i="2"/>
  <c r="M1298" i="2"/>
  <c r="T1298" i="2" s="1"/>
  <c r="Z1298" i="2" s="1"/>
  <c r="M1299" i="2"/>
  <c r="T1299" i="2" s="1"/>
  <c r="Z1299" i="2" s="1"/>
  <c r="M1300" i="2"/>
  <c r="M1301" i="2"/>
  <c r="M1302" i="2"/>
  <c r="T1302" i="2" s="1"/>
  <c r="Z1302" i="2" s="1"/>
  <c r="M1303" i="2"/>
  <c r="T1303" i="2" s="1"/>
  <c r="Z1303" i="2" s="1"/>
  <c r="M1304" i="2"/>
  <c r="M1305" i="2"/>
  <c r="M1306" i="2"/>
  <c r="T1306" i="2" s="1"/>
  <c r="Z1306" i="2" s="1"/>
  <c r="M1307" i="2"/>
  <c r="T1307" i="2" s="1"/>
  <c r="Z1307" i="2" s="1"/>
  <c r="M1308" i="2"/>
  <c r="M1309" i="2"/>
  <c r="M1310" i="2"/>
  <c r="T1310" i="2" s="1"/>
  <c r="Z1310" i="2" s="1"/>
  <c r="M1311" i="2"/>
  <c r="T1311" i="2" s="1"/>
  <c r="Z1311" i="2" s="1"/>
  <c r="M1312" i="2"/>
  <c r="M1313" i="2"/>
  <c r="M1314" i="2"/>
  <c r="T1314" i="2" s="1"/>
  <c r="Z1314" i="2" s="1"/>
  <c r="M1315" i="2"/>
  <c r="T1315" i="2" s="1"/>
  <c r="Z1315" i="2" s="1"/>
  <c r="M1316" i="2"/>
  <c r="M1317" i="2"/>
  <c r="M1318" i="2"/>
  <c r="T1318" i="2" s="1"/>
  <c r="Z1318" i="2" s="1"/>
  <c r="M1319" i="2"/>
  <c r="T1319" i="2" s="1"/>
  <c r="Z1319" i="2" s="1"/>
  <c r="M1320" i="2"/>
  <c r="M1321" i="2"/>
  <c r="M1322" i="2"/>
  <c r="T1322" i="2" s="1"/>
  <c r="Z1322" i="2" s="1"/>
  <c r="M1323" i="2"/>
  <c r="T1323" i="2" s="1"/>
  <c r="Z1323" i="2" s="1"/>
  <c r="M1324" i="2"/>
  <c r="M1325" i="2"/>
  <c r="M1326" i="2"/>
  <c r="T1326" i="2" s="1"/>
  <c r="Z1326" i="2" s="1"/>
  <c r="M1327" i="2"/>
  <c r="T1327" i="2" s="1"/>
  <c r="Z1327" i="2" s="1"/>
  <c r="M1328" i="2"/>
  <c r="M1329" i="2"/>
  <c r="M1330" i="2"/>
  <c r="T1330" i="2" s="1"/>
  <c r="Z1330" i="2" s="1"/>
  <c r="M1331" i="2"/>
  <c r="T1331" i="2" s="1"/>
  <c r="Z1331" i="2" s="1"/>
  <c r="M1332" i="2"/>
  <c r="M1333" i="2"/>
  <c r="M1334" i="2"/>
  <c r="T1334" i="2" s="1"/>
  <c r="Z1334" i="2" s="1"/>
  <c r="M1335" i="2"/>
  <c r="T1335" i="2" s="1"/>
  <c r="Z1335" i="2" s="1"/>
  <c r="M1336" i="2"/>
  <c r="M1337" i="2"/>
  <c r="M1338" i="2"/>
  <c r="T1338" i="2" s="1"/>
  <c r="Z1338" i="2" s="1"/>
  <c r="M1339" i="2"/>
  <c r="T1339" i="2" s="1"/>
  <c r="Z1339" i="2" s="1"/>
  <c r="M1340" i="2"/>
  <c r="M1341" i="2"/>
  <c r="M1342" i="2"/>
  <c r="T1342" i="2" s="1"/>
  <c r="Z1342" i="2" s="1"/>
  <c r="M1343" i="2"/>
  <c r="T1343" i="2" s="1"/>
  <c r="Z1343" i="2" s="1"/>
  <c r="M1344" i="2"/>
  <c r="M1345" i="2"/>
  <c r="M1346" i="2"/>
  <c r="T1346" i="2" s="1"/>
  <c r="Z1346" i="2" s="1"/>
  <c r="M1347" i="2"/>
  <c r="T1347" i="2" s="1"/>
  <c r="Z1347" i="2" s="1"/>
  <c r="M1348" i="2"/>
  <c r="M1349" i="2"/>
  <c r="M1350" i="2"/>
  <c r="T1350" i="2" s="1"/>
  <c r="Z1350" i="2" s="1"/>
  <c r="M1351" i="2"/>
  <c r="T1351" i="2" s="1"/>
  <c r="Z1351" i="2" s="1"/>
  <c r="M1352" i="2"/>
  <c r="M1353" i="2"/>
  <c r="M1354" i="2"/>
  <c r="T1354" i="2" s="1"/>
  <c r="Z1354" i="2" s="1"/>
  <c r="M1355" i="2"/>
  <c r="T1355" i="2" s="1"/>
  <c r="Z1355" i="2" s="1"/>
  <c r="M1356" i="2"/>
  <c r="M1357" i="2"/>
  <c r="M1358" i="2"/>
  <c r="T1358" i="2" s="1"/>
  <c r="Z1358" i="2" s="1"/>
  <c r="M1359" i="2"/>
  <c r="T1359" i="2" s="1"/>
  <c r="Z1359" i="2" s="1"/>
  <c r="M1360" i="2"/>
  <c r="M1361" i="2"/>
  <c r="M1362" i="2"/>
  <c r="T1362" i="2" s="1"/>
  <c r="Z1362" i="2" s="1"/>
  <c r="M1363" i="2"/>
  <c r="T1363" i="2" s="1"/>
  <c r="Z1363" i="2" s="1"/>
  <c r="M1364" i="2"/>
  <c r="M1365" i="2"/>
  <c r="M1366" i="2"/>
  <c r="T1366" i="2" s="1"/>
  <c r="Z1366" i="2" s="1"/>
  <c r="M1367" i="2"/>
  <c r="T1367" i="2" s="1"/>
  <c r="Z1367" i="2" s="1"/>
  <c r="M1368" i="2"/>
  <c r="M1369" i="2"/>
  <c r="M1370" i="2"/>
  <c r="T1370" i="2" s="1"/>
  <c r="Z1370" i="2" s="1"/>
  <c r="M1371" i="2"/>
  <c r="T1371" i="2" s="1"/>
  <c r="Z1371" i="2" s="1"/>
  <c r="M1372" i="2"/>
  <c r="M1373" i="2"/>
  <c r="M1374" i="2"/>
  <c r="T1374" i="2" s="1"/>
  <c r="Z1374" i="2" s="1"/>
  <c r="M1375" i="2"/>
  <c r="T1375" i="2" s="1"/>
  <c r="Z1375" i="2" s="1"/>
  <c r="M1376" i="2"/>
  <c r="M1377" i="2"/>
  <c r="M1378" i="2"/>
  <c r="T1378" i="2" s="1"/>
  <c r="Z1378" i="2" s="1"/>
  <c r="M1379" i="2"/>
  <c r="T1379" i="2" s="1"/>
  <c r="Z1379" i="2" s="1"/>
  <c r="M1380" i="2"/>
  <c r="M1381" i="2"/>
  <c r="M1382" i="2"/>
  <c r="T1382" i="2" s="1"/>
  <c r="Z1382" i="2" s="1"/>
  <c r="M1383" i="2"/>
  <c r="T1383" i="2" s="1"/>
  <c r="Z1383" i="2" s="1"/>
  <c r="M1384" i="2"/>
  <c r="M1385" i="2"/>
  <c r="M1386" i="2"/>
  <c r="T1386" i="2" s="1"/>
  <c r="Z1386" i="2" s="1"/>
  <c r="M1387" i="2"/>
  <c r="T1387" i="2" s="1"/>
  <c r="Z1387" i="2" s="1"/>
  <c r="M1388" i="2"/>
  <c r="M1389" i="2"/>
  <c r="M1390" i="2"/>
  <c r="T1390" i="2" s="1"/>
  <c r="Z1390" i="2" s="1"/>
  <c r="M1391" i="2"/>
  <c r="T1391" i="2" s="1"/>
  <c r="Z1391" i="2" s="1"/>
  <c r="M1392" i="2"/>
  <c r="M1393" i="2"/>
  <c r="M1394" i="2"/>
  <c r="T1394" i="2" s="1"/>
  <c r="Z1394" i="2" s="1"/>
  <c r="M1395" i="2"/>
  <c r="T1395" i="2" s="1"/>
  <c r="Z1395" i="2" s="1"/>
  <c r="M1396" i="2"/>
  <c r="M1397" i="2"/>
  <c r="M1398" i="2"/>
  <c r="T1398" i="2" s="1"/>
  <c r="Z1398" i="2" s="1"/>
  <c r="M1399" i="2"/>
  <c r="T1399" i="2" s="1"/>
  <c r="Z1399" i="2" s="1"/>
  <c r="M1400" i="2"/>
  <c r="M1401" i="2"/>
  <c r="M1402" i="2"/>
  <c r="T1402" i="2" s="1"/>
  <c r="Z1402" i="2" s="1"/>
  <c r="M1403" i="2"/>
  <c r="T1403" i="2" s="1"/>
  <c r="Z1403" i="2" s="1"/>
  <c r="M1404" i="2"/>
  <c r="M1405" i="2"/>
  <c r="M1406" i="2"/>
  <c r="T1406" i="2" s="1"/>
  <c r="Z1406" i="2" s="1"/>
  <c r="M1407" i="2"/>
  <c r="T1407" i="2" s="1"/>
  <c r="Z1407" i="2" s="1"/>
  <c r="M1408" i="2"/>
  <c r="M1409" i="2"/>
  <c r="M1410" i="2"/>
  <c r="T1410" i="2" s="1"/>
  <c r="Z1410" i="2" s="1"/>
  <c r="M1411" i="2"/>
  <c r="T1411" i="2" s="1"/>
  <c r="Z1411" i="2" s="1"/>
  <c r="M1412" i="2"/>
  <c r="M1413" i="2"/>
  <c r="M1414" i="2"/>
  <c r="T1414" i="2" s="1"/>
  <c r="Z1414" i="2" s="1"/>
  <c r="M1415" i="2"/>
  <c r="T1415" i="2" s="1"/>
  <c r="Z1415" i="2" s="1"/>
  <c r="M1416" i="2"/>
  <c r="M1417" i="2"/>
  <c r="M1418" i="2"/>
  <c r="T1418" i="2" s="1"/>
  <c r="Z1418" i="2" s="1"/>
  <c r="M1419" i="2"/>
  <c r="T1419" i="2" s="1"/>
  <c r="Z1419" i="2" s="1"/>
  <c r="M1420" i="2"/>
  <c r="M1421" i="2"/>
  <c r="M1422" i="2"/>
  <c r="T1422" i="2" s="1"/>
  <c r="Z1422" i="2" s="1"/>
  <c r="M1423" i="2"/>
  <c r="T1423" i="2" s="1"/>
  <c r="Z1423" i="2" s="1"/>
  <c r="M1424" i="2"/>
  <c r="M1425" i="2"/>
  <c r="M1426" i="2"/>
  <c r="T1426" i="2" s="1"/>
  <c r="Z1426" i="2" s="1"/>
  <c r="M1427" i="2"/>
  <c r="T1427" i="2" s="1"/>
  <c r="Z1427" i="2" s="1"/>
  <c r="M1428" i="2"/>
  <c r="M1429" i="2"/>
  <c r="M1430" i="2"/>
  <c r="T1430" i="2" s="1"/>
  <c r="Z1430" i="2" s="1"/>
  <c r="M1431" i="2"/>
  <c r="T1431" i="2" s="1"/>
  <c r="Z1431" i="2" s="1"/>
  <c r="M1432" i="2"/>
  <c r="M1433" i="2"/>
  <c r="M1434" i="2"/>
  <c r="T1434" i="2" s="1"/>
  <c r="Z1434" i="2" s="1"/>
  <c r="M1435" i="2"/>
  <c r="T1435" i="2" s="1"/>
  <c r="Z1435" i="2" s="1"/>
  <c r="M1436" i="2"/>
  <c r="M1437" i="2"/>
  <c r="M1438" i="2"/>
  <c r="T1438" i="2" s="1"/>
  <c r="Z1438" i="2" s="1"/>
  <c r="M1439" i="2"/>
  <c r="T1439" i="2" s="1"/>
  <c r="Z1439" i="2" s="1"/>
  <c r="M1440" i="2"/>
  <c r="M1441" i="2"/>
  <c r="M1442" i="2"/>
  <c r="T1442" i="2" s="1"/>
  <c r="Z1442" i="2" s="1"/>
  <c r="M1443" i="2"/>
  <c r="T1443" i="2" s="1"/>
  <c r="Z1443" i="2" s="1"/>
  <c r="M1444" i="2"/>
  <c r="M1445" i="2"/>
  <c r="M1446" i="2"/>
  <c r="T1446" i="2" s="1"/>
  <c r="Z1446" i="2" s="1"/>
  <c r="M1447" i="2"/>
  <c r="T1447" i="2" s="1"/>
  <c r="Z1447" i="2" s="1"/>
  <c r="M1448" i="2"/>
  <c r="M1449" i="2"/>
  <c r="M1450" i="2"/>
  <c r="T1450" i="2" s="1"/>
  <c r="Z1450" i="2" s="1"/>
  <c r="M1451" i="2"/>
  <c r="T1451" i="2" s="1"/>
  <c r="Z1451" i="2" s="1"/>
  <c r="M1452" i="2"/>
  <c r="M1453" i="2"/>
  <c r="M1454" i="2"/>
  <c r="T1454" i="2" s="1"/>
  <c r="Z1454" i="2" s="1"/>
  <c r="M1455" i="2"/>
  <c r="T1455" i="2" s="1"/>
  <c r="Z1455" i="2" s="1"/>
  <c r="M1456" i="2"/>
  <c r="M1457" i="2"/>
  <c r="M1458" i="2"/>
  <c r="T1458" i="2" s="1"/>
  <c r="Z1458" i="2" s="1"/>
  <c r="M1459" i="2"/>
  <c r="T1459" i="2" s="1"/>
  <c r="Z1459" i="2" s="1"/>
  <c r="M1460" i="2"/>
  <c r="M1461" i="2"/>
  <c r="M1462" i="2"/>
  <c r="T1462" i="2" s="1"/>
  <c r="Z1462" i="2" s="1"/>
  <c r="M1463" i="2"/>
  <c r="T1463" i="2" s="1"/>
  <c r="Z1463" i="2" s="1"/>
  <c r="M1464" i="2"/>
  <c r="M1465" i="2"/>
  <c r="M1466" i="2"/>
  <c r="T1466" i="2" s="1"/>
  <c r="Z1466" i="2" s="1"/>
  <c r="M1467" i="2"/>
  <c r="T1467" i="2" s="1"/>
  <c r="Z1467" i="2" s="1"/>
  <c r="M1468" i="2"/>
  <c r="M1469" i="2"/>
  <c r="M1470" i="2"/>
  <c r="T1470" i="2" s="1"/>
  <c r="Z1470" i="2" s="1"/>
  <c r="M1471" i="2"/>
  <c r="T1471" i="2" s="1"/>
  <c r="Z1471" i="2" s="1"/>
  <c r="M1472" i="2"/>
  <c r="M1473" i="2"/>
  <c r="M1474" i="2"/>
  <c r="T1474" i="2" s="1"/>
  <c r="Z1474" i="2" s="1"/>
  <c r="M1475" i="2"/>
  <c r="T1475" i="2" s="1"/>
  <c r="Z1475" i="2" s="1"/>
  <c r="M1476" i="2"/>
  <c r="M1477" i="2"/>
  <c r="M1478" i="2"/>
  <c r="T1478" i="2" s="1"/>
  <c r="Z1478" i="2" s="1"/>
  <c r="M1479" i="2"/>
  <c r="T1479" i="2" s="1"/>
  <c r="Z1479" i="2" s="1"/>
  <c r="M1480" i="2"/>
  <c r="M1481" i="2"/>
  <c r="M1482" i="2"/>
  <c r="T1482" i="2" s="1"/>
  <c r="Z1482" i="2" s="1"/>
  <c r="M1483" i="2"/>
  <c r="T1483" i="2" s="1"/>
  <c r="Z1483" i="2" s="1"/>
  <c r="M1484" i="2"/>
  <c r="M1485" i="2"/>
  <c r="M1486" i="2"/>
  <c r="T1486" i="2" s="1"/>
  <c r="Z1486" i="2" s="1"/>
  <c r="M1487" i="2"/>
  <c r="T1487" i="2" s="1"/>
  <c r="Z1487" i="2" s="1"/>
  <c r="M1488" i="2"/>
  <c r="M1489" i="2"/>
  <c r="M1490" i="2"/>
  <c r="T1490" i="2" s="1"/>
  <c r="Z1490" i="2" s="1"/>
  <c r="M1491" i="2"/>
  <c r="T1491" i="2" s="1"/>
  <c r="Z1491" i="2" s="1"/>
  <c r="M1492" i="2"/>
  <c r="M1493" i="2"/>
  <c r="M1494" i="2"/>
  <c r="T1494" i="2" s="1"/>
  <c r="Z1494" i="2" s="1"/>
  <c r="M1495" i="2"/>
  <c r="T1495" i="2" s="1"/>
  <c r="Z1495" i="2" s="1"/>
  <c r="K3" i="2"/>
  <c r="K4" i="2"/>
  <c r="K5" i="2"/>
  <c r="K6" i="2"/>
  <c r="S6" i="2" s="1"/>
  <c r="K7" i="2"/>
  <c r="K8" i="2"/>
  <c r="K9" i="2"/>
  <c r="S9" i="2" s="1"/>
  <c r="Y9" i="2" s="1"/>
  <c r="K10" i="2"/>
  <c r="S10" i="2" s="1"/>
  <c r="Y10" i="2" s="1"/>
  <c r="K11" i="2"/>
  <c r="K12" i="2"/>
  <c r="K13" i="2"/>
  <c r="S13" i="2" s="1"/>
  <c r="Y13" i="2" s="1"/>
  <c r="K14" i="2"/>
  <c r="S14" i="2" s="1"/>
  <c r="Y14" i="2" s="1"/>
  <c r="K15" i="2"/>
  <c r="K16" i="2"/>
  <c r="K17" i="2"/>
  <c r="S17" i="2" s="1"/>
  <c r="Y17" i="2" s="1"/>
  <c r="K18" i="2"/>
  <c r="S18" i="2" s="1"/>
  <c r="Y18" i="2" s="1"/>
  <c r="K19" i="2"/>
  <c r="K20" i="2"/>
  <c r="K21" i="2"/>
  <c r="S21" i="2" s="1"/>
  <c r="Y21" i="2" s="1"/>
  <c r="K22" i="2"/>
  <c r="S22" i="2" s="1"/>
  <c r="Y22" i="2" s="1"/>
  <c r="K23" i="2"/>
  <c r="K24" i="2"/>
  <c r="K25" i="2"/>
  <c r="K26" i="2"/>
  <c r="S26" i="2" s="1"/>
  <c r="Y26" i="2" s="1"/>
  <c r="K27" i="2"/>
  <c r="K28" i="2"/>
  <c r="K29" i="2"/>
  <c r="S29" i="2" s="1"/>
  <c r="Y29" i="2" s="1"/>
  <c r="K30" i="2"/>
  <c r="S30" i="2" s="1"/>
  <c r="Y30" i="2" s="1"/>
  <c r="K31" i="2"/>
  <c r="K32" i="2"/>
  <c r="K33" i="2"/>
  <c r="S33" i="2" s="1"/>
  <c r="Y33" i="2" s="1"/>
  <c r="K34" i="2"/>
  <c r="S34" i="2" s="1"/>
  <c r="Y34" i="2" s="1"/>
  <c r="K35" i="2"/>
  <c r="K36" i="2"/>
  <c r="K37" i="2"/>
  <c r="S37" i="2" s="1"/>
  <c r="Y37" i="2" s="1"/>
  <c r="K38" i="2"/>
  <c r="S38" i="2" s="1"/>
  <c r="Y38" i="2" s="1"/>
  <c r="K39" i="2"/>
  <c r="K40" i="2"/>
  <c r="K41" i="2"/>
  <c r="S41" i="2" s="1"/>
  <c r="Y41" i="2" s="1"/>
  <c r="K42" i="2"/>
  <c r="S42" i="2" s="1"/>
  <c r="Y42" i="2" s="1"/>
  <c r="K43" i="2"/>
  <c r="K44" i="2"/>
  <c r="K45" i="2"/>
  <c r="S45" i="2" s="1"/>
  <c r="Y45" i="2" s="1"/>
  <c r="K46" i="2"/>
  <c r="S46" i="2" s="1"/>
  <c r="Y46" i="2" s="1"/>
  <c r="K47" i="2"/>
  <c r="K48" i="2"/>
  <c r="K49" i="2"/>
  <c r="S49" i="2" s="1"/>
  <c r="Y49" i="2" s="1"/>
  <c r="K50" i="2"/>
  <c r="S50" i="2" s="1"/>
  <c r="Y50" i="2" s="1"/>
  <c r="K51" i="2"/>
  <c r="K52" i="2"/>
  <c r="K53" i="2"/>
  <c r="S53" i="2" s="1"/>
  <c r="Y53" i="2" s="1"/>
  <c r="K54" i="2"/>
  <c r="S54" i="2" s="1"/>
  <c r="Y54" i="2" s="1"/>
  <c r="K55" i="2"/>
  <c r="K56" i="2"/>
  <c r="K57" i="2"/>
  <c r="S57" i="2" s="1"/>
  <c r="Y57" i="2" s="1"/>
  <c r="K58" i="2"/>
  <c r="S58" i="2" s="1"/>
  <c r="Y58" i="2" s="1"/>
  <c r="K59" i="2"/>
  <c r="K60" i="2"/>
  <c r="K61" i="2"/>
  <c r="S61" i="2" s="1"/>
  <c r="Y61" i="2" s="1"/>
  <c r="K62" i="2"/>
  <c r="S62" i="2" s="1"/>
  <c r="Y62" i="2" s="1"/>
  <c r="K63" i="2"/>
  <c r="K64" i="2"/>
  <c r="K65" i="2"/>
  <c r="S65" i="2" s="1"/>
  <c r="Y65" i="2" s="1"/>
  <c r="K66" i="2"/>
  <c r="S66" i="2" s="1"/>
  <c r="Y66" i="2" s="1"/>
  <c r="K67" i="2"/>
  <c r="K68" i="2"/>
  <c r="K69" i="2"/>
  <c r="S69" i="2" s="1"/>
  <c r="Y69" i="2" s="1"/>
  <c r="K70" i="2"/>
  <c r="S70" i="2" s="1"/>
  <c r="Y70" i="2" s="1"/>
  <c r="K71" i="2"/>
  <c r="K72" i="2"/>
  <c r="K73" i="2"/>
  <c r="K74" i="2"/>
  <c r="S74" i="2" s="1"/>
  <c r="Y74" i="2" s="1"/>
  <c r="K75" i="2"/>
  <c r="K76" i="2"/>
  <c r="K77" i="2"/>
  <c r="K78" i="2"/>
  <c r="S78" i="2" s="1"/>
  <c r="Y78" i="2" s="1"/>
  <c r="K79" i="2"/>
  <c r="K80" i="2"/>
  <c r="K81" i="2"/>
  <c r="S81" i="2" s="1"/>
  <c r="Y81" i="2" s="1"/>
  <c r="K82" i="2"/>
  <c r="S82" i="2" s="1"/>
  <c r="Y82" i="2" s="1"/>
  <c r="K83" i="2"/>
  <c r="K84" i="2"/>
  <c r="K85" i="2"/>
  <c r="S85" i="2" s="1"/>
  <c r="Y85" i="2" s="1"/>
  <c r="K86" i="2"/>
  <c r="S86" i="2" s="1"/>
  <c r="Y86" i="2" s="1"/>
  <c r="K87" i="2"/>
  <c r="K88" i="2"/>
  <c r="K89" i="2"/>
  <c r="S89" i="2" s="1"/>
  <c r="Y89" i="2" s="1"/>
  <c r="K90" i="2"/>
  <c r="S90" i="2" s="1"/>
  <c r="Y90" i="2" s="1"/>
  <c r="K91" i="2"/>
  <c r="K92" i="2"/>
  <c r="K93" i="2"/>
  <c r="S93" i="2" s="1"/>
  <c r="Y93" i="2" s="1"/>
  <c r="K94" i="2"/>
  <c r="S94" i="2" s="1"/>
  <c r="Y94" i="2" s="1"/>
  <c r="K95" i="2"/>
  <c r="K96" i="2"/>
  <c r="K97" i="2"/>
  <c r="K98" i="2"/>
  <c r="S98" i="2" s="1"/>
  <c r="Y98" i="2" s="1"/>
  <c r="K99" i="2"/>
  <c r="K100" i="2"/>
  <c r="K101" i="2"/>
  <c r="S101" i="2" s="1"/>
  <c r="Y101" i="2" s="1"/>
  <c r="K102" i="2"/>
  <c r="S102" i="2" s="1"/>
  <c r="Y102" i="2" s="1"/>
  <c r="K103" i="2"/>
  <c r="K104" i="2"/>
  <c r="K105" i="2"/>
  <c r="S105" i="2" s="1"/>
  <c r="Y105" i="2" s="1"/>
  <c r="K106" i="2"/>
  <c r="S106" i="2" s="1"/>
  <c r="Y106" i="2" s="1"/>
  <c r="K107" i="2"/>
  <c r="K108" i="2"/>
  <c r="K109" i="2"/>
  <c r="S109" i="2" s="1"/>
  <c r="Y109" i="2" s="1"/>
  <c r="K110" i="2"/>
  <c r="S110" i="2" s="1"/>
  <c r="Y110" i="2" s="1"/>
  <c r="K111" i="2"/>
  <c r="K112" i="2"/>
  <c r="K113" i="2"/>
  <c r="S113" i="2" s="1"/>
  <c r="Y113" i="2" s="1"/>
  <c r="K114" i="2"/>
  <c r="S114" i="2" s="1"/>
  <c r="Y114" i="2" s="1"/>
  <c r="K115" i="2"/>
  <c r="K116" i="2"/>
  <c r="K117" i="2"/>
  <c r="S117" i="2" s="1"/>
  <c r="Y117" i="2" s="1"/>
  <c r="K118" i="2"/>
  <c r="S118" i="2" s="1"/>
  <c r="Y118" i="2" s="1"/>
  <c r="K119" i="2"/>
  <c r="K120" i="2"/>
  <c r="K121" i="2"/>
  <c r="S121" i="2" s="1"/>
  <c r="Y121" i="2" s="1"/>
  <c r="K122" i="2"/>
  <c r="S122" i="2" s="1"/>
  <c r="Y122" i="2" s="1"/>
  <c r="K123" i="2"/>
  <c r="K124" i="2"/>
  <c r="K125" i="2"/>
  <c r="S125" i="2" s="1"/>
  <c r="Y125" i="2" s="1"/>
  <c r="K126" i="2"/>
  <c r="S126" i="2" s="1"/>
  <c r="Y126" i="2" s="1"/>
  <c r="K127" i="2"/>
  <c r="K128" i="2"/>
  <c r="K129" i="2"/>
  <c r="K130" i="2"/>
  <c r="S130" i="2" s="1"/>
  <c r="Y130" i="2" s="1"/>
  <c r="K131" i="2"/>
  <c r="K132" i="2"/>
  <c r="K133" i="2"/>
  <c r="S133" i="2" s="1"/>
  <c r="Y133" i="2" s="1"/>
  <c r="K134" i="2"/>
  <c r="S134" i="2" s="1"/>
  <c r="Y134" i="2" s="1"/>
  <c r="K135" i="2"/>
  <c r="K136" i="2"/>
  <c r="K137" i="2"/>
  <c r="S137" i="2" s="1"/>
  <c r="Y137" i="2" s="1"/>
  <c r="K138" i="2"/>
  <c r="S138" i="2" s="1"/>
  <c r="Y138" i="2" s="1"/>
  <c r="K139" i="2"/>
  <c r="K140" i="2"/>
  <c r="K141" i="2"/>
  <c r="S141" i="2" s="1"/>
  <c r="Y141" i="2" s="1"/>
  <c r="K142" i="2"/>
  <c r="S142" i="2" s="1"/>
  <c r="Y142" i="2" s="1"/>
  <c r="K143" i="2"/>
  <c r="K144" i="2"/>
  <c r="K145" i="2"/>
  <c r="K146" i="2"/>
  <c r="S146" i="2" s="1"/>
  <c r="Y146" i="2" s="1"/>
  <c r="K147" i="2"/>
  <c r="K148" i="2"/>
  <c r="K149" i="2"/>
  <c r="S149" i="2" s="1"/>
  <c r="Y149" i="2" s="1"/>
  <c r="K150" i="2"/>
  <c r="S150" i="2" s="1"/>
  <c r="Y150" i="2" s="1"/>
  <c r="K151" i="2"/>
  <c r="K152" i="2"/>
  <c r="K153" i="2"/>
  <c r="S153" i="2" s="1"/>
  <c r="Y153" i="2" s="1"/>
  <c r="K154" i="2"/>
  <c r="S154" i="2" s="1"/>
  <c r="Y154" i="2" s="1"/>
  <c r="K155" i="2"/>
  <c r="K156" i="2"/>
  <c r="K157" i="2"/>
  <c r="S157" i="2" s="1"/>
  <c r="Y157" i="2" s="1"/>
  <c r="K158" i="2"/>
  <c r="S158" i="2" s="1"/>
  <c r="Y158" i="2" s="1"/>
  <c r="K159" i="2"/>
  <c r="K160" i="2"/>
  <c r="K161" i="2"/>
  <c r="K162" i="2"/>
  <c r="S162" i="2" s="1"/>
  <c r="Y162" i="2" s="1"/>
  <c r="K163" i="2"/>
  <c r="K164" i="2"/>
  <c r="K165" i="2"/>
  <c r="S165" i="2" s="1"/>
  <c r="Y165" i="2" s="1"/>
  <c r="K166" i="2"/>
  <c r="S166" i="2" s="1"/>
  <c r="Y166" i="2" s="1"/>
  <c r="K167" i="2"/>
  <c r="K168" i="2"/>
  <c r="K169" i="2"/>
  <c r="S169" i="2" s="1"/>
  <c r="Y169" i="2" s="1"/>
  <c r="K170" i="2"/>
  <c r="K171" i="2"/>
  <c r="K172" i="2"/>
  <c r="K173" i="2"/>
  <c r="S173" i="2" s="1"/>
  <c r="Y173" i="2" s="1"/>
  <c r="K174" i="2"/>
  <c r="S174" i="2" s="1"/>
  <c r="Y174" i="2" s="1"/>
  <c r="K175" i="2"/>
  <c r="K176" i="2"/>
  <c r="K177" i="2"/>
  <c r="S177" i="2" s="1"/>
  <c r="Y177" i="2" s="1"/>
  <c r="K178" i="2"/>
  <c r="S178" i="2" s="1"/>
  <c r="Y178" i="2" s="1"/>
  <c r="K179" i="2"/>
  <c r="K180" i="2"/>
  <c r="K181" i="2"/>
  <c r="S181" i="2" s="1"/>
  <c r="Y181" i="2" s="1"/>
  <c r="K182" i="2"/>
  <c r="S182" i="2" s="1"/>
  <c r="Y182" i="2" s="1"/>
  <c r="K183" i="2"/>
  <c r="K184" i="2"/>
  <c r="K185" i="2"/>
  <c r="S185" i="2" s="1"/>
  <c r="Y185" i="2" s="1"/>
  <c r="K186" i="2"/>
  <c r="S186" i="2" s="1"/>
  <c r="Y186" i="2" s="1"/>
  <c r="K187" i="2"/>
  <c r="K188" i="2"/>
  <c r="K189" i="2"/>
  <c r="S189" i="2" s="1"/>
  <c r="Y189" i="2" s="1"/>
  <c r="K190" i="2"/>
  <c r="S190" i="2" s="1"/>
  <c r="Y190" i="2" s="1"/>
  <c r="K191" i="2"/>
  <c r="K192" i="2"/>
  <c r="K193" i="2"/>
  <c r="S193" i="2" s="1"/>
  <c r="Y193" i="2" s="1"/>
  <c r="K194" i="2"/>
  <c r="S194" i="2" s="1"/>
  <c r="Y194" i="2" s="1"/>
  <c r="K195" i="2"/>
  <c r="K196" i="2"/>
  <c r="K197" i="2"/>
  <c r="S197" i="2" s="1"/>
  <c r="Y197" i="2" s="1"/>
  <c r="K198" i="2"/>
  <c r="K199" i="2"/>
  <c r="K200" i="2"/>
  <c r="K201" i="2"/>
  <c r="S201" i="2" s="1"/>
  <c r="Y201" i="2" s="1"/>
  <c r="K202" i="2"/>
  <c r="S202" i="2" s="1"/>
  <c r="Y202" i="2" s="1"/>
  <c r="K203" i="2"/>
  <c r="K204" i="2"/>
  <c r="K205" i="2"/>
  <c r="S205" i="2" s="1"/>
  <c r="Y205" i="2" s="1"/>
  <c r="K206" i="2"/>
  <c r="S206" i="2" s="1"/>
  <c r="Y206" i="2" s="1"/>
  <c r="K207" i="2"/>
  <c r="K208" i="2"/>
  <c r="K209" i="2"/>
  <c r="S209" i="2" s="1"/>
  <c r="Y209" i="2" s="1"/>
  <c r="K210" i="2"/>
  <c r="S210" i="2" s="1"/>
  <c r="Y210" i="2" s="1"/>
  <c r="K211" i="2"/>
  <c r="K212" i="2"/>
  <c r="K213" i="2"/>
  <c r="S213" i="2" s="1"/>
  <c r="Y213" i="2" s="1"/>
  <c r="K214" i="2"/>
  <c r="S214" i="2" s="1"/>
  <c r="Y214" i="2" s="1"/>
  <c r="K215" i="2"/>
  <c r="K216" i="2"/>
  <c r="K217" i="2"/>
  <c r="K218" i="2"/>
  <c r="S218" i="2" s="1"/>
  <c r="Y218" i="2" s="1"/>
  <c r="K219" i="2"/>
  <c r="K220" i="2"/>
  <c r="K221" i="2"/>
  <c r="S221" i="2" s="1"/>
  <c r="Y221" i="2" s="1"/>
  <c r="K222" i="2"/>
  <c r="S222" i="2" s="1"/>
  <c r="Y222" i="2" s="1"/>
  <c r="K223" i="2"/>
  <c r="K224" i="2"/>
  <c r="K225" i="2"/>
  <c r="S225" i="2" s="1"/>
  <c r="Y225" i="2" s="1"/>
  <c r="K226" i="2"/>
  <c r="S226" i="2" s="1"/>
  <c r="Y226" i="2" s="1"/>
  <c r="K227" i="2"/>
  <c r="K228" i="2"/>
  <c r="K229" i="2"/>
  <c r="S229" i="2" s="1"/>
  <c r="Y229" i="2" s="1"/>
  <c r="K230" i="2"/>
  <c r="S230" i="2" s="1"/>
  <c r="Y230" i="2" s="1"/>
  <c r="K231" i="2"/>
  <c r="K232" i="2"/>
  <c r="K233" i="2"/>
  <c r="S233" i="2" s="1"/>
  <c r="Y233" i="2" s="1"/>
  <c r="K234" i="2"/>
  <c r="S234" i="2" s="1"/>
  <c r="Y234" i="2" s="1"/>
  <c r="K235" i="2"/>
  <c r="K236" i="2"/>
  <c r="K237" i="2"/>
  <c r="S237" i="2" s="1"/>
  <c r="Y237" i="2" s="1"/>
  <c r="K238" i="2"/>
  <c r="S238" i="2" s="1"/>
  <c r="Y238" i="2" s="1"/>
  <c r="K239" i="2"/>
  <c r="K240" i="2"/>
  <c r="K241" i="2"/>
  <c r="S241" i="2" s="1"/>
  <c r="Y241" i="2" s="1"/>
  <c r="K242" i="2"/>
  <c r="S242" i="2" s="1"/>
  <c r="Y242" i="2" s="1"/>
  <c r="K243" i="2"/>
  <c r="K244" i="2"/>
  <c r="K245" i="2"/>
  <c r="S245" i="2" s="1"/>
  <c r="Y245" i="2" s="1"/>
  <c r="K246" i="2"/>
  <c r="S246" i="2" s="1"/>
  <c r="Y246" i="2" s="1"/>
  <c r="K247" i="2"/>
  <c r="K248" i="2"/>
  <c r="K249" i="2"/>
  <c r="K250" i="2"/>
  <c r="S250" i="2" s="1"/>
  <c r="Y250" i="2" s="1"/>
  <c r="K251" i="2"/>
  <c r="K252" i="2"/>
  <c r="K253" i="2"/>
  <c r="S253" i="2" s="1"/>
  <c r="Y253" i="2" s="1"/>
  <c r="K254" i="2"/>
  <c r="S254" i="2" s="1"/>
  <c r="Y254" i="2" s="1"/>
  <c r="K255" i="2"/>
  <c r="K256" i="2"/>
  <c r="K257" i="2"/>
  <c r="S257" i="2" s="1"/>
  <c r="Y257" i="2" s="1"/>
  <c r="K258" i="2"/>
  <c r="S258" i="2" s="1"/>
  <c r="Y258" i="2" s="1"/>
  <c r="K259" i="2"/>
  <c r="K260" i="2"/>
  <c r="K261" i="2"/>
  <c r="S261" i="2" s="1"/>
  <c r="Y261" i="2" s="1"/>
  <c r="K262" i="2"/>
  <c r="S262" i="2" s="1"/>
  <c r="Y262" i="2" s="1"/>
  <c r="K263" i="2"/>
  <c r="K264" i="2"/>
  <c r="K265" i="2"/>
  <c r="S265" i="2" s="1"/>
  <c r="Y265" i="2" s="1"/>
  <c r="K266" i="2"/>
  <c r="S266" i="2" s="1"/>
  <c r="Y266" i="2" s="1"/>
  <c r="K267" i="2"/>
  <c r="K268" i="2"/>
  <c r="K269" i="2"/>
  <c r="S269" i="2" s="1"/>
  <c r="Y269" i="2" s="1"/>
  <c r="K270" i="2"/>
  <c r="S270" i="2" s="1"/>
  <c r="Y270" i="2" s="1"/>
  <c r="K271" i="2"/>
  <c r="K272" i="2"/>
  <c r="K273" i="2"/>
  <c r="S273" i="2" s="1"/>
  <c r="Y273" i="2" s="1"/>
  <c r="K274" i="2"/>
  <c r="S274" i="2" s="1"/>
  <c r="Y274" i="2" s="1"/>
  <c r="K275" i="2"/>
  <c r="K276" i="2"/>
  <c r="K277" i="2"/>
  <c r="S277" i="2" s="1"/>
  <c r="Y277" i="2" s="1"/>
  <c r="K278" i="2"/>
  <c r="S278" i="2" s="1"/>
  <c r="Y278" i="2" s="1"/>
  <c r="K279" i="2"/>
  <c r="K280" i="2"/>
  <c r="K281" i="2"/>
  <c r="S281" i="2" s="1"/>
  <c r="Y281" i="2" s="1"/>
  <c r="K282" i="2"/>
  <c r="S282" i="2" s="1"/>
  <c r="Y282" i="2" s="1"/>
  <c r="K283" i="2"/>
  <c r="K284" i="2"/>
  <c r="K285" i="2"/>
  <c r="S285" i="2" s="1"/>
  <c r="Y285" i="2" s="1"/>
  <c r="K286" i="2"/>
  <c r="S286" i="2" s="1"/>
  <c r="Y286" i="2" s="1"/>
  <c r="K287" i="2"/>
  <c r="K288" i="2"/>
  <c r="K289" i="2"/>
  <c r="S289" i="2" s="1"/>
  <c r="Y289" i="2" s="1"/>
  <c r="K290" i="2"/>
  <c r="S290" i="2" s="1"/>
  <c r="Y290" i="2" s="1"/>
  <c r="K291" i="2"/>
  <c r="K292" i="2"/>
  <c r="K293" i="2"/>
  <c r="S293" i="2" s="1"/>
  <c r="Y293" i="2" s="1"/>
  <c r="K294" i="2"/>
  <c r="S294" i="2" s="1"/>
  <c r="Y294" i="2" s="1"/>
  <c r="K295" i="2"/>
  <c r="K296" i="2"/>
  <c r="K297" i="2"/>
  <c r="S297" i="2" s="1"/>
  <c r="Y297" i="2" s="1"/>
  <c r="K298" i="2"/>
  <c r="K299" i="2"/>
  <c r="K300" i="2"/>
  <c r="K301" i="2"/>
  <c r="S301" i="2" s="1"/>
  <c r="Y301" i="2" s="1"/>
  <c r="K302" i="2"/>
  <c r="S302" i="2" s="1"/>
  <c r="Y302" i="2" s="1"/>
  <c r="K303" i="2"/>
  <c r="K304" i="2"/>
  <c r="K305" i="2"/>
  <c r="S305" i="2" s="1"/>
  <c r="Y305" i="2" s="1"/>
  <c r="K306" i="2"/>
  <c r="S306" i="2" s="1"/>
  <c r="Y306" i="2" s="1"/>
  <c r="K307" i="2"/>
  <c r="K308" i="2"/>
  <c r="K309" i="2"/>
  <c r="S309" i="2" s="1"/>
  <c r="Y309" i="2" s="1"/>
  <c r="K310" i="2"/>
  <c r="S310" i="2" s="1"/>
  <c r="Y310" i="2" s="1"/>
  <c r="K311" i="2"/>
  <c r="K312" i="2"/>
  <c r="K313" i="2"/>
  <c r="S313" i="2" s="1"/>
  <c r="Y313" i="2" s="1"/>
  <c r="K314" i="2"/>
  <c r="S314" i="2" s="1"/>
  <c r="Y314" i="2" s="1"/>
  <c r="K315" i="2"/>
  <c r="K316" i="2"/>
  <c r="K317" i="2"/>
  <c r="K318" i="2"/>
  <c r="S318" i="2" s="1"/>
  <c r="Y318" i="2" s="1"/>
  <c r="K319" i="2"/>
  <c r="K320" i="2"/>
  <c r="K321" i="2"/>
  <c r="S321" i="2" s="1"/>
  <c r="Y321" i="2" s="1"/>
  <c r="K322" i="2"/>
  <c r="K323" i="2"/>
  <c r="K324" i="2"/>
  <c r="K325" i="2"/>
  <c r="S325" i="2" s="1"/>
  <c r="Y325" i="2" s="1"/>
  <c r="K326" i="2"/>
  <c r="K327" i="2"/>
  <c r="K328" i="2"/>
  <c r="K329" i="2"/>
  <c r="S329" i="2" s="1"/>
  <c r="Y329" i="2" s="1"/>
  <c r="K330" i="2"/>
  <c r="K331" i="2"/>
  <c r="K332" i="2"/>
  <c r="K333" i="2"/>
  <c r="S333" i="2" s="1"/>
  <c r="Y333" i="2" s="1"/>
  <c r="K334" i="2"/>
  <c r="K335" i="2"/>
  <c r="K336" i="2"/>
  <c r="K337" i="2"/>
  <c r="S337" i="2" s="1"/>
  <c r="Y337" i="2" s="1"/>
  <c r="K338" i="2"/>
  <c r="K339" i="2"/>
  <c r="K340" i="2"/>
  <c r="K341" i="2"/>
  <c r="S341" i="2" s="1"/>
  <c r="Y341" i="2" s="1"/>
  <c r="K342" i="2"/>
  <c r="K343" i="2"/>
  <c r="K344" i="2"/>
  <c r="K345" i="2"/>
  <c r="S345" i="2" s="1"/>
  <c r="Y345" i="2" s="1"/>
  <c r="K346" i="2"/>
  <c r="K347" i="2"/>
  <c r="K348" i="2"/>
  <c r="K349" i="2"/>
  <c r="S349" i="2" s="1"/>
  <c r="Y349" i="2" s="1"/>
  <c r="K350" i="2"/>
  <c r="K351" i="2"/>
  <c r="K352" i="2"/>
  <c r="K353" i="2"/>
  <c r="S353" i="2" s="1"/>
  <c r="Y353" i="2" s="1"/>
  <c r="K354" i="2"/>
  <c r="K355" i="2"/>
  <c r="K356" i="2"/>
  <c r="K357" i="2"/>
  <c r="S357" i="2" s="1"/>
  <c r="Y357" i="2" s="1"/>
  <c r="K358" i="2"/>
  <c r="K359" i="2"/>
  <c r="K360" i="2"/>
  <c r="K361" i="2"/>
  <c r="S361" i="2" s="1"/>
  <c r="Y361" i="2" s="1"/>
  <c r="K362" i="2"/>
  <c r="K363" i="2"/>
  <c r="K364" i="2"/>
  <c r="K365" i="2"/>
  <c r="S365" i="2" s="1"/>
  <c r="Y365" i="2" s="1"/>
  <c r="K366" i="2"/>
  <c r="K367" i="2"/>
  <c r="K368" i="2"/>
  <c r="K369" i="2"/>
  <c r="S369" i="2" s="1"/>
  <c r="Y369" i="2" s="1"/>
  <c r="K370" i="2"/>
  <c r="K371" i="2"/>
  <c r="K372" i="2"/>
  <c r="K373" i="2"/>
  <c r="S373" i="2" s="1"/>
  <c r="Y373" i="2" s="1"/>
  <c r="K374" i="2"/>
  <c r="K375" i="2"/>
  <c r="K376" i="2"/>
  <c r="K377" i="2"/>
  <c r="S377" i="2" s="1"/>
  <c r="Y377" i="2" s="1"/>
  <c r="K378" i="2"/>
  <c r="K379" i="2"/>
  <c r="K380" i="2"/>
  <c r="K381" i="2"/>
  <c r="S381" i="2" s="1"/>
  <c r="Y381" i="2" s="1"/>
  <c r="K382" i="2"/>
  <c r="K383" i="2"/>
  <c r="K384" i="2"/>
  <c r="K385" i="2"/>
  <c r="S385" i="2" s="1"/>
  <c r="Y385" i="2" s="1"/>
  <c r="K386" i="2"/>
  <c r="K387" i="2"/>
  <c r="K388" i="2"/>
  <c r="K389" i="2"/>
  <c r="S389" i="2" s="1"/>
  <c r="Y389" i="2" s="1"/>
  <c r="K390" i="2"/>
  <c r="K391" i="2"/>
  <c r="K392" i="2"/>
  <c r="K393" i="2"/>
  <c r="S393" i="2" s="1"/>
  <c r="Y393" i="2" s="1"/>
  <c r="K394" i="2"/>
  <c r="K395" i="2"/>
  <c r="K396" i="2"/>
  <c r="K397" i="2"/>
  <c r="S397" i="2" s="1"/>
  <c r="Y397" i="2" s="1"/>
  <c r="K398" i="2"/>
  <c r="K399" i="2"/>
  <c r="K400" i="2"/>
  <c r="K401" i="2"/>
  <c r="S401" i="2" s="1"/>
  <c r="Y401" i="2" s="1"/>
  <c r="K402" i="2"/>
  <c r="K403" i="2"/>
  <c r="K404" i="2"/>
  <c r="K405" i="2"/>
  <c r="S405" i="2" s="1"/>
  <c r="Y405" i="2" s="1"/>
  <c r="K406" i="2"/>
  <c r="K407" i="2"/>
  <c r="K408" i="2"/>
  <c r="K409" i="2"/>
  <c r="S409" i="2" s="1"/>
  <c r="Y409" i="2" s="1"/>
  <c r="K410" i="2"/>
  <c r="K411" i="2"/>
  <c r="K412" i="2"/>
  <c r="K413" i="2"/>
  <c r="S413" i="2" s="1"/>
  <c r="Y413" i="2" s="1"/>
  <c r="K414" i="2"/>
  <c r="K415" i="2"/>
  <c r="K416" i="2"/>
  <c r="K417" i="2"/>
  <c r="S417" i="2" s="1"/>
  <c r="Y417" i="2" s="1"/>
  <c r="K418" i="2"/>
  <c r="K419" i="2"/>
  <c r="K420" i="2"/>
  <c r="K421" i="2"/>
  <c r="S421" i="2" s="1"/>
  <c r="Y421" i="2" s="1"/>
  <c r="K422" i="2"/>
  <c r="K423" i="2"/>
  <c r="K424" i="2"/>
  <c r="K425" i="2"/>
  <c r="S425" i="2" s="1"/>
  <c r="Y425" i="2" s="1"/>
  <c r="K426" i="2"/>
  <c r="K427" i="2"/>
  <c r="K428" i="2"/>
  <c r="K429" i="2"/>
  <c r="S429" i="2" s="1"/>
  <c r="Y429" i="2" s="1"/>
  <c r="K430" i="2"/>
  <c r="K431" i="2"/>
  <c r="K432" i="2"/>
  <c r="K433" i="2"/>
  <c r="S433" i="2" s="1"/>
  <c r="Y433" i="2" s="1"/>
  <c r="K434" i="2"/>
  <c r="K435" i="2"/>
  <c r="K436" i="2"/>
  <c r="K437" i="2"/>
  <c r="S437" i="2" s="1"/>
  <c r="Y437" i="2" s="1"/>
  <c r="K438" i="2"/>
  <c r="K439" i="2"/>
  <c r="K440" i="2"/>
  <c r="K441" i="2"/>
  <c r="S441" i="2" s="1"/>
  <c r="Y441" i="2" s="1"/>
  <c r="K442" i="2"/>
  <c r="K443" i="2"/>
  <c r="K444" i="2"/>
  <c r="K445" i="2"/>
  <c r="S445" i="2" s="1"/>
  <c r="Y445" i="2" s="1"/>
  <c r="K446" i="2"/>
  <c r="K447" i="2"/>
  <c r="K448" i="2"/>
  <c r="K449" i="2"/>
  <c r="S449" i="2" s="1"/>
  <c r="Y449" i="2" s="1"/>
  <c r="K450" i="2"/>
  <c r="K451" i="2"/>
  <c r="K452" i="2"/>
  <c r="K453" i="2"/>
  <c r="S453" i="2" s="1"/>
  <c r="Y453" i="2" s="1"/>
  <c r="K454" i="2"/>
  <c r="K455" i="2"/>
  <c r="K456" i="2"/>
  <c r="K457" i="2"/>
  <c r="S457" i="2" s="1"/>
  <c r="Y457" i="2" s="1"/>
  <c r="K458" i="2"/>
  <c r="K459" i="2"/>
  <c r="K460" i="2"/>
  <c r="K461" i="2"/>
  <c r="S461" i="2" s="1"/>
  <c r="Y461" i="2" s="1"/>
  <c r="K462" i="2"/>
  <c r="K463" i="2"/>
  <c r="K464" i="2"/>
  <c r="K465" i="2"/>
  <c r="S465" i="2" s="1"/>
  <c r="Y465" i="2" s="1"/>
  <c r="K466" i="2"/>
  <c r="K467" i="2"/>
  <c r="K468" i="2"/>
  <c r="K469" i="2"/>
  <c r="S469" i="2" s="1"/>
  <c r="Y469" i="2" s="1"/>
  <c r="K470" i="2"/>
  <c r="K471" i="2"/>
  <c r="K472" i="2"/>
  <c r="K473" i="2"/>
  <c r="S473" i="2" s="1"/>
  <c r="Y473" i="2" s="1"/>
  <c r="K474" i="2"/>
  <c r="K475" i="2"/>
  <c r="K476" i="2"/>
  <c r="K477" i="2"/>
  <c r="S477" i="2" s="1"/>
  <c r="Y477" i="2" s="1"/>
  <c r="K478" i="2"/>
  <c r="K479" i="2"/>
  <c r="K480" i="2"/>
  <c r="K481" i="2"/>
  <c r="S481" i="2" s="1"/>
  <c r="Y481" i="2" s="1"/>
  <c r="K482" i="2"/>
  <c r="K483" i="2"/>
  <c r="K484" i="2"/>
  <c r="K485" i="2"/>
  <c r="S485" i="2" s="1"/>
  <c r="Y485" i="2" s="1"/>
  <c r="K486" i="2"/>
  <c r="K487" i="2"/>
  <c r="K488" i="2"/>
  <c r="K489" i="2"/>
  <c r="S489" i="2" s="1"/>
  <c r="Y489" i="2" s="1"/>
  <c r="K490" i="2"/>
  <c r="K491" i="2"/>
  <c r="K492" i="2"/>
  <c r="K493" i="2"/>
  <c r="S493" i="2" s="1"/>
  <c r="Y493" i="2" s="1"/>
  <c r="K494" i="2"/>
  <c r="K495" i="2"/>
  <c r="K496" i="2"/>
  <c r="K497" i="2"/>
  <c r="S497" i="2" s="1"/>
  <c r="Y497" i="2" s="1"/>
  <c r="K498" i="2"/>
  <c r="K499" i="2"/>
  <c r="K500" i="2"/>
  <c r="K501" i="2"/>
  <c r="S501" i="2" s="1"/>
  <c r="Y501" i="2" s="1"/>
  <c r="K502" i="2"/>
  <c r="K503" i="2"/>
  <c r="K504" i="2"/>
  <c r="K505" i="2"/>
  <c r="S505" i="2" s="1"/>
  <c r="Y505" i="2" s="1"/>
  <c r="K506" i="2"/>
  <c r="K507" i="2"/>
  <c r="K508" i="2"/>
  <c r="K509" i="2"/>
  <c r="S509" i="2" s="1"/>
  <c r="Y509" i="2" s="1"/>
  <c r="K510" i="2"/>
  <c r="K511" i="2"/>
  <c r="K512" i="2"/>
  <c r="K513" i="2"/>
  <c r="S513" i="2" s="1"/>
  <c r="Y513" i="2" s="1"/>
  <c r="K514" i="2"/>
  <c r="K515" i="2"/>
  <c r="K516" i="2"/>
  <c r="K517" i="2"/>
  <c r="S517" i="2" s="1"/>
  <c r="Y517" i="2" s="1"/>
  <c r="K518" i="2"/>
  <c r="K519" i="2"/>
  <c r="K520" i="2"/>
  <c r="K521" i="2"/>
  <c r="S521" i="2" s="1"/>
  <c r="Y521" i="2" s="1"/>
  <c r="K522" i="2"/>
  <c r="K523" i="2"/>
  <c r="K524" i="2"/>
  <c r="K525" i="2"/>
  <c r="S525" i="2" s="1"/>
  <c r="Y525" i="2" s="1"/>
  <c r="K526" i="2"/>
  <c r="K527" i="2"/>
  <c r="K528" i="2"/>
  <c r="K529" i="2"/>
  <c r="S529" i="2" s="1"/>
  <c r="Y529" i="2" s="1"/>
  <c r="K530" i="2"/>
  <c r="K531" i="2"/>
  <c r="K532" i="2"/>
  <c r="K533" i="2"/>
  <c r="S533" i="2" s="1"/>
  <c r="Y533" i="2" s="1"/>
  <c r="K534" i="2"/>
  <c r="K535" i="2"/>
  <c r="K536" i="2"/>
  <c r="K537" i="2"/>
  <c r="S537" i="2" s="1"/>
  <c r="Y537" i="2" s="1"/>
  <c r="K538" i="2"/>
  <c r="K539" i="2"/>
  <c r="K540" i="2"/>
  <c r="K541" i="2"/>
  <c r="S541" i="2" s="1"/>
  <c r="Y541" i="2" s="1"/>
  <c r="K542" i="2"/>
  <c r="K543" i="2"/>
  <c r="K544" i="2"/>
  <c r="K545" i="2"/>
  <c r="S545" i="2" s="1"/>
  <c r="Y545" i="2" s="1"/>
  <c r="K546" i="2"/>
  <c r="K547" i="2"/>
  <c r="K548" i="2"/>
  <c r="K549" i="2"/>
  <c r="S549" i="2" s="1"/>
  <c r="Y549" i="2" s="1"/>
  <c r="K550" i="2"/>
  <c r="K551" i="2"/>
  <c r="K552" i="2"/>
  <c r="K553" i="2"/>
  <c r="S553" i="2" s="1"/>
  <c r="Y553" i="2" s="1"/>
  <c r="K554" i="2"/>
  <c r="K555" i="2"/>
  <c r="K556" i="2"/>
  <c r="K557" i="2"/>
  <c r="S557" i="2" s="1"/>
  <c r="Y557" i="2" s="1"/>
  <c r="K558" i="2"/>
  <c r="K559" i="2"/>
  <c r="K560" i="2"/>
  <c r="K561" i="2"/>
  <c r="S561" i="2" s="1"/>
  <c r="Y561" i="2" s="1"/>
  <c r="K562" i="2"/>
  <c r="K563" i="2"/>
  <c r="K564" i="2"/>
  <c r="K565" i="2"/>
  <c r="S565" i="2" s="1"/>
  <c r="Y565" i="2" s="1"/>
  <c r="K566" i="2"/>
  <c r="K567" i="2"/>
  <c r="K568" i="2"/>
  <c r="K569" i="2"/>
  <c r="S569" i="2" s="1"/>
  <c r="Y569" i="2" s="1"/>
  <c r="K570" i="2"/>
  <c r="K571" i="2"/>
  <c r="K572" i="2"/>
  <c r="K573" i="2"/>
  <c r="S573" i="2" s="1"/>
  <c r="Y573" i="2" s="1"/>
  <c r="K574" i="2"/>
  <c r="K575" i="2"/>
  <c r="K576" i="2"/>
  <c r="K577" i="2"/>
  <c r="S577" i="2" s="1"/>
  <c r="Y577" i="2" s="1"/>
  <c r="K578" i="2"/>
  <c r="K579" i="2"/>
  <c r="K580" i="2"/>
  <c r="K581" i="2"/>
  <c r="S581" i="2" s="1"/>
  <c r="Y581" i="2" s="1"/>
  <c r="K582" i="2"/>
  <c r="K583" i="2"/>
  <c r="K584" i="2"/>
  <c r="K585" i="2"/>
  <c r="S585" i="2" s="1"/>
  <c r="Y585" i="2" s="1"/>
  <c r="K586" i="2"/>
  <c r="K587" i="2"/>
  <c r="K588" i="2"/>
  <c r="K589" i="2"/>
  <c r="S589" i="2" s="1"/>
  <c r="Y589" i="2" s="1"/>
  <c r="K590" i="2"/>
  <c r="K591" i="2"/>
  <c r="K592" i="2"/>
  <c r="K593" i="2"/>
  <c r="S593" i="2" s="1"/>
  <c r="Y593" i="2" s="1"/>
  <c r="K594" i="2"/>
  <c r="K595" i="2"/>
  <c r="K596" i="2"/>
  <c r="K597" i="2"/>
  <c r="S597" i="2" s="1"/>
  <c r="Y597" i="2" s="1"/>
  <c r="K598" i="2"/>
  <c r="K599" i="2"/>
  <c r="K600" i="2"/>
  <c r="K601" i="2"/>
  <c r="S601" i="2" s="1"/>
  <c r="Y601" i="2" s="1"/>
  <c r="K602" i="2"/>
  <c r="K603" i="2"/>
  <c r="K604" i="2"/>
  <c r="K605" i="2"/>
  <c r="S605" i="2" s="1"/>
  <c r="Y605" i="2" s="1"/>
  <c r="K606" i="2"/>
  <c r="K607" i="2"/>
  <c r="K608" i="2"/>
  <c r="K609" i="2"/>
  <c r="S609" i="2" s="1"/>
  <c r="Y609" i="2" s="1"/>
  <c r="K610" i="2"/>
  <c r="K611" i="2"/>
  <c r="K612" i="2"/>
  <c r="K613" i="2"/>
  <c r="S613" i="2" s="1"/>
  <c r="Y613" i="2" s="1"/>
  <c r="K614" i="2"/>
  <c r="K615" i="2"/>
  <c r="K616" i="2"/>
  <c r="K617" i="2"/>
  <c r="S617" i="2" s="1"/>
  <c r="Y617" i="2" s="1"/>
  <c r="K618" i="2"/>
  <c r="K619" i="2"/>
  <c r="K620" i="2"/>
  <c r="K621" i="2"/>
  <c r="S621" i="2" s="1"/>
  <c r="Y621" i="2" s="1"/>
  <c r="K622" i="2"/>
  <c r="K623" i="2"/>
  <c r="K624" i="2"/>
  <c r="K625" i="2"/>
  <c r="S625" i="2" s="1"/>
  <c r="Y625" i="2" s="1"/>
  <c r="K626" i="2"/>
  <c r="K627" i="2"/>
  <c r="K628" i="2"/>
  <c r="K629" i="2"/>
  <c r="S629" i="2" s="1"/>
  <c r="Y629" i="2" s="1"/>
  <c r="K630" i="2"/>
  <c r="K631" i="2"/>
  <c r="K632" i="2"/>
  <c r="K633" i="2"/>
  <c r="S633" i="2" s="1"/>
  <c r="Y633" i="2" s="1"/>
  <c r="K634" i="2"/>
  <c r="K635" i="2"/>
  <c r="K636" i="2"/>
  <c r="K637" i="2"/>
  <c r="S637" i="2" s="1"/>
  <c r="Y637" i="2" s="1"/>
  <c r="K638" i="2"/>
  <c r="K639" i="2"/>
  <c r="K640" i="2"/>
  <c r="K641" i="2"/>
  <c r="S641" i="2" s="1"/>
  <c r="Y641" i="2" s="1"/>
  <c r="K642" i="2"/>
  <c r="K643" i="2"/>
  <c r="K644" i="2"/>
  <c r="K645" i="2"/>
  <c r="S645" i="2" s="1"/>
  <c r="Y645" i="2" s="1"/>
  <c r="K646" i="2"/>
  <c r="K647" i="2"/>
  <c r="K648" i="2"/>
  <c r="K649" i="2"/>
  <c r="S649" i="2" s="1"/>
  <c r="Y649" i="2" s="1"/>
  <c r="K650" i="2"/>
  <c r="K651" i="2"/>
  <c r="K652" i="2"/>
  <c r="K653" i="2"/>
  <c r="S653" i="2" s="1"/>
  <c r="Y653" i="2" s="1"/>
  <c r="K654" i="2"/>
  <c r="K655" i="2"/>
  <c r="K656" i="2"/>
  <c r="K657" i="2"/>
  <c r="S657" i="2" s="1"/>
  <c r="Y657" i="2" s="1"/>
  <c r="K658" i="2"/>
  <c r="K659" i="2"/>
  <c r="K660" i="2"/>
  <c r="K661" i="2"/>
  <c r="S661" i="2" s="1"/>
  <c r="Y661" i="2" s="1"/>
  <c r="K662" i="2"/>
  <c r="K663" i="2"/>
  <c r="K664" i="2"/>
  <c r="K665" i="2"/>
  <c r="S665" i="2" s="1"/>
  <c r="Y665" i="2" s="1"/>
  <c r="K666" i="2"/>
  <c r="K667" i="2"/>
  <c r="K668" i="2"/>
  <c r="K669" i="2"/>
  <c r="S669" i="2" s="1"/>
  <c r="Y669" i="2" s="1"/>
  <c r="K670" i="2"/>
  <c r="K671" i="2"/>
  <c r="K672" i="2"/>
  <c r="K673" i="2"/>
  <c r="S673" i="2" s="1"/>
  <c r="Y673" i="2" s="1"/>
  <c r="K674" i="2"/>
  <c r="K675" i="2"/>
  <c r="K676" i="2"/>
  <c r="K677" i="2"/>
  <c r="S677" i="2" s="1"/>
  <c r="Y677" i="2" s="1"/>
  <c r="K678" i="2"/>
  <c r="K679" i="2"/>
  <c r="K680" i="2"/>
  <c r="K681" i="2"/>
  <c r="S681" i="2" s="1"/>
  <c r="Y681" i="2" s="1"/>
  <c r="K682" i="2"/>
  <c r="K683" i="2"/>
  <c r="K684" i="2"/>
  <c r="K685" i="2"/>
  <c r="S685" i="2" s="1"/>
  <c r="Y685" i="2" s="1"/>
  <c r="K686" i="2"/>
  <c r="K687" i="2"/>
  <c r="K688" i="2"/>
  <c r="K689" i="2"/>
  <c r="S689" i="2" s="1"/>
  <c r="Y689" i="2" s="1"/>
  <c r="K690" i="2"/>
  <c r="K691" i="2"/>
  <c r="K692" i="2"/>
  <c r="K693" i="2"/>
  <c r="S693" i="2" s="1"/>
  <c r="Y693" i="2" s="1"/>
  <c r="K694" i="2"/>
  <c r="K695" i="2"/>
  <c r="K696" i="2"/>
  <c r="K697" i="2"/>
  <c r="S697" i="2" s="1"/>
  <c r="Y697" i="2" s="1"/>
  <c r="K698" i="2"/>
  <c r="K699" i="2"/>
  <c r="K700" i="2"/>
  <c r="K701" i="2"/>
  <c r="S701" i="2" s="1"/>
  <c r="Y701" i="2" s="1"/>
  <c r="K702" i="2"/>
  <c r="K703" i="2"/>
  <c r="K704" i="2"/>
  <c r="K705" i="2"/>
  <c r="S705" i="2" s="1"/>
  <c r="Y705" i="2" s="1"/>
  <c r="K706" i="2"/>
  <c r="K707" i="2"/>
  <c r="K708" i="2"/>
  <c r="K709" i="2"/>
  <c r="S709" i="2" s="1"/>
  <c r="Y709" i="2" s="1"/>
  <c r="K710" i="2"/>
  <c r="K711" i="2"/>
  <c r="K712" i="2"/>
  <c r="K713" i="2"/>
  <c r="S713" i="2" s="1"/>
  <c r="Y713" i="2" s="1"/>
  <c r="K714" i="2"/>
  <c r="K715" i="2"/>
  <c r="K716" i="2"/>
  <c r="K717" i="2"/>
  <c r="S717" i="2" s="1"/>
  <c r="Y717" i="2" s="1"/>
  <c r="K718" i="2"/>
  <c r="K719" i="2"/>
  <c r="K720" i="2"/>
  <c r="K721" i="2"/>
  <c r="S721" i="2" s="1"/>
  <c r="Y721" i="2" s="1"/>
  <c r="K722" i="2"/>
  <c r="K723" i="2"/>
  <c r="K724" i="2"/>
  <c r="K725" i="2"/>
  <c r="S725" i="2" s="1"/>
  <c r="Y725" i="2" s="1"/>
  <c r="K726" i="2"/>
  <c r="K727" i="2"/>
  <c r="K728" i="2"/>
  <c r="K729" i="2"/>
  <c r="S729" i="2" s="1"/>
  <c r="Y729" i="2" s="1"/>
  <c r="K730" i="2"/>
  <c r="K731" i="2"/>
  <c r="K732" i="2"/>
  <c r="K733" i="2"/>
  <c r="S733" i="2" s="1"/>
  <c r="Y733" i="2" s="1"/>
  <c r="K734" i="2"/>
  <c r="K735" i="2"/>
  <c r="K736" i="2"/>
  <c r="K737" i="2"/>
  <c r="S737" i="2" s="1"/>
  <c r="Y737" i="2" s="1"/>
  <c r="K738" i="2"/>
  <c r="K739" i="2"/>
  <c r="K740" i="2"/>
  <c r="K741" i="2"/>
  <c r="S741" i="2" s="1"/>
  <c r="Y741" i="2" s="1"/>
  <c r="K742" i="2"/>
  <c r="K743" i="2"/>
  <c r="K744" i="2"/>
  <c r="K745" i="2"/>
  <c r="S745" i="2" s="1"/>
  <c r="Y745" i="2" s="1"/>
  <c r="K746" i="2"/>
  <c r="K747" i="2"/>
  <c r="K748" i="2"/>
  <c r="K749" i="2"/>
  <c r="S749" i="2" s="1"/>
  <c r="Y749" i="2" s="1"/>
  <c r="K750" i="2"/>
  <c r="K751" i="2"/>
  <c r="K752" i="2"/>
  <c r="K753" i="2"/>
  <c r="S753" i="2" s="1"/>
  <c r="Y753" i="2" s="1"/>
  <c r="K754" i="2"/>
  <c r="K755" i="2"/>
  <c r="K756" i="2"/>
  <c r="K757" i="2"/>
  <c r="S757" i="2" s="1"/>
  <c r="Y757" i="2" s="1"/>
  <c r="K758" i="2"/>
  <c r="K759" i="2"/>
  <c r="K760" i="2"/>
  <c r="K761" i="2"/>
  <c r="S761" i="2" s="1"/>
  <c r="Y761" i="2" s="1"/>
  <c r="K762" i="2"/>
  <c r="K763" i="2"/>
  <c r="K764" i="2"/>
  <c r="K765" i="2"/>
  <c r="S765" i="2" s="1"/>
  <c r="Y765" i="2" s="1"/>
  <c r="K766" i="2"/>
  <c r="K767" i="2"/>
  <c r="K768" i="2"/>
  <c r="K769" i="2"/>
  <c r="S769" i="2" s="1"/>
  <c r="Y769" i="2" s="1"/>
  <c r="K770" i="2"/>
  <c r="K771" i="2"/>
  <c r="K772" i="2"/>
  <c r="K773" i="2"/>
  <c r="S773" i="2" s="1"/>
  <c r="Y773" i="2" s="1"/>
  <c r="K774" i="2"/>
  <c r="K775" i="2"/>
  <c r="K776" i="2"/>
  <c r="K777" i="2"/>
  <c r="S777" i="2" s="1"/>
  <c r="Y777" i="2" s="1"/>
  <c r="K778" i="2"/>
  <c r="K779" i="2"/>
  <c r="K780" i="2"/>
  <c r="K781" i="2"/>
  <c r="S781" i="2" s="1"/>
  <c r="Y781" i="2" s="1"/>
  <c r="K782" i="2"/>
  <c r="K783" i="2"/>
  <c r="K784" i="2"/>
  <c r="K785" i="2"/>
  <c r="S785" i="2" s="1"/>
  <c r="Y785" i="2" s="1"/>
  <c r="K786" i="2"/>
  <c r="K787" i="2"/>
  <c r="K788" i="2"/>
  <c r="K789" i="2"/>
  <c r="S789" i="2" s="1"/>
  <c r="Y789" i="2" s="1"/>
  <c r="K790" i="2"/>
  <c r="K791" i="2"/>
  <c r="K792" i="2"/>
  <c r="K793" i="2"/>
  <c r="S793" i="2" s="1"/>
  <c r="Y793" i="2" s="1"/>
  <c r="K794" i="2"/>
  <c r="K795" i="2"/>
  <c r="K796" i="2"/>
  <c r="K797" i="2"/>
  <c r="S797" i="2" s="1"/>
  <c r="Y797" i="2" s="1"/>
  <c r="K798" i="2"/>
  <c r="K799" i="2"/>
  <c r="K800" i="2"/>
  <c r="K801" i="2"/>
  <c r="S801" i="2" s="1"/>
  <c r="Y801" i="2" s="1"/>
  <c r="K802" i="2"/>
  <c r="K803" i="2"/>
  <c r="K804" i="2"/>
  <c r="K805" i="2"/>
  <c r="S805" i="2" s="1"/>
  <c r="Y805" i="2" s="1"/>
  <c r="K806" i="2"/>
  <c r="K807" i="2"/>
  <c r="K808" i="2"/>
  <c r="K809" i="2"/>
  <c r="S809" i="2" s="1"/>
  <c r="Y809" i="2" s="1"/>
  <c r="K810" i="2"/>
  <c r="K811" i="2"/>
  <c r="K812" i="2"/>
  <c r="K813" i="2"/>
  <c r="S813" i="2" s="1"/>
  <c r="Y813" i="2" s="1"/>
  <c r="K814" i="2"/>
  <c r="K815" i="2"/>
  <c r="K816" i="2"/>
  <c r="K817" i="2"/>
  <c r="S817" i="2" s="1"/>
  <c r="Y817" i="2" s="1"/>
  <c r="K818" i="2"/>
  <c r="K819" i="2"/>
  <c r="K820" i="2"/>
  <c r="K821" i="2"/>
  <c r="S821" i="2" s="1"/>
  <c r="Y821" i="2" s="1"/>
  <c r="K822" i="2"/>
  <c r="K823" i="2"/>
  <c r="K824" i="2"/>
  <c r="K825" i="2"/>
  <c r="S825" i="2" s="1"/>
  <c r="Y825" i="2" s="1"/>
  <c r="K826" i="2"/>
  <c r="K827" i="2"/>
  <c r="K828" i="2"/>
  <c r="K829" i="2"/>
  <c r="S829" i="2" s="1"/>
  <c r="Y829" i="2" s="1"/>
  <c r="K830" i="2"/>
  <c r="K831" i="2"/>
  <c r="K832" i="2"/>
  <c r="K833" i="2"/>
  <c r="S833" i="2" s="1"/>
  <c r="Y833" i="2" s="1"/>
  <c r="K834" i="2"/>
  <c r="K835" i="2"/>
  <c r="K836" i="2"/>
  <c r="K837" i="2"/>
  <c r="S837" i="2" s="1"/>
  <c r="Y837" i="2" s="1"/>
  <c r="K838" i="2"/>
  <c r="K839" i="2"/>
  <c r="K840" i="2"/>
  <c r="K841" i="2"/>
  <c r="S841" i="2" s="1"/>
  <c r="Y841" i="2" s="1"/>
  <c r="K842" i="2"/>
  <c r="K843" i="2"/>
  <c r="K844" i="2"/>
  <c r="K845" i="2"/>
  <c r="S845" i="2" s="1"/>
  <c r="Y845" i="2" s="1"/>
  <c r="K846" i="2"/>
  <c r="K847" i="2"/>
  <c r="K848" i="2"/>
  <c r="K849" i="2"/>
  <c r="S849" i="2" s="1"/>
  <c r="Y849" i="2" s="1"/>
  <c r="K850" i="2"/>
  <c r="K851" i="2"/>
  <c r="K852" i="2"/>
  <c r="K853" i="2"/>
  <c r="S853" i="2" s="1"/>
  <c r="Y853" i="2" s="1"/>
  <c r="K854" i="2"/>
  <c r="K855" i="2"/>
  <c r="K856" i="2"/>
  <c r="K857" i="2"/>
  <c r="S857" i="2" s="1"/>
  <c r="Y857" i="2" s="1"/>
  <c r="K858" i="2"/>
  <c r="K859" i="2"/>
  <c r="K860" i="2"/>
  <c r="K861" i="2"/>
  <c r="S861" i="2" s="1"/>
  <c r="Y861" i="2" s="1"/>
  <c r="K862" i="2"/>
  <c r="K863" i="2"/>
  <c r="K864" i="2"/>
  <c r="K865" i="2"/>
  <c r="S865" i="2" s="1"/>
  <c r="Y865" i="2" s="1"/>
  <c r="K866" i="2"/>
  <c r="K867" i="2"/>
  <c r="K868" i="2"/>
  <c r="K869" i="2"/>
  <c r="S869" i="2" s="1"/>
  <c r="Y869" i="2" s="1"/>
  <c r="K870" i="2"/>
  <c r="K871" i="2"/>
  <c r="K872" i="2"/>
  <c r="K873" i="2"/>
  <c r="S873" i="2" s="1"/>
  <c r="Y873" i="2" s="1"/>
  <c r="K874" i="2"/>
  <c r="K875" i="2"/>
  <c r="K876" i="2"/>
  <c r="K877" i="2"/>
  <c r="S877" i="2" s="1"/>
  <c r="Y877" i="2" s="1"/>
  <c r="K878" i="2"/>
  <c r="K879" i="2"/>
  <c r="K880" i="2"/>
  <c r="K881" i="2"/>
  <c r="S881" i="2" s="1"/>
  <c r="Y881" i="2" s="1"/>
  <c r="K882" i="2"/>
  <c r="K883" i="2"/>
  <c r="K884" i="2"/>
  <c r="K885" i="2"/>
  <c r="S885" i="2" s="1"/>
  <c r="Y885" i="2" s="1"/>
  <c r="K886" i="2"/>
  <c r="K887" i="2"/>
  <c r="K888" i="2"/>
  <c r="K889" i="2"/>
  <c r="S889" i="2" s="1"/>
  <c r="Y889" i="2" s="1"/>
  <c r="K890" i="2"/>
  <c r="K891" i="2"/>
  <c r="K892" i="2"/>
  <c r="K893" i="2"/>
  <c r="S893" i="2" s="1"/>
  <c r="Y893" i="2" s="1"/>
  <c r="K894" i="2"/>
  <c r="K895" i="2"/>
  <c r="K896" i="2"/>
  <c r="K897" i="2"/>
  <c r="S897" i="2" s="1"/>
  <c r="Y897" i="2" s="1"/>
  <c r="K898" i="2"/>
  <c r="K899" i="2"/>
  <c r="K900" i="2"/>
  <c r="K901" i="2"/>
  <c r="S901" i="2" s="1"/>
  <c r="Y901" i="2" s="1"/>
  <c r="K902" i="2"/>
  <c r="K903" i="2"/>
  <c r="K904" i="2"/>
  <c r="K905" i="2"/>
  <c r="S905" i="2" s="1"/>
  <c r="Y905" i="2" s="1"/>
  <c r="K906" i="2"/>
  <c r="K907" i="2"/>
  <c r="K908" i="2"/>
  <c r="K909" i="2"/>
  <c r="S909" i="2" s="1"/>
  <c r="Y909" i="2" s="1"/>
  <c r="K910" i="2"/>
  <c r="K911" i="2"/>
  <c r="K912" i="2"/>
  <c r="K913" i="2"/>
  <c r="S913" i="2" s="1"/>
  <c r="Y913" i="2" s="1"/>
  <c r="K914" i="2"/>
  <c r="K915" i="2"/>
  <c r="K916" i="2"/>
  <c r="K917" i="2"/>
  <c r="S917" i="2" s="1"/>
  <c r="Y917" i="2" s="1"/>
  <c r="K918" i="2"/>
  <c r="K919" i="2"/>
  <c r="K920" i="2"/>
  <c r="K921" i="2"/>
  <c r="S921" i="2" s="1"/>
  <c r="Y921" i="2" s="1"/>
  <c r="K922" i="2"/>
  <c r="K923" i="2"/>
  <c r="K924" i="2"/>
  <c r="K925" i="2"/>
  <c r="S925" i="2" s="1"/>
  <c r="Y925" i="2" s="1"/>
  <c r="K926" i="2"/>
  <c r="K927" i="2"/>
  <c r="K928" i="2"/>
  <c r="K929" i="2"/>
  <c r="S929" i="2" s="1"/>
  <c r="Y929" i="2" s="1"/>
  <c r="K930" i="2"/>
  <c r="K931" i="2"/>
  <c r="K932" i="2"/>
  <c r="K933" i="2"/>
  <c r="S933" i="2" s="1"/>
  <c r="Y933" i="2" s="1"/>
  <c r="K934" i="2"/>
  <c r="K935" i="2"/>
  <c r="K936" i="2"/>
  <c r="K937" i="2"/>
  <c r="S937" i="2" s="1"/>
  <c r="Y937" i="2" s="1"/>
  <c r="K938" i="2"/>
  <c r="K939" i="2"/>
  <c r="K940" i="2"/>
  <c r="K941" i="2"/>
  <c r="S941" i="2" s="1"/>
  <c r="Y941" i="2" s="1"/>
  <c r="K942" i="2"/>
  <c r="K943" i="2"/>
  <c r="K944" i="2"/>
  <c r="K945" i="2"/>
  <c r="S945" i="2" s="1"/>
  <c r="Y945" i="2" s="1"/>
  <c r="K946" i="2"/>
  <c r="K947" i="2"/>
  <c r="K948" i="2"/>
  <c r="K949" i="2"/>
  <c r="S949" i="2" s="1"/>
  <c r="Y949" i="2" s="1"/>
  <c r="K950" i="2"/>
  <c r="K951" i="2"/>
  <c r="K952" i="2"/>
  <c r="K953" i="2"/>
  <c r="S953" i="2" s="1"/>
  <c r="Y953" i="2" s="1"/>
  <c r="K954" i="2"/>
  <c r="K955" i="2"/>
  <c r="K956" i="2"/>
  <c r="K957" i="2"/>
  <c r="S957" i="2" s="1"/>
  <c r="Y957" i="2" s="1"/>
  <c r="K958" i="2"/>
  <c r="K959" i="2"/>
  <c r="K960" i="2"/>
  <c r="K961" i="2"/>
  <c r="S961" i="2" s="1"/>
  <c r="Y961" i="2" s="1"/>
  <c r="K962" i="2"/>
  <c r="K963" i="2"/>
  <c r="K964" i="2"/>
  <c r="K965" i="2"/>
  <c r="S965" i="2" s="1"/>
  <c r="Y965" i="2" s="1"/>
  <c r="K966" i="2"/>
  <c r="K967" i="2"/>
  <c r="K968" i="2"/>
  <c r="K969" i="2"/>
  <c r="S969" i="2" s="1"/>
  <c r="Y969" i="2" s="1"/>
  <c r="K970" i="2"/>
  <c r="K971" i="2"/>
  <c r="K972" i="2"/>
  <c r="K973" i="2"/>
  <c r="S973" i="2" s="1"/>
  <c r="Y973" i="2" s="1"/>
  <c r="K974" i="2"/>
  <c r="K975" i="2"/>
  <c r="K976" i="2"/>
  <c r="K977" i="2"/>
  <c r="S977" i="2" s="1"/>
  <c r="Y977" i="2" s="1"/>
  <c r="K978" i="2"/>
  <c r="K979" i="2"/>
  <c r="K980" i="2"/>
  <c r="K981" i="2"/>
  <c r="S981" i="2" s="1"/>
  <c r="Y981" i="2" s="1"/>
  <c r="K982" i="2"/>
  <c r="K983" i="2"/>
  <c r="K984" i="2"/>
  <c r="K985" i="2"/>
  <c r="S985" i="2" s="1"/>
  <c r="Y985" i="2" s="1"/>
  <c r="K986" i="2"/>
  <c r="K987" i="2"/>
  <c r="K988" i="2"/>
  <c r="K989" i="2"/>
  <c r="S989" i="2" s="1"/>
  <c r="Y989" i="2" s="1"/>
  <c r="K990" i="2"/>
  <c r="K991" i="2"/>
  <c r="K992" i="2"/>
  <c r="K993" i="2"/>
  <c r="S993" i="2" s="1"/>
  <c r="Y993" i="2" s="1"/>
  <c r="K994" i="2"/>
  <c r="K995" i="2"/>
  <c r="K996" i="2"/>
  <c r="K997" i="2"/>
  <c r="S997" i="2" s="1"/>
  <c r="Y997" i="2" s="1"/>
  <c r="K998" i="2"/>
  <c r="K999" i="2"/>
  <c r="K1000" i="2"/>
  <c r="K1001" i="2"/>
  <c r="S1001" i="2" s="1"/>
  <c r="Y1001" i="2" s="1"/>
  <c r="K1002" i="2"/>
  <c r="K1003" i="2"/>
  <c r="K1004" i="2"/>
  <c r="K1005" i="2"/>
  <c r="S1005" i="2" s="1"/>
  <c r="Y1005" i="2" s="1"/>
  <c r="K1006" i="2"/>
  <c r="K1007" i="2"/>
  <c r="K1008" i="2"/>
  <c r="K1009" i="2"/>
  <c r="S1009" i="2" s="1"/>
  <c r="Y1009" i="2" s="1"/>
  <c r="K1010" i="2"/>
  <c r="K1011" i="2"/>
  <c r="K1012" i="2"/>
  <c r="K1013" i="2"/>
  <c r="S1013" i="2" s="1"/>
  <c r="Y1013" i="2" s="1"/>
  <c r="K1014" i="2"/>
  <c r="K1015" i="2"/>
  <c r="K1016" i="2"/>
  <c r="K1017" i="2"/>
  <c r="S1017" i="2" s="1"/>
  <c r="Y1017" i="2" s="1"/>
  <c r="K1018" i="2"/>
  <c r="K1019" i="2"/>
  <c r="K1020" i="2"/>
  <c r="K1021" i="2"/>
  <c r="S1021" i="2" s="1"/>
  <c r="Y1021" i="2" s="1"/>
  <c r="K1022" i="2"/>
  <c r="K1023" i="2"/>
  <c r="K1024" i="2"/>
  <c r="K1025" i="2"/>
  <c r="S1025" i="2" s="1"/>
  <c r="Y1025" i="2" s="1"/>
  <c r="K1026" i="2"/>
  <c r="K1027" i="2"/>
  <c r="K1028" i="2"/>
  <c r="K1029" i="2"/>
  <c r="S1029" i="2" s="1"/>
  <c r="Y1029" i="2" s="1"/>
  <c r="K1030" i="2"/>
  <c r="K1031" i="2"/>
  <c r="K1032" i="2"/>
  <c r="K1033" i="2"/>
  <c r="S1033" i="2" s="1"/>
  <c r="Y1033" i="2" s="1"/>
  <c r="K1034" i="2"/>
  <c r="K1035" i="2"/>
  <c r="K1036" i="2"/>
  <c r="K1037" i="2"/>
  <c r="S1037" i="2" s="1"/>
  <c r="Y1037" i="2" s="1"/>
  <c r="K1038" i="2"/>
  <c r="K1039" i="2"/>
  <c r="K1040" i="2"/>
  <c r="K1041" i="2"/>
  <c r="S1041" i="2" s="1"/>
  <c r="Y1041" i="2" s="1"/>
  <c r="K1042" i="2"/>
  <c r="K1043" i="2"/>
  <c r="K1044" i="2"/>
  <c r="K1045" i="2"/>
  <c r="S1045" i="2" s="1"/>
  <c r="Y1045" i="2" s="1"/>
  <c r="K1046" i="2"/>
  <c r="K1047" i="2"/>
  <c r="K1048" i="2"/>
  <c r="K1049" i="2"/>
  <c r="S1049" i="2" s="1"/>
  <c r="Y1049" i="2" s="1"/>
  <c r="K1050" i="2"/>
  <c r="K1051" i="2"/>
  <c r="K1052" i="2"/>
  <c r="K1053" i="2"/>
  <c r="S1053" i="2" s="1"/>
  <c r="Y1053" i="2" s="1"/>
  <c r="K1054" i="2"/>
  <c r="K1055" i="2"/>
  <c r="K1056" i="2"/>
  <c r="K1057" i="2"/>
  <c r="S1057" i="2" s="1"/>
  <c r="Y1057" i="2" s="1"/>
  <c r="K1058" i="2"/>
  <c r="K1059" i="2"/>
  <c r="K1060" i="2"/>
  <c r="K1061" i="2"/>
  <c r="S1061" i="2" s="1"/>
  <c r="Y1061" i="2" s="1"/>
  <c r="K1062" i="2"/>
  <c r="K1063" i="2"/>
  <c r="K1064" i="2"/>
  <c r="K1065" i="2"/>
  <c r="S1065" i="2" s="1"/>
  <c r="Y1065" i="2" s="1"/>
  <c r="K1066" i="2"/>
  <c r="K1067" i="2"/>
  <c r="K1068" i="2"/>
  <c r="K1069" i="2"/>
  <c r="S1069" i="2" s="1"/>
  <c r="Y1069" i="2" s="1"/>
  <c r="K1070" i="2"/>
  <c r="K1071" i="2"/>
  <c r="K1072" i="2"/>
  <c r="K1073" i="2"/>
  <c r="S1073" i="2" s="1"/>
  <c r="Y1073" i="2" s="1"/>
  <c r="K1074" i="2"/>
  <c r="K1075" i="2"/>
  <c r="K1076" i="2"/>
  <c r="K1077" i="2"/>
  <c r="S1077" i="2" s="1"/>
  <c r="Y1077" i="2" s="1"/>
  <c r="K1078" i="2"/>
  <c r="K1079" i="2"/>
  <c r="K1080" i="2"/>
  <c r="K1081" i="2"/>
  <c r="S1081" i="2" s="1"/>
  <c r="Y1081" i="2" s="1"/>
  <c r="K1082" i="2"/>
  <c r="K1083" i="2"/>
  <c r="K1084" i="2"/>
  <c r="K1085" i="2"/>
  <c r="S1085" i="2" s="1"/>
  <c r="Y1085" i="2" s="1"/>
  <c r="K1086" i="2"/>
  <c r="K1087" i="2"/>
  <c r="K1088" i="2"/>
  <c r="K1089" i="2"/>
  <c r="S1089" i="2" s="1"/>
  <c r="Y1089" i="2" s="1"/>
  <c r="K1090" i="2"/>
  <c r="K1091" i="2"/>
  <c r="K1092" i="2"/>
  <c r="K1093" i="2"/>
  <c r="S1093" i="2" s="1"/>
  <c r="Y1093" i="2" s="1"/>
  <c r="K1094" i="2"/>
  <c r="K1095" i="2"/>
  <c r="K1096" i="2"/>
  <c r="K1097" i="2"/>
  <c r="S1097" i="2" s="1"/>
  <c r="Y1097" i="2" s="1"/>
  <c r="K1098" i="2"/>
  <c r="K1099" i="2"/>
  <c r="K1100" i="2"/>
  <c r="K1101" i="2"/>
  <c r="S1101" i="2" s="1"/>
  <c r="Y1101" i="2" s="1"/>
  <c r="K1102" i="2"/>
  <c r="K1103" i="2"/>
  <c r="K1104" i="2"/>
  <c r="K1105" i="2"/>
  <c r="S1105" i="2" s="1"/>
  <c r="Y1105" i="2" s="1"/>
  <c r="K1106" i="2"/>
  <c r="K1107" i="2"/>
  <c r="K1108" i="2"/>
  <c r="K1109" i="2"/>
  <c r="S1109" i="2" s="1"/>
  <c r="Y1109" i="2" s="1"/>
  <c r="K1110" i="2"/>
  <c r="K1111" i="2"/>
  <c r="K1112" i="2"/>
  <c r="K1113" i="2"/>
  <c r="S1113" i="2" s="1"/>
  <c r="Y1113" i="2" s="1"/>
  <c r="K1114" i="2"/>
  <c r="K1115" i="2"/>
  <c r="K1116" i="2"/>
  <c r="K1117" i="2"/>
  <c r="S1117" i="2" s="1"/>
  <c r="Y1117" i="2" s="1"/>
  <c r="K1118" i="2"/>
  <c r="K1119" i="2"/>
  <c r="K1120" i="2"/>
  <c r="K1121" i="2"/>
  <c r="S1121" i="2" s="1"/>
  <c r="Y1121" i="2" s="1"/>
  <c r="K1122" i="2"/>
  <c r="K1123" i="2"/>
  <c r="K1124" i="2"/>
  <c r="K1125" i="2"/>
  <c r="S1125" i="2" s="1"/>
  <c r="Y1125" i="2" s="1"/>
  <c r="K1126" i="2"/>
  <c r="K1127" i="2"/>
  <c r="K1128" i="2"/>
  <c r="K1129" i="2"/>
  <c r="S1129" i="2" s="1"/>
  <c r="Y1129" i="2" s="1"/>
  <c r="K1130" i="2"/>
  <c r="K1131" i="2"/>
  <c r="K1132" i="2"/>
  <c r="K1133" i="2"/>
  <c r="S1133" i="2" s="1"/>
  <c r="Y1133" i="2" s="1"/>
  <c r="K1134" i="2"/>
  <c r="K1135" i="2"/>
  <c r="K1136" i="2"/>
  <c r="K1137" i="2"/>
  <c r="S1137" i="2" s="1"/>
  <c r="Y1137" i="2" s="1"/>
  <c r="K1138" i="2"/>
  <c r="K1139" i="2"/>
  <c r="K1140" i="2"/>
  <c r="K1141" i="2"/>
  <c r="S1141" i="2" s="1"/>
  <c r="Y1141" i="2" s="1"/>
  <c r="K1142" i="2"/>
  <c r="K1143" i="2"/>
  <c r="K1144" i="2"/>
  <c r="K1145" i="2"/>
  <c r="S1145" i="2" s="1"/>
  <c r="Y1145" i="2" s="1"/>
  <c r="K1146" i="2"/>
  <c r="K1147" i="2"/>
  <c r="K1148" i="2"/>
  <c r="K1149" i="2"/>
  <c r="S1149" i="2" s="1"/>
  <c r="Y1149" i="2" s="1"/>
  <c r="K1150" i="2"/>
  <c r="K1151" i="2"/>
  <c r="K1152" i="2"/>
  <c r="K1153" i="2"/>
  <c r="S1153" i="2" s="1"/>
  <c r="Y1153" i="2" s="1"/>
  <c r="K1154" i="2"/>
  <c r="K1155" i="2"/>
  <c r="K1156" i="2"/>
  <c r="K1157" i="2"/>
  <c r="S1157" i="2" s="1"/>
  <c r="Y1157" i="2" s="1"/>
  <c r="K1158" i="2"/>
  <c r="K1159" i="2"/>
  <c r="K1160" i="2"/>
  <c r="K1161" i="2"/>
  <c r="S1161" i="2" s="1"/>
  <c r="Y1161" i="2" s="1"/>
  <c r="K1162" i="2"/>
  <c r="K1163" i="2"/>
  <c r="K1164" i="2"/>
  <c r="K1165" i="2"/>
  <c r="S1165" i="2" s="1"/>
  <c r="Y1165" i="2" s="1"/>
  <c r="K1166" i="2"/>
  <c r="K1167" i="2"/>
  <c r="K1168" i="2"/>
  <c r="K1169" i="2"/>
  <c r="S1169" i="2" s="1"/>
  <c r="Y1169" i="2" s="1"/>
  <c r="K1170" i="2"/>
  <c r="K1171" i="2"/>
  <c r="K1172" i="2"/>
  <c r="K1173" i="2"/>
  <c r="S1173" i="2" s="1"/>
  <c r="Y1173" i="2" s="1"/>
  <c r="K1174" i="2"/>
  <c r="K1175" i="2"/>
  <c r="K1176" i="2"/>
  <c r="K1177" i="2"/>
  <c r="S1177" i="2" s="1"/>
  <c r="Y1177" i="2" s="1"/>
  <c r="K1178" i="2"/>
  <c r="K1179" i="2"/>
  <c r="K1180" i="2"/>
  <c r="K1181" i="2"/>
  <c r="S1181" i="2" s="1"/>
  <c r="Y1181" i="2" s="1"/>
  <c r="K1182" i="2"/>
  <c r="K1183" i="2"/>
  <c r="K1184" i="2"/>
  <c r="K1185" i="2"/>
  <c r="S1185" i="2" s="1"/>
  <c r="Y1185" i="2" s="1"/>
  <c r="K1186" i="2"/>
  <c r="K1187" i="2"/>
  <c r="K1188" i="2"/>
  <c r="K1189" i="2"/>
  <c r="S1189" i="2" s="1"/>
  <c r="Y1189" i="2" s="1"/>
  <c r="K1190" i="2"/>
  <c r="K1191" i="2"/>
  <c r="K1192" i="2"/>
  <c r="K1193" i="2"/>
  <c r="S1193" i="2" s="1"/>
  <c r="Y1193" i="2" s="1"/>
  <c r="K1194" i="2"/>
  <c r="K1195" i="2"/>
  <c r="K1196" i="2"/>
  <c r="K1197" i="2"/>
  <c r="S1197" i="2" s="1"/>
  <c r="Y1197" i="2" s="1"/>
  <c r="K1198" i="2"/>
  <c r="K1199" i="2"/>
  <c r="K1200" i="2"/>
  <c r="K1201" i="2"/>
  <c r="S1201" i="2" s="1"/>
  <c r="Y1201" i="2" s="1"/>
  <c r="K1202" i="2"/>
  <c r="K1203" i="2"/>
  <c r="K1204" i="2"/>
  <c r="K1205" i="2"/>
  <c r="S1205" i="2" s="1"/>
  <c r="Y1205" i="2" s="1"/>
  <c r="K1206" i="2"/>
  <c r="K1207" i="2"/>
  <c r="K1208" i="2"/>
  <c r="K1209" i="2"/>
  <c r="S1209" i="2" s="1"/>
  <c r="Y1209" i="2" s="1"/>
  <c r="K1210" i="2"/>
  <c r="K1211" i="2"/>
  <c r="K1212" i="2"/>
  <c r="K1213" i="2"/>
  <c r="S1213" i="2" s="1"/>
  <c r="Y1213" i="2" s="1"/>
  <c r="K1214" i="2"/>
  <c r="K1215" i="2"/>
  <c r="K1216" i="2"/>
  <c r="K1217" i="2"/>
  <c r="S1217" i="2" s="1"/>
  <c r="Y1217" i="2" s="1"/>
  <c r="K1218" i="2"/>
  <c r="K1219" i="2"/>
  <c r="K1220" i="2"/>
  <c r="K1221" i="2"/>
  <c r="S1221" i="2" s="1"/>
  <c r="Y1221" i="2" s="1"/>
  <c r="K1222" i="2"/>
  <c r="K1223" i="2"/>
  <c r="K1224" i="2"/>
  <c r="K1225" i="2"/>
  <c r="S1225" i="2" s="1"/>
  <c r="Y1225" i="2" s="1"/>
  <c r="K1226" i="2"/>
  <c r="K1227" i="2"/>
  <c r="K1228" i="2"/>
  <c r="K1229" i="2"/>
  <c r="S1229" i="2" s="1"/>
  <c r="Y1229" i="2" s="1"/>
  <c r="K1230" i="2"/>
  <c r="K1231" i="2"/>
  <c r="K1232" i="2"/>
  <c r="K1233" i="2"/>
  <c r="S1233" i="2" s="1"/>
  <c r="Y1233" i="2" s="1"/>
  <c r="K1234" i="2"/>
  <c r="K1235" i="2"/>
  <c r="K1236" i="2"/>
  <c r="K1237" i="2"/>
  <c r="S1237" i="2" s="1"/>
  <c r="Y1237" i="2" s="1"/>
  <c r="K1238" i="2"/>
  <c r="K1239" i="2"/>
  <c r="K1240" i="2"/>
  <c r="K1241" i="2"/>
  <c r="S1241" i="2" s="1"/>
  <c r="Y1241" i="2" s="1"/>
  <c r="K1242" i="2"/>
  <c r="K1243" i="2"/>
  <c r="K1244" i="2"/>
  <c r="K1245" i="2"/>
  <c r="S1245" i="2" s="1"/>
  <c r="Y1245" i="2" s="1"/>
  <c r="K1246" i="2"/>
  <c r="K1247" i="2"/>
  <c r="K1248" i="2"/>
  <c r="K1249" i="2"/>
  <c r="S1249" i="2" s="1"/>
  <c r="Y1249" i="2" s="1"/>
  <c r="K1250" i="2"/>
  <c r="K1251" i="2"/>
  <c r="K1252" i="2"/>
  <c r="K1253" i="2"/>
  <c r="S1253" i="2" s="1"/>
  <c r="Y1253" i="2" s="1"/>
  <c r="K1254" i="2"/>
  <c r="K1255" i="2"/>
  <c r="K1256" i="2"/>
  <c r="K1257" i="2"/>
  <c r="S1257" i="2" s="1"/>
  <c r="Y1257" i="2" s="1"/>
  <c r="K1258" i="2"/>
  <c r="K1259" i="2"/>
  <c r="K1260" i="2"/>
  <c r="K1261" i="2"/>
  <c r="S1261" i="2" s="1"/>
  <c r="Y1261" i="2" s="1"/>
  <c r="K1262" i="2"/>
  <c r="K1263" i="2"/>
  <c r="K1264" i="2"/>
  <c r="K1265" i="2"/>
  <c r="S1265" i="2" s="1"/>
  <c r="Y1265" i="2" s="1"/>
  <c r="K1266" i="2"/>
  <c r="K1267" i="2"/>
  <c r="K1268" i="2"/>
  <c r="K1269" i="2"/>
  <c r="S1269" i="2" s="1"/>
  <c r="Y1269" i="2" s="1"/>
  <c r="K1270" i="2"/>
  <c r="K1271" i="2"/>
  <c r="K1272" i="2"/>
  <c r="K1273" i="2"/>
  <c r="S1273" i="2" s="1"/>
  <c r="Y1273" i="2" s="1"/>
  <c r="K1274" i="2"/>
  <c r="K1275" i="2"/>
  <c r="K1276" i="2"/>
  <c r="K1277" i="2"/>
  <c r="S1277" i="2" s="1"/>
  <c r="Y1277" i="2" s="1"/>
  <c r="K1278" i="2"/>
  <c r="K1279" i="2"/>
  <c r="K1280" i="2"/>
  <c r="K1281" i="2"/>
  <c r="S1281" i="2" s="1"/>
  <c r="Y1281" i="2" s="1"/>
  <c r="K1282" i="2"/>
  <c r="K1283" i="2"/>
  <c r="K1284" i="2"/>
  <c r="K1285" i="2"/>
  <c r="S1285" i="2" s="1"/>
  <c r="Y1285" i="2" s="1"/>
  <c r="K1286" i="2"/>
  <c r="K1287" i="2"/>
  <c r="K1288" i="2"/>
  <c r="K1289" i="2"/>
  <c r="S1289" i="2" s="1"/>
  <c r="Y1289" i="2" s="1"/>
  <c r="K1290" i="2"/>
  <c r="K1291" i="2"/>
  <c r="K1292" i="2"/>
  <c r="K1293" i="2"/>
  <c r="S1293" i="2" s="1"/>
  <c r="Y1293" i="2" s="1"/>
  <c r="K1294" i="2"/>
  <c r="K1295" i="2"/>
  <c r="K1296" i="2"/>
  <c r="K1297" i="2"/>
  <c r="S1297" i="2" s="1"/>
  <c r="Y1297" i="2" s="1"/>
  <c r="K1298" i="2"/>
  <c r="K1299" i="2"/>
  <c r="K1300" i="2"/>
  <c r="K1301" i="2"/>
  <c r="S1301" i="2" s="1"/>
  <c r="Y1301" i="2" s="1"/>
  <c r="K1302" i="2"/>
  <c r="K1303" i="2"/>
  <c r="K1304" i="2"/>
  <c r="K1305" i="2"/>
  <c r="S1305" i="2" s="1"/>
  <c r="Y1305" i="2" s="1"/>
  <c r="K1306" i="2"/>
  <c r="K1307" i="2"/>
  <c r="K1308" i="2"/>
  <c r="K1309" i="2"/>
  <c r="S1309" i="2" s="1"/>
  <c r="Y1309" i="2" s="1"/>
  <c r="K1310" i="2"/>
  <c r="K1311" i="2"/>
  <c r="K1312" i="2"/>
  <c r="K1313" i="2"/>
  <c r="S1313" i="2" s="1"/>
  <c r="Y1313" i="2" s="1"/>
  <c r="K1314" i="2"/>
  <c r="K1315" i="2"/>
  <c r="K1316" i="2"/>
  <c r="K1317" i="2"/>
  <c r="S1317" i="2" s="1"/>
  <c r="Y1317" i="2" s="1"/>
  <c r="K1318" i="2"/>
  <c r="K1319" i="2"/>
  <c r="K1320" i="2"/>
  <c r="K1321" i="2"/>
  <c r="S1321" i="2" s="1"/>
  <c r="Y1321" i="2" s="1"/>
  <c r="K1322" i="2"/>
  <c r="K1323" i="2"/>
  <c r="K1324" i="2"/>
  <c r="K1325" i="2"/>
  <c r="S1325" i="2" s="1"/>
  <c r="Y1325" i="2" s="1"/>
  <c r="K1326" i="2"/>
  <c r="K1327" i="2"/>
  <c r="K1328" i="2"/>
  <c r="K1329" i="2"/>
  <c r="S1329" i="2" s="1"/>
  <c r="Y1329" i="2" s="1"/>
  <c r="K1330" i="2"/>
  <c r="K1331" i="2"/>
  <c r="K1332" i="2"/>
  <c r="K1333" i="2"/>
  <c r="S1333" i="2" s="1"/>
  <c r="Y1333" i="2" s="1"/>
  <c r="K1334" i="2"/>
  <c r="K1335" i="2"/>
  <c r="K1336" i="2"/>
  <c r="K1337" i="2"/>
  <c r="S1337" i="2" s="1"/>
  <c r="Y1337" i="2" s="1"/>
  <c r="K1338" i="2"/>
  <c r="K1339" i="2"/>
  <c r="K1340" i="2"/>
  <c r="K1341" i="2"/>
  <c r="S1341" i="2" s="1"/>
  <c r="Y1341" i="2" s="1"/>
  <c r="K1342" i="2"/>
  <c r="K1343" i="2"/>
  <c r="K1344" i="2"/>
  <c r="K1345" i="2"/>
  <c r="S1345" i="2" s="1"/>
  <c r="Y1345" i="2" s="1"/>
  <c r="K1346" i="2"/>
  <c r="K1347" i="2"/>
  <c r="K1348" i="2"/>
  <c r="K1349" i="2"/>
  <c r="S1349" i="2" s="1"/>
  <c r="Y1349" i="2" s="1"/>
  <c r="K1350" i="2"/>
  <c r="K1351" i="2"/>
  <c r="K1352" i="2"/>
  <c r="K1353" i="2"/>
  <c r="S1353" i="2" s="1"/>
  <c r="Y1353" i="2" s="1"/>
  <c r="K1354" i="2"/>
  <c r="K1355" i="2"/>
  <c r="K1356" i="2"/>
  <c r="K1357" i="2"/>
  <c r="S1357" i="2" s="1"/>
  <c r="Y1357" i="2" s="1"/>
  <c r="K1358" i="2"/>
  <c r="K1359" i="2"/>
  <c r="K1360" i="2"/>
  <c r="K1361" i="2"/>
  <c r="S1361" i="2" s="1"/>
  <c r="Y1361" i="2" s="1"/>
  <c r="K1362" i="2"/>
  <c r="K1363" i="2"/>
  <c r="K1364" i="2"/>
  <c r="K1365" i="2"/>
  <c r="S1365" i="2" s="1"/>
  <c r="Y1365" i="2" s="1"/>
  <c r="K1366" i="2"/>
  <c r="K1367" i="2"/>
  <c r="K1368" i="2"/>
  <c r="K1369" i="2"/>
  <c r="S1369" i="2" s="1"/>
  <c r="Y1369" i="2" s="1"/>
  <c r="K1370" i="2"/>
  <c r="K1371" i="2"/>
  <c r="K1372" i="2"/>
  <c r="K1373" i="2"/>
  <c r="S1373" i="2" s="1"/>
  <c r="Y1373" i="2" s="1"/>
  <c r="K1374" i="2"/>
  <c r="K1375" i="2"/>
  <c r="K1376" i="2"/>
  <c r="K1377" i="2"/>
  <c r="S1377" i="2" s="1"/>
  <c r="Y1377" i="2" s="1"/>
  <c r="K1378" i="2"/>
  <c r="K1379" i="2"/>
  <c r="K1380" i="2"/>
  <c r="K1381" i="2"/>
  <c r="S1381" i="2" s="1"/>
  <c r="Y1381" i="2" s="1"/>
  <c r="K1382" i="2"/>
  <c r="K1383" i="2"/>
  <c r="K1384" i="2"/>
  <c r="K1385" i="2"/>
  <c r="S1385" i="2" s="1"/>
  <c r="Y1385" i="2" s="1"/>
  <c r="K1386" i="2"/>
  <c r="K1387" i="2"/>
  <c r="K1388" i="2"/>
  <c r="K1389" i="2"/>
  <c r="S1389" i="2" s="1"/>
  <c r="Y1389" i="2" s="1"/>
  <c r="K1390" i="2"/>
  <c r="K1391" i="2"/>
  <c r="K1392" i="2"/>
  <c r="K1393" i="2"/>
  <c r="S1393" i="2" s="1"/>
  <c r="Y1393" i="2" s="1"/>
  <c r="K1394" i="2"/>
  <c r="K1395" i="2"/>
  <c r="K1396" i="2"/>
  <c r="K1397" i="2"/>
  <c r="S1397" i="2" s="1"/>
  <c r="Y1397" i="2" s="1"/>
  <c r="K1398" i="2"/>
  <c r="K1399" i="2"/>
  <c r="K1400" i="2"/>
  <c r="K1401" i="2"/>
  <c r="S1401" i="2" s="1"/>
  <c r="Y1401" i="2" s="1"/>
  <c r="K1402" i="2"/>
  <c r="K1403" i="2"/>
  <c r="K1404" i="2"/>
  <c r="K1405" i="2"/>
  <c r="S1405" i="2" s="1"/>
  <c r="Y1405" i="2" s="1"/>
  <c r="K1406" i="2"/>
  <c r="K1407" i="2"/>
  <c r="K1408" i="2"/>
  <c r="K1409" i="2"/>
  <c r="S1409" i="2" s="1"/>
  <c r="Y1409" i="2" s="1"/>
  <c r="K1410" i="2"/>
  <c r="K1411" i="2"/>
  <c r="K1412" i="2"/>
  <c r="K1413" i="2"/>
  <c r="S1413" i="2" s="1"/>
  <c r="Y1413" i="2" s="1"/>
  <c r="K1414" i="2"/>
  <c r="K1415" i="2"/>
  <c r="K1416" i="2"/>
  <c r="K1417" i="2"/>
  <c r="S1417" i="2" s="1"/>
  <c r="Y1417" i="2" s="1"/>
  <c r="K1418" i="2"/>
  <c r="K1419" i="2"/>
  <c r="K1420" i="2"/>
  <c r="K1421" i="2"/>
  <c r="S1421" i="2" s="1"/>
  <c r="Y1421" i="2" s="1"/>
  <c r="K1422" i="2"/>
  <c r="K1423" i="2"/>
  <c r="K1424" i="2"/>
  <c r="K1425" i="2"/>
  <c r="S1425" i="2" s="1"/>
  <c r="Y1425" i="2" s="1"/>
  <c r="K1426" i="2"/>
  <c r="K1427" i="2"/>
  <c r="K1428" i="2"/>
  <c r="K1429" i="2"/>
  <c r="S1429" i="2" s="1"/>
  <c r="Y1429" i="2" s="1"/>
  <c r="K1430" i="2"/>
  <c r="K1431" i="2"/>
  <c r="K1432" i="2"/>
  <c r="K1433" i="2"/>
  <c r="S1433" i="2" s="1"/>
  <c r="Y1433" i="2" s="1"/>
  <c r="K1434" i="2"/>
  <c r="K1435" i="2"/>
  <c r="K1436" i="2"/>
  <c r="K1437" i="2"/>
  <c r="S1437" i="2" s="1"/>
  <c r="Y1437" i="2" s="1"/>
  <c r="K1438" i="2"/>
  <c r="K1439" i="2"/>
  <c r="K1440" i="2"/>
  <c r="K1441" i="2"/>
  <c r="S1441" i="2" s="1"/>
  <c r="Y1441" i="2" s="1"/>
  <c r="K1442" i="2"/>
  <c r="K1443" i="2"/>
  <c r="K1444" i="2"/>
  <c r="K1445" i="2"/>
  <c r="S1445" i="2" s="1"/>
  <c r="Y1445" i="2" s="1"/>
  <c r="K1446" i="2"/>
  <c r="K1447" i="2"/>
  <c r="K1448" i="2"/>
  <c r="K1449" i="2"/>
  <c r="S1449" i="2" s="1"/>
  <c r="Y1449" i="2" s="1"/>
  <c r="K1450" i="2"/>
  <c r="K1451" i="2"/>
  <c r="K1452" i="2"/>
  <c r="K1453" i="2"/>
  <c r="S1453" i="2" s="1"/>
  <c r="Y1453" i="2" s="1"/>
  <c r="K1454" i="2"/>
  <c r="K1455" i="2"/>
  <c r="K1456" i="2"/>
  <c r="K1457" i="2"/>
  <c r="S1457" i="2" s="1"/>
  <c r="Y1457" i="2" s="1"/>
  <c r="K1458" i="2"/>
  <c r="K1459" i="2"/>
  <c r="K1460" i="2"/>
  <c r="K1461" i="2"/>
  <c r="S1461" i="2" s="1"/>
  <c r="Y1461" i="2" s="1"/>
  <c r="K1462" i="2"/>
  <c r="K1463" i="2"/>
  <c r="K1464" i="2"/>
  <c r="K1465" i="2"/>
  <c r="S1465" i="2" s="1"/>
  <c r="Y1465" i="2" s="1"/>
  <c r="K1466" i="2"/>
  <c r="K1467" i="2"/>
  <c r="K1468" i="2"/>
  <c r="K1469" i="2"/>
  <c r="S1469" i="2" s="1"/>
  <c r="Y1469" i="2" s="1"/>
  <c r="K1470" i="2"/>
  <c r="K1471" i="2"/>
  <c r="K1472" i="2"/>
  <c r="K1473" i="2"/>
  <c r="S1473" i="2" s="1"/>
  <c r="Y1473" i="2" s="1"/>
  <c r="K1474" i="2"/>
  <c r="K1475" i="2"/>
  <c r="K1476" i="2"/>
  <c r="K1477" i="2"/>
  <c r="S1477" i="2" s="1"/>
  <c r="Y1477" i="2" s="1"/>
  <c r="K1478" i="2"/>
  <c r="K1479" i="2"/>
  <c r="K1480" i="2"/>
  <c r="K1481" i="2"/>
  <c r="S1481" i="2" s="1"/>
  <c r="Y1481" i="2" s="1"/>
  <c r="K1482" i="2"/>
  <c r="K1483" i="2"/>
  <c r="K1484" i="2"/>
  <c r="K1485" i="2"/>
  <c r="S1485" i="2" s="1"/>
  <c r="Y1485" i="2" s="1"/>
  <c r="K1486" i="2"/>
  <c r="K1487" i="2"/>
  <c r="K1488" i="2"/>
  <c r="K1489" i="2"/>
  <c r="S1489" i="2" s="1"/>
  <c r="Y1489" i="2" s="1"/>
  <c r="K1490" i="2"/>
  <c r="K1491" i="2"/>
  <c r="K1492" i="2"/>
  <c r="K1493" i="2"/>
  <c r="S1493" i="2" s="1"/>
  <c r="Y1493" i="2" s="1"/>
  <c r="K1494" i="2"/>
  <c r="K1495" i="2"/>
  <c r="S1495" i="2" s="1"/>
  <c r="Y1495" i="2" s="1"/>
  <c r="M2" i="2"/>
  <c r="T2" i="2" s="1"/>
  <c r="Z2" i="2" s="1"/>
  <c r="K2" i="2"/>
  <c r="S2" i="2" s="1"/>
  <c r="Y2" i="2" s="1"/>
  <c r="I392" i="2"/>
  <c r="I393" i="2"/>
  <c r="I394" i="2"/>
  <c r="I395" i="2"/>
  <c r="R395" i="2" s="1"/>
  <c r="X395" i="2" s="1"/>
  <c r="I396" i="2"/>
  <c r="I397" i="2"/>
  <c r="I398" i="2"/>
  <c r="I399" i="2"/>
  <c r="R399" i="2" s="1"/>
  <c r="X399" i="2" s="1"/>
  <c r="I400" i="2"/>
  <c r="I401" i="2"/>
  <c r="I402" i="2"/>
  <c r="I403" i="2"/>
  <c r="R403" i="2" s="1"/>
  <c r="X403" i="2" s="1"/>
  <c r="I404" i="2"/>
  <c r="I405" i="2"/>
  <c r="I406" i="2"/>
  <c r="I407" i="2"/>
  <c r="R407" i="2" s="1"/>
  <c r="X407" i="2" s="1"/>
  <c r="I408" i="2"/>
  <c r="I409" i="2"/>
  <c r="I410" i="2"/>
  <c r="I411" i="2"/>
  <c r="R411" i="2" s="1"/>
  <c r="X411" i="2" s="1"/>
  <c r="I412" i="2"/>
  <c r="I413" i="2"/>
  <c r="I414" i="2"/>
  <c r="I415" i="2"/>
  <c r="R415" i="2" s="1"/>
  <c r="X415" i="2" s="1"/>
  <c r="I416" i="2"/>
  <c r="I417" i="2"/>
  <c r="I418" i="2"/>
  <c r="I419" i="2"/>
  <c r="R419" i="2" s="1"/>
  <c r="X419" i="2" s="1"/>
  <c r="I420" i="2"/>
  <c r="I421" i="2"/>
  <c r="I422" i="2"/>
  <c r="I423" i="2"/>
  <c r="R423" i="2" s="1"/>
  <c r="X423" i="2" s="1"/>
  <c r="I424" i="2"/>
  <c r="I425" i="2"/>
  <c r="I426" i="2"/>
  <c r="I427" i="2"/>
  <c r="R427" i="2" s="1"/>
  <c r="X427" i="2" s="1"/>
  <c r="I428" i="2"/>
  <c r="I429" i="2"/>
  <c r="I430" i="2"/>
  <c r="I431" i="2"/>
  <c r="R431" i="2" s="1"/>
  <c r="X431" i="2" s="1"/>
  <c r="I432" i="2"/>
  <c r="I433" i="2"/>
  <c r="I434" i="2"/>
  <c r="I435" i="2"/>
  <c r="R435" i="2" s="1"/>
  <c r="X435" i="2" s="1"/>
  <c r="I436" i="2"/>
  <c r="I437" i="2"/>
  <c r="I438" i="2"/>
  <c r="I439" i="2"/>
  <c r="R439" i="2" s="1"/>
  <c r="X439" i="2" s="1"/>
  <c r="I440" i="2"/>
  <c r="I441" i="2"/>
  <c r="I442" i="2"/>
  <c r="I443" i="2"/>
  <c r="R443" i="2" s="1"/>
  <c r="X443" i="2" s="1"/>
  <c r="I444" i="2"/>
  <c r="I445" i="2"/>
  <c r="I446" i="2"/>
  <c r="I447" i="2"/>
  <c r="R447" i="2" s="1"/>
  <c r="X447" i="2" s="1"/>
  <c r="I448" i="2"/>
  <c r="I449" i="2"/>
  <c r="I450" i="2"/>
  <c r="I451" i="2"/>
  <c r="R451" i="2" s="1"/>
  <c r="X451" i="2" s="1"/>
  <c r="I452" i="2"/>
  <c r="I453" i="2"/>
  <c r="I454" i="2"/>
  <c r="I455" i="2"/>
  <c r="R455" i="2" s="1"/>
  <c r="X455" i="2" s="1"/>
  <c r="I456" i="2"/>
  <c r="I457" i="2"/>
  <c r="I458" i="2"/>
  <c r="I459" i="2"/>
  <c r="R459" i="2" s="1"/>
  <c r="X459" i="2" s="1"/>
  <c r="I460" i="2"/>
  <c r="I461" i="2"/>
  <c r="I462" i="2"/>
  <c r="I463" i="2"/>
  <c r="R463" i="2" s="1"/>
  <c r="X463" i="2" s="1"/>
  <c r="I464" i="2"/>
  <c r="I465" i="2"/>
  <c r="I466" i="2"/>
  <c r="I467" i="2"/>
  <c r="R467" i="2" s="1"/>
  <c r="X467" i="2" s="1"/>
  <c r="I468" i="2"/>
  <c r="I469" i="2"/>
  <c r="I470" i="2"/>
  <c r="I471" i="2"/>
  <c r="R471" i="2" s="1"/>
  <c r="X471" i="2" s="1"/>
  <c r="I472" i="2"/>
  <c r="I473" i="2"/>
  <c r="I474" i="2"/>
  <c r="I475" i="2"/>
  <c r="R475" i="2" s="1"/>
  <c r="X475" i="2" s="1"/>
  <c r="I476" i="2"/>
  <c r="I477" i="2"/>
  <c r="I478" i="2"/>
  <c r="I479" i="2"/>
  <c r="R479" i="2" s="1"/>
  <c r="X479" i="2" s="1"/>
  <c r="I480" i="2"/>
  <c r="I481" i="2"/>
  <c r="I482" i="2"/>
  <c r="I483" i="2"/>
  <c r="R483" i="2" s="1"/>
  <c r="X483" i="2" s="1"/>
  <c r="I484" i="2"/>
  <c r="I485" i="2"/>
  <c r="I486" i="2"/>
  <c r="I487" i="2"/>
  <c r="R487" i="2" s="1"/>
  <c r="X487" i="2" s="1"/>
  <c r="I488" i="2"/>
  <c r="I489" i="2"/>
  <c r="I490" i="2"/>
  <c r="I491" i="2"/>
  <c r="R491" i="2" s="1"/>
  <c r="X491" i="2" s="1"/>
  <c r="I492" i="2"/>
  <c r="I493" i="2"/>
  <c r="I494" i="2"/>
  <c r="I495" i="2"/>
  <c r="R495" i="2" s="1"/>
  <c r="X495" i="2" s="1"/>
  <c r="I496" i="2"/>
  <c r="I497" i="2"/>
  <c r="I498" i="2"/>
  <c r="I499" i="2"/>
  <c r="R499" i="2" s="1"/>
  <c r="X499" i="2" s="1"/>
  <c r="I500" i="2"/>
  <c r="I501" i="2"/>
  <c r="I502" i="2"/>
  <c r="I503" i="2"/>
  <c r="R503" i="2" s="1"/>
  <c r="X503" i="2" s="1"/>
  <c r="I504" i="2"/>
  <c r="I505" i="2"/>
  <c r="I506" i="2"/>
  <c r="I507" i="2"/>
  <c r="R507" i="2" s="1"/>
  <c r="X507" i="2" s="1"/>
  <c r="I508" i="2"/>
  <c r="I509" i="2"/>
  <c r="I510" i="2"/>
  <c r="I511" i="2"/>
  <c r="R511" i="2" s="1"/>
  <c r="X511" i="2" s="1"/>
  <c r="I512" i="2"/>
  <c r="I513" i="2"/>
  <c r="I514" i="2"/>
  <c r="I515" i="2"/>
  <c r="R515" i="2" s="1"/>
  <c r="X515" i="2" s="1"/>
  <c r="I516" i="2"/>
  <c r="I517" i="2"/>
  <c r="I518" i="2"/>
  <c r="I519" i="2"/>
  <c r="R519" i="2" s="1"/>
  <c r="X519" i="2" s="1"/>
  <c r="I520" i="2"/>
  <c r="I521" i="2"/>
  <c r="I522" i="2"/>
  <c r="I523" i="2"/>
  <c r="R523" i="2" s="1"/>
  <c r="X523" i="2" s="1"/>
  <c r="I524" i="2"/>
  <c r="I525" i="2"/>
  <c r="I526" i="2"/>
  <c r="I527" i="2"/>
  <c r="R527" i="2" s="1"/>
  <c r="X527" i="2" s="1"/>
  <c r="I528" i="2"/>
  <c r="I529" i="2"/>
  <c r="I530" i="2"/>
  <c r="I531" i="2"/>
  <c r="R531" i="2" s="1"/>
  <c r="X531" i="2" s="1"/>
  <c r="I532" i="2"/>
  <c r="I533" i="2"/>
  <c r="I534" i="2"/>
  <c r="I535" i="2"/>
  <c r="R535" i="2" s="1"/>
  <c r="X535" i="2" s="1"/>
  <c r="I536" i="2"/>
  <c r="I537" i="2"/>
  <c r="I538" i="2"/>
  <c r="I539" i="2"/>
  <c r="R539" i="2" s="1"/>
  <c r="X539" i="2" s="1"/>
  <c r="I540" i="2"/>
  <c r="I541" i="2"/>
  <c r="I542" i="2"/>
  <c r="I543" i="2"/>
  <c r="R543" i="2" s="1"/>
  <c r="X543" i="2" s="1"/>
  <c r="I544" i="2"/>
  <c r="I545" i="2"/>
  <c r="I546" i="2"/>
  <c r="I547" i="2"/>
  <c r="R547" i="2" s="1"/>
  <c r="X547" i="2" s="1"/>
  <c r="I548" i="2"/>
  <c r="I549" i="2"/>
  <c r="I550" i="2"/>
  <c r="I551" i="2"/>
  <c r="R551" i="2" s="1"/>
  <c r="X551" i="2" s="1"/>
  <c r="I552" i="2"/>
  <c r="I553" i="2"/>
  <c r="I554" i="2"/>
  <c r="I555" i="2"/>
  <c r="R555" i="2" s="1"/>
  <c r="X555" i="2" s="1"/>
  <c r="I556" i="2"/>
  <c r="I557" i="2"/>
  <c r="I558" i="2"/>
  <c r="I559" i="2"/>
  <c r="R559" i="2" s="1"/>
  <c r="X559" i="2" s="1"/>
  <c r="I560" i="2"/>
  <c r="I561" i="2"/>
  <c r="I562" i="2"/>
  <c r="I563" i="2"/>
  <c r="R563" i="2" s="1"/>
  <c r="X563" i="2" s="1"/>
  <c r="I564" i="2"/>
  <c r="I565" i="2"/>
  <c r="I566" i="2"/>
  <c r="I567" i="2"/>
  <c r="R567" i="2" s="1"/>
  <c r="X567" i="2" s="1"/>
  <c r="I568" i="2"/>
  <c r="I569" i="2"/>
  <c r="I570" i="2"/>
  <c r="I571" i="2"/>
  <c r="R571" i="2" s="1"/>
  <c r="X571" i="2" s="1"/>
  <c r="I572" i="2"/>
  <c r="I573" i="2"/>
  <c r="I574" i="2"/>
  <c r="I575" i="2"/>
  <c r="R575" i="2" s="1"/>
  <c r="X575" i="2" s="1"/>
  <c r="I576" i="2"/>
  <c r="I577" i="2"/>
  <c r="I578" i="2"/>
  <c r="I579" i="2"/>
  <c r="R579" i="2" s="1"/>
  <c r="X579" i="2" s="1"/>
  <c r="I580" i="2"/>
  <c r="I581" i="2"/>
  <c r="I582" i="2"/>
  <c r="I583" i="2"/>
  <c r="R583" i="2" s="1"/>
  <c r="X583" i="2" s="1"/>
  <c r="I584" i="2"/>
  <c r="I585" i="2"/>
  <c r="I586" i="2"/>
  <c r="I587" i="2"/>
  <c r="R587" i="2" s="1"/>
  <c r="X587" i="2" s="1"/>
  <c r="I588" i="2"/>
  <c r="I589" i="2"/>
  <c r="I590" i="2"/>
  <c r="I591" i="2"/>
  <c r="R591" i="2" s="1"/>
  <c r="X591" i="2" s="1"/>
  <c r="I592" i="2"/>
  <c r="I593" i="2"/>
  <c r="I594" i="2"/>
  <c r="I595" i="2"/>
  <c r="R595" i="2" s="1"/>
  <c r="X595" i="2" s="1"/>
  <c r="I596" i="2"/>
  <c r="I597" i="2"/>
  <c r="I598" i="2"/>
  <c r="I599" i="2"/>
  <c r="R599" i="2" s="1"/>
  <c r="X599" i="2" s="1"/>
  <c r="I600" i="2"/>
  <c r="I601" i="2"/>
  <c r="I602" i="2"/>
  <c r="I603" i="2"/>
  <c r="R603" i="2" s="1"/>
  <c r="X603" i="2" s="1"/>
  <c r="I604" i="2"/>
  <c r="I605" i="2"/>
  <c r="I606" i="2"/>
  <c r="I607" i="2"/>
  <c r="R607" i="2" s="1"/>
  <c r="X607" i="2" s="1"/>
  <c r="I608" i="2"/>
  <c r="I609" i="2"/>
  <c r="I610" i="2"/>
  <c r="I611" i="2"/>
  <c r="R611" i="2" s="1"/>
  <c r="X611" i="2" s="1"/>
  <c r="I612" i="2"/>
  <c r="I613" i="2"/>
  <c r="I614" i="2"/>
  <c r="I615" i="2"/>
  <c r="R615" i="2" s="1"/>
  <c r="X615" i="2" s="1"/>
  <c r="I616" i="2"/>
  <c r="I617" i="2"/>
  <c r="I618" i="2"/>
  <c r="I619" i="2"/>
  <c r="R619" i="2" s="1"/>
  <c r="X619" i="2" s="1"/>
  <c r="I620" i="2"/>
  <c r="I621" i="2"/>
  <c r="I622" i="2"/>
  <c r="I623" i="2"/>
  <c r="R623" i="2" s="1"/>
  <c r="X623" i="2" s="1"/>
  <c r="I624" i="2"/>
  <c r="I625" i="2"/>
  <c r="I626" i="2"/>
  <c r="I627" i="2"/>
  <c r="R627" i="2" s="1"/>
  <c r="X627" i="2" s="1"/>
  <c r="I628" i="2"/>
  <c r="I629" i="2"/>
  <c r="I630" i="2"/>
  <c r="I631" i="2"/>
  <c r="R631" i="2" s="1"/>
  <c r="X631" i="2" s="1"/>
  <c r="I632" i="2"/>
  <c r="I633" i="2"/>
  <c r="I634" i="2"/>
  <c r="I635" i="2"/>
  <c r="R635" i="2" s="1"/>
  <c r="X635" i="2" s="1"/>
  <c r="I636" i="2"/>
  <c r="I637" i="2"/>
  <c r="I638" i="2"/>
  <c r="I639" i="2"/>
  <c r="R639" i="2" s="1"/>
  <c r="X639" i="2" s="1"/>
  <c r="I640" i="2"/>
  <c r="I641" i="2"/>
  <c r="I642" i="2"/>
  <c r="I643" i="2"/>
  <c r="R643" i="2" s="1"/>
  <c r="X643" i="2" s="1"/>
  <c r="I644" i="2"/>
  <c r="I645" i="2"/>
  <c r="I646" i="2"/>
  <c r="I647" i="2"/>
  <c r="R647" i="2" s="1"/>
  <c r="X647" i="2" s="1"/>
  <c r="I648" i="2"/>
  <c r="I649" i="2"/>
  <c r="I650" i="2"/>
  <c r="I651" i="2"/>
  <c r="R651" i="2" s="1"/>
  <c r="X651" i="2" s="1"/>
  <c r="I652" i="2"/>
  <c r="I653" i="2"/>
  <c r="I654" i="2"/>
  <c r="I655" i="2"/>
  <c r="R655" i="2" s="1"/>
  <c r="X655" i="2" s="1"/>
  <c r="I656" i="2"/>
  <c r="I657" i="2"/>
  <c r="I658" i="2"/>
  <c r="I659" i="2"/>
  <c r="R659" i="2" s="1"/>
  <c r="X659" i="2" s="1"/>
  <c r="I660" i="2"/>
  <c r="I661" i="2"/>
  <c r="I662" i="2"/>
  <c r="I663" i="2"/>
  <c r="R663" i="2" s="1"/>
  <c r="X663" i="2" s="1"/>
  <c r="I664" i="2"/>
  <c r="I665" i="2"/>
  <c r="I666" i="2"/>
  <c r="I667" i="2"/>
  <c r="R667" i="2" s="1"/>
  <c r="X667" i="2" s="1"/>
  <c r="I668" i="2"/>
  <c r="I669" i="2"/>
  <c r="I670" i="2"/>
  <c r="I671" i="2"/>
  <c r="R671" i="2" s="1"/>
  <c r="X671" i="2" s="1"/>
  <c r="I672" i="2"/>
  <c r="I673" i="2"/>
  <c r="I674" i="2"/>
  <c r="I675" i="2"/>
  <c r="R675" i="2" s="1"/>
  <c r="X675" i="2" s="1"/>
  <c r="I676" i="2"/>
  <c r="I677" i="2"/>
  <c r="I678" i="2"/>
  <c r="I679" i="2"/>
  <c r="R679" i="2" s="1"/>
  <c r="X679" i="2" s="1"/>
  <c r="I680" i="2"/>
  <c r="I681" i="2"/>
  <c r="I682" i="2"/>
  <c r="I683" i="2"/>
  <c r="R683" i="2" s="1"/>
  <c r="X683" i="2" s="1"/>
  <c r="I684" i="2"/>
  <c r="I685" i="2"/>
  <c r="I686" i="2"/>
  <c r="I687" i="2"/>
  <c r="R687" i="2" s="1"/>
  <c r="X687" i="2" s="1"/>
  <c r="I688" i="2"/>
  <c r="I689" i="2"/>
  <c r="I690" i="2"/>
  <c r="I691" i="2"/>
  <c r="R691" i="2" s="1"/>
  <c r="X691" i="2" s="1"/>
  <c r="I692" i="2"/>
  <c r="I693" i="2"/>
  <c r="I694" i="2"/>
  <c r="I695" i="2"/>
  <c r="R695" i="2" s="1"/>
  <c r="X695" i="2" s="1"/>
  <c r="I696" i="2"/>
  <c r="I697" i="2"/>
  <c r="I698" i="2"/>
  <c r="I699" i="2"/>
  <c r="R699" i="2" s="1"/>
  <c r="X699" i="2" s="1"/>
  <c r="I700" i="2"/>
  <c r="I701" i="2"/>
  <c r="I702" i="2"/>
  <c r="I703" i="2"/>
  <c r="R703" i="2" s="1"/>
  <c r="X703" i="2" s="1"/>
  <c r="I704" i="2"/>
  <c r="I705" i="2"/>
  <c r="I706" i="2"/>
  <c r="I707" i="2"/>
  <c r="R707" i="2" s="1"/>
  <c r="X707" i="2" s="1"/>
  <c r="I708" i="2"/>
  <c r="I709" i="2"/>
  <c r="I710" i="2"/>
  <c r="I711" i="2"/>
  <c r="R711" i="2" s="1"/>
  <c r="X711" i="2" s="1"/>
  <c r="I712" i="2"/>
  <c r="I713" i="2"/>
  <c r="I714" i="2"/>
  <c r="I715" i="2"/>
  <c r="R715" i="2" s="1"/>
  <c r="X715" i="2" s="1"/>
  <c r="I716" i="2"/>
  <c r="I717" i="2"/>
  <c r="I718" i="2"/>
  <c r="I719" i="2"/>
  <c r="R719" i="2" s="1"/>
  <c r="X719" i="2" s="1"/>
  <c r="I720" i="2"/>
  <c r="I721" i="2"/>
  <c r="I722" i="2"/>
  <c r="I723" i="2"/>
  <c r="R723" i="2" s="1"/>
  <c r="X723" i="2" s="1"/>
  <c r="I724" i="2"/>
  <c r="I725" i="2"/>
  <c r="I726" i="2"/>
  <c r="I727" i="2"/>
  <c r="R727" i="2" s="1"/>
  <c r="X727" i="2" s="1"/>
  <c r="I728" i="2"/>
  <c r="I729" i="2"/>
  <c r="I730" i="2"/>
  <c r="I731" i="2"/>
  <c r="R731" i="2" s="1"/>
  <c r="X731" i="2" s="1"/>
  <c r="I732" i="2"/>
  <c r="I733" i="2"/>
  <c r="I734" i="2"/>
  <c r="I735" i="2"/>
  <c r="R735" i="2" s="1"/>
  <c r="X735" i="2" s="1"/>
  <c r="I736" i="2"/>
  <c r="I737" i="2"/>
  <c r="I738" i="2"/>
  <c r="I739" i="2"/>
  <c r="R739" i="2" s="1"/>
  <c r="X739" i="2" s="1"/>
  <c r="I740" i="2"/>
  <c r="I741" i="2"/>
  <c r="I742" i="2"/>
  <c r="I743" i="2"/>
  <c r="R743" i="2" s="1"/>
  <c r="X743" i="2" s="1"/>
  <c r="I744" i="2"/>
  <c r="I745" i="2"/>
  <c r="I746" i="2"/>
  <c r="I747" i="2"/>
  <c r="R747" i="2" s="1"/>
  <c r="X747" i="2" s="1"/>
  <c r="I748" i="2"/>
  <c r="I749" i="2"/>
  <c r="I750" i="2"/>
  <c r="I751" i="2"/>
  <c r="R751" i="2" s="1"/>
  <c r="X751" i="2" s="1"/>
  <c r="I752" i="2"/>
  <c r="I753" i="2"/>
  <c r="I754" i="2"/>
  <c r="I755" i="2"/>
  <c r="R755" i="2" s="1"/>
  <c r="X755" i="2" s="1"/>
  <c r="I756" i="2"/>
  <c r="I757" i="2"/>
  <c r="I758" i="2"/>
  <c r="I759" i="2"/>
  <c r="R759" i="2" s="1"/>
  <c r="X759" i="2" s="1"/>
  <c r="I760" i="2"/>
  <c r="I761" i="2"/>
  <c r="I762" i="2"/>
  <c r="I763" i="2"/>
  <c r="R763" i="2" s="1"/>
  <c r="X763" i="2" s="1"/>
  <c r="I764" i="2"/>
  <c r="I765" i="2"/>
  <c r="I766" i="2"/>
  <c r="I767" i="2"/>
  <c r="R767" i="2" s="1"/>
  <c r="X767" i="2" s="1"/>
  <c r="I768" i="2"/>
  <c r="I769" i="2"/>
  <c r="I770" i="2"/>
  <c r="I771" i="2"/>
  <c r="R771" i="2" s="1"/>
  <c r="X771" i="2" s="1"/>
  <c r="I772" i="2"/>
  <c r="I773" i="2"/>
  <c r="I774" i="2"/>
  <c r="I775" i="2"/>
  <c r="R775" i="2" s="1"/>
  <c r="X775" i="2" s="1"/>
  <c r="I776" i="2"/>
  <c r="I777" i="2"/>
  <c r="I778" i="2"/>
  <c r="I779" i="2"/>
  <c r="R779" i="2" s="1"/>
  <c r="X779" i="2" s="1"/>
  <c r="I780" i="2"/>
  <c r="I781" i="2"/>
  <c r="I782" i="2"/>
  <c r="I783" i="2"/>
  <c r="R783" i="2" s="1"/>
  <c r="X783" i="2" s="1"/>
  <c r="I784" i="2"/>
  <c r="I785" i="2"/>
  <c r="I786" i="2"/>
  <c r="I787" i="2"/>
  <c r="R787" i="2" s="1"/>
  <c r="X787" i="2" s="1"/>
  <c r="I788" i="2"/>
  <c r="I789" i="2"/>
  <c r="I790" i="2"/>
  <c r="I791" i="2"/>
  <c r="R791" i="2" s="1"/>
  <c r="X791" i="2" s="1"/>
  <c r="I792" i="2"/>
  <c r="I793" i="2"/>
  <c r="I794" i="2"/>
  <c r="I795" i="2"/>
  <c r="R795" i="2" s="1"/>
  <c r="X795" i="2" s="1"/>
  <c r="I796" i="2"/>
  <c r="I797" i="2"/>
  <c r="I798" i="2"/>
  <c r="I799" i="2"/>
  <c r="R799" i="2" s="1"/>
  <c r="X799" i="2" s="1"/>
  <c r="I800" i="2"/>
  <c r="I801" i="2"/>
  <c r="I802" i="2"/>
  <c r="I803" i="2"/>
  <c r="R803" i="2" s="1"/>
  <c r="X803" i="2" s="1"/>
  <c r="I804" i="2"/>
  <c r="I805" i="2"/>
  <c r="I806" i="2"/>
  <c r="I807" i="2"/>
  <c r="R807" i="2" s="1"/>
  <c r="X807" i="2" s="1"/>
  <c r="I808" i="2"/>
  <c r="I809" i="2"/>
  <c r="I810" i="2"/>
  <c r="I811" i="2"/>
  <c r="R811" i="2" s="1"/>
  <c r="X811" i="2" s="1"/>
  <c r="I812" i="2"/>
  <c r="I813" i="2"/>
  <c r="I814" i="2"/>
  <c r="I815" i="2"/>
  <c r="R815" i="2" s="1"/>
  <c r="X815" i="2" s="1"/>
  <c r="I816" i="2"/>
  <c r="I817" i="2"/>
  <c r="I818" i="2"/>
  <c r="I819" i="2"/>
  <c r="R819" i="2" s="1"/>
  <c r="X819" i="2" s="1"/>
  <c r="I820" i="2"/>
  <c r="I821" i="2"/>
  <c r="I822" i="2"/>
  <c r="I823" i="2"/>
  <c r="R823" i="2" s="1"/>
  <c r="X823" i="2" s="1"/>
  <c r="I824" i="2"/>
  <c r="I825" i="2"/>
  <c r="I826" i="2"/>
  <c r="I827" i="2"/>
  <c r="R827" i="2" s="1"/>
  <c r="X827" i="2" s="1"/>
  <c r="I828" i="2"/>
  <c r="I829" i="2"/>
  <c r="I830" i="2"/>
  <c r="I831" i="2"/>
  <c r="R831" i="2" s="1"/>
  <c r="X831" i="2" s="1"/>
  <c r="I832" i="2"/>
  <c r="I833" i="2"/>
  <c r="I834" i="2"/>
  <c r="I835" i="2"/>
  <c r="R835" i="2" s="1"/>
  <c r="X835" i="2" s="1"/>
  <c r="I836" i="2"/>
  <c r="I837" i="2"/>
  <c r="I838" i="2"/>
  <c r="I839" i="2"/>
  <c r="R839" i="2" s="1"/>
  <c r="X839" i="2" s="1"/>
  <c r="I840" i="2"/>
  <c r="I841" i="2"/>
  <c r="I842" i="2"/>
  <c r="I843" i="2"/>
  <c r="R843" i="2" s="1"/>
  <c r="X843" i="2" s="1"/>
  <c r="I844" i="2"/>
  <c r="I845" i="2"/>
  <c r="I846" i="2"/>
  <c r="I847" i="2"/>
  <c r="R847" i="2" s="1"/>
  <c r="X847" i="2" s="1"/>
  <c r="I848" i="2"/>
  <c r="I849" i="2"/>
  <c r="I850" i="2"/>
  <c r="I851" i="2"/>
  <c r="R851" i="2" s="1"/>
  <c r="X851" i="2" s="1"/>
  <c r="I852" i="2"/>
  <c r="I853" i="2"/>
  <c r="I854" i="2"/>
  <c r="I855" i="2"/>
  <c r="R855" i="2" s="1"/>
  <c r="X855" i="2" s="1"/>
  <c r="I856" i="2"/>
  <c r="I857" i="2"/>
  <c r="I858" i="2"/>
  <c r="I859" i="2"/>
  <c r="R859" i="2" s="1"/>
  <c r="X859" i="2" s="1"/>
  <c r="I860" i="2"/>
  <c r="I861" i="2"/>
  <c r="I862" i="2"/>
  <c r="I863" i="2"/>
  <c r="R863" i="2" s="1"/>
  <c r="X863" i="2" s="1"/>
  <c r="I864" i="2"/>
  <c r="I865" i="2"/>
  <c r="I866" i="2"/>
  <c r="I867" i="2"/>
  <c r="R867" i="2" s="1"/>
  <c r="X867" i="2" s="1"/>
  <c r="I868" i="2"/>
  <c r="I869" i="2"/>
  <c r="I870" i="2"/>
  <c r="I871" i="2"/>
  <c r="R871" i="2" s="1"/>
  <c r="X871" i="2" s="1"/>
  <c r="I872" i="2"/>
  <c r="I873" i="2"/>
  <c r="I874" i="2"/>
  <c r="I875" i="2"/>
  <c r="R875" i="2" s="1"/>
  <c r="X875" i="2" s="1"/>
  <c r="I876" i="2"/>
  <c r="I877" i="2"/>
  <c r="I878" i="2"/>
  <c r="I879" i="2"/>
  <c r="R879" i="2" s="1"/>
  <c r="X879" i="2" s="1"/>
  <c r="I880" i="2"/>
  <c r="I881" i="2"/>
  <c r="I882" i="2"/>
  <c r="I883" i="2"/>
  <c r="R883" i="2" s="1"/>
  <c r="X883" i="2" s="1"/>
  <c r="I884" i="2"/>
  <c r="I885" i="2"/>
  <c r="I886" i="2"/>
  <c r="I887" i="2"/>
  <c r="R887" i="2" s="1"/>
  <c r="X887" i="2" s="1"/>
  <c r="I888" i="2"/>
  <c r="I889" i="2"/>
  <c r="I890" i="2"/>
  <c r="I891" i="2"/>
  <c r="R891" i="2" s="1"/>
  <c r="X891" i="2" s="1"/>
  <c r="I892" i="2"/>
  <c r="I893" i="2"/>
  <c r="I894" i="2"/>
  <c r="I895" i="2"/>
  <c r="R895" i="2" s="1"/>
  <c r="X895" i="2" s="1"/>
  <c r="I896" i="2"/>
  <c r="I897" i="2"/>
  <c r="I898" i="2"/>
  <c r="I899" i="2"/>
  <c r="R899" i="2" s="1"/>
  <c r="X899" i="2" s="1"/>
  <c r="I900" i="2"/>
  <c r="I901" i="2"/>
  <c r="I902" i="2"/>
  <c r="I903" i="2"/>
  <c r="R903" i="2" s="1"/>
  <c r="X903" i="2" s="1"/>
  <c r="I904" i="2"/>
  <c r="I905" i="2"/>
  <c r="I906" i="2"/>
  <c r="I907" i="2"/>
  <c r="R907" i="2" s="1"/>
  <c r="X907" i="2" s="1"/>
  <c r="I908" i="2"/>
  <c r="I909" i="2"/>
  <c r="I910" i="2"/>
  <c r="I911" i="2"/>
  <c r="R911" i="2" s="1"/>
  <c r="X911" i="2" s="1"/>
  <c r="I912" i="2"/>
  <c r="I913" i="2"/>
  <c r="I914" i="2"/>
  <c r="I915" i="2"/>
  <c r="R915" i="2" s="1"/>
  <c r="X915" i="2" s="1"/>
  <c r="I916" i="2"/>
  <c r="I917" i="2"/>
  <c r="I918" i="2"/>
  <c r="I919" i="2"/>
  <c r="R919" i="2" s="1"/>
  <c r="X919" i="2" s="1"/>
  <c r="I920" i="2"/>
  <c r="I921" i="2"/>
  <c r="I922" i="2"/>
  <c r="I923" i="2"/>
  <c r="R923" i="2" s="1"/>
  <c r="X923" i="2" s="1"/>
  <c r="I924" i="2"/>
  <c r="I925" i="2"/>
  <c r="I926" i="2"/>
  <c r="I927" i="2"/>
  <c r="R927" i="2" s="1"/>
  <c r="X927" i="2" s="1"/>
  <c r="I928" i="2"/>
  <c r="I929" i="2"/>
  <c r="I930" i="2"/>
  <c r="I931" i="2"/>
  <c r="R931" i="2" s="1"/>
  <c r="X931" i="2" s="1"/>
  <c r="I932" i="2"/>
  <c r="I933" i="2"/>
  <c r="I934" i="2"/>
  <c r="I935" i="2"/>
  <c r="R935" i="2" s="1"/>
  <c r="X935" i="2" s="1"/>
  <c r="I936" i="2"/>
  <c r="I937" i="2"/>
  <c r="I938" i="2"/>
  <c r="I939" i="2"/>
  <c r="R939" i="2" s="1"/>
  <c r="X939" i="2" s="1"/>
  <c r="I940" i="2"/>
  <c r="I941" i="2"/>
  <c r="I942" i="2"/>
  <c r="I943" i="2"/>
  <c r="R943" i="2" s="1"/>
  <c r="X943" i="2" s="1"/>
  <c r="I944" i="2"/>
  <c r="I945" i="2"/>
  <c r="I946" i="2"/>
  <c r="I947" i="2"/>
  <c r="R947" i="2" s="1"/>
  <c r="X947" i="2" s="1"/>
  <c r="I948" i="2"/>
  <c r="I949" i="2"/>
  <c r="I950" i="2"/>
  <c r="I951" i="2"/>
  <c r="R951" i="2" s="1"/>
  <c r="X951" i="2" s="1"/>
  <c r="I952" i="2"/>
  <c r="I953" i="2"/>
  <c r="I954" i="2"/>
  <c r="I955" i="2"/>
  <c r="R955" i="2" s="1"/>
  <c r="X955" i="2" s="1"/>
  <c r="I956" i="2"/>
  <c r="I957" i="2"/>
  <c r="I958" i="2"/>
  <c r="I959" i="2"/>
  <c r="R959" i="2" s="1"/>
  <c r="X959" i="2" s="1"/>
  <c r="I960" i="2"/>
  <c r="I961" i="2"/>
  <c r="I962" i="2"/>
  <c r="I963" i="2"/>
  <c r="R963" i="2" s="1"/>
  <c r="X963" i="2" s="1"/>
  <c r="I964" i="2"/>
  <c r="I965" i="2"/>
  <c r="I966" i="2"/>
  <c r="I967" i="2"/>
  <c r="R967" i="2" s="1"/>
  <c r="X967" i="2" s="1"/>
  <c r="I968" i="2"/>
  <c r="I969" i="2"/>
  <c r="I970" i="2"/>
  <c r="I971" i="2"/>
  <c r="R971" i="2" s="1"/>
  <c r="X971" i="2" s="1"/>
  <c r="I972" i="2"/>
  <c r="I973" i="2"/>
  <c r="I974" i="2"/>
  <c r="I975" i="2"/>
  <c r="R975" i="2" s="1"/>
  <c r="X975" i="2" s="1"/>
  <c r="I976" i="2"/>
  <c r="I977" i="2"/>
  <c r="I978" i="2"/>
  <c r="I979" i="2"/>
  <c r="R979" i="2" s="1"/>
  <c r="X979" i="2" s="1"/>
  <c r="I980" i="2"/>
  <c r="I981" i="2"/>
  <c r="I982" i="2"/>
  <c r="I983" i="2"/>
  <c r="R983" i="2" s="1"/>
  <c r="X983" i="2" s="1"/>
  <c r="I984" i="2"/>
  <c r="I985" i="2"/>
  <c r="I986" i="2"/>
  <c r="I987" i="2"/>
  <c r="R987" i="2" s="1"/>
  <c r="X987" i="2" s="1"/>
  <c r="I988" i="2"/>
  <c r="I989" i="2"/>
  <c r="I990" i="2"/>
  <c r="I991" i="2"/>
  <c r="R991" i="2" s="1"/>
  <c r="X991" i="2" s="1"/>
  <c r="I992" i="2"/>
  <c r="I993" i="2"/>
  <c r="I994" i="2"/>
  <c r="I995" i="2"/>
  <c r="R995" i="2" s="1"/>
  <c r="X995" i="2" s="1"/>
  <c r="I996" i="2"/>
  <c r="I997" i="2"/>
  <c r="I998" i="2"/>
  <c r="I999" i="2"/>
  <c r="R999" i="2" s="1"/>
  <c r="X999" i="2" s="1"/>
  <c r="I1000" i="2"/>
  <c r="I1001" i="2"/>
  <c r="I1002" i="2"/>
  <c r="I1003" i="2"/>
  <c r="R1003" i="2" s="1"/>
  <c r="X1003" i="2" s="1"/>
  <c r="I1004" i="2"/>
  <c r="I1005" i="2"/>
  <c r="I1006" i="2"/>
  <c r="I1007" i="2"/>
  <c r="R1007" i="2" s="1"/>
  <c r="X1007" i="2" s="1"/>
  <c r="I1008" i="2"/>
  <c r="I1009" i="2"/>
  <c r="I1010" i="2"/>
  <c r="I1011" i="2"/>
  <c r="R1011" i="2" s="1"/>
  <c r="X1011" i="2" s="1"/>
  <c r="I1012" i="2"/>
  <c r="I1013" i="2"/>
  <c r="I1014" i="2"/>
  <c r="I1015" i="2"/>
  <c r="R1015" i="2" s="1"/>
  <c r="X1015" i="2" s="1"/>
  <c r="I1016" i="2"/>
  <c r="I1017" i="2"/>
  <c r="I1018" i="2"/>
  <c r="I1019" i="2"/>
  <c r="R1019" i="2" s="1"/>
  <c r="X1019" i="2" s="1"/>
  <c r="I1020" i="2"/>
  <c r="I1021" i="2"/>
  <c r="I1022" i="2"/>
  <c r="I1023" i="2"/>
  <c r="R1023" i="2" s="1"/>
  <c r="X1023" i="2" s="1"/>
  <c r="I1024" i="2"/>
  <c r="I1025" i="2"/>
  <c r="I1026" i="2"/>
  <c r="I1027" i="2"/>
  <c r="R1027" i="2" s="1"/>
  <c r="X1027" i="2" s="1"/>
  <c r="I1028" i="2"/>
  <c r="I1029" i="2"/>
  <c r="I1030" i="2"/>
  <c r="I1031" i="2"/>
  <c r="R1031" i="2" s="1"/>
  <c r="X1031" i="2" s="1"/>
  <c r="I1032" i="2"/>
  <c r="I1033" i="2"/>
  <c r="I1034" i="2"/>
  <c r="I1035" i="2"/>
  <c r="R1035" i="2" s="1"/>
  <c r="X1035" i="2" s="1"/>
  <c r="I1036" i="2"/>
  <c r="I1037" i="2"/>
  <c r="I1038" i="2"/>
  <c r="I1039" i="2"/>
  <c r="R1039" i="2" s="1"/>
  <c r="X1039" i="2" s="1"/>
  <c r="I1040" i="2"/>
  <c r="I1041" i="2"/>
  <c r="I1042" i="2"/>
  <c r="I1043" i="2"/>
  <c r="R1043" i="2" s="1"/>
  <c r="X1043" i="2" s="1"/>
  <c r="I1044" i="2"/>
  <c r="I1045" i="2"/>
  <c r="I1046" i="2"/>
  <c r="I1047" i="2"/>
  <c r="R1047" i="2" s="1"/>
  <c r="X1047" i="2" s="1"/>
  <c r="I1048" i="2"/>
  <c r="I1049" i="2"/>
  <c r="I1050" i="2"/>
  <c r="I1051" i="2"/>
  <c r="R1051" i="2" s="1"/>
  <c r="X1051" i="2" s="1"/>
  <c r="I1052" i="2"/>
  <c r="I1053" i="2"/>
  <c r="I1054" i="2"/>
  <c r="I1055" i="2"/>
  <c r="R1055" i="2" s="1"/>
  <c r="X1055" i="2" s="1"/>
  <c r="I1056" i="2"/>
  <c r="I1057" i="2"/>
  <c r="I1058" i="2"/>
  <c r="I1059" i="2"/>
  <c r="R1059" i="2" s="1"/>
  <c r="X1059" i="2" s="1"/>
  <c r="I1060" i="2"/>
  <c r="I1061" i="2"/>
  <c r="I1062" i="2"/>
  <c r="I1063" i="2"/>
  <c r="R1063" i="2" s="1"/>
  <c r="X1063" i="2" s="1"/>
  <c r="I1064" i="2"/>
  <c r="I1065" i="2"/>
  <c r="I1066" i="2"/>
  <c r="I1067" i="2"/>
  <c r="R1067" i="2" s="1"/>
  <c r="X1067" i="2" s="1"/>
  <c r="I1068" i="2"/>
  <c r="I1069" i="2"/>
  <c r="I1070" i="2"/>
  <c r="I1071" i="2"/>
  <c r="R1071" i="2" s="1"/>
  <c r="X1071" i="2" s="1"/>
  <c r="I1072" i="2"/>
  <c r="I1073" i="2"/>
  <c r="I1074" i="2"/>
  <c r="I1075" i="2"/>
  <c r="R1075" i="2" s="1"/>
  <c r="X1075" i="2" s="1"/>
  <c r="I1076" i="2"/>
  <c r="I1077" i="2"/>
  <c r="I1078" i="2"/>
  <c r="I1079" i="2"/>
  <c r="R1079" i="2" s="1"/>
  <c r="X1079" i="2" s="1"/>
  <c r="I1080" i="2"/>
  <c r="I1081" i="2"/>
  <c r="I1082" i="2"/>
  <c r="I1083" i="2"/>
  <c r="R1083" i="2" s="1"/>
  <c r="X1083" i="2" s="1"/>
  <c r="I1084" i="2"/>
  <c r="I1085" i="2"/>
  <c r="I1086" i="2"/>
  <c r="I1087" i="2"/>
  <c r="R1087" i="2" s="1"/>
  <c r="X1087" i="2" s="1"/>
  <c r="I1088" i="2"/>
  <c r="I1089" i="2"/>
  <c r="I1090" i="2"/>
  <c r="I1091" i="2"/>
  <c r="R1091" i="2" s="1"/>
  <c r="X1091" i="2" s="1"/>
  <c r="I1092" i="2"/>
  <c r="I1093" i="2"/>
  <c r="I1094" i="2"/>
  <c r="I1095" i="2"/>
  <c r="R1095" i="2" s="1"/>
  <c r="X1095" i="2" s="1"/>
  <c r="I1096" i="2"/>
  <c r="I1097" i="2"/>
  <c r="I1098" i="2"/>
  <c r="I1099" i="2"/>
  <c r="R1099" i="2" s="1"/>
  <c r="X1099" i="2" s="1"/>
  <c r="I1100" i="2"/>
  <c r="I1101" i="2"/>
  <c r="I1102" i="2"/>
  <c r="I1103" i="2"/>
  <c r="R1103" i="2" s="1"/>
  <c r="X1103" i="2" s="1"/>
  <c r="I1104" i="2"/>
  <c r="I1105" i="2"/>
  <c r="I1106" i="2"/>
  <c r="I1107" i="2"/>
  <c r="R1107" i="2" s="1"/>
  <c r="X1107" i="2" s="1"/>
  <c r="I1108" i="2"/>
  <c r="I1109" i="2"/>
  <c r="I1110" i="2"/>
  <c r="I1111" i="2"/>
  <c r="R1111" i="2" s="1"/>
  <c r="X1111" i="2" s="1"/>
  <c r="I1112" i="2"/>
  <c r="I1113" i="2"/>
  <c r="I1114" i="2"/>
  <c r="I1115" i="2"/>
  <c r="R1115" i="2" s="1"/>
  <c r="X1115" i="2" s="1"/>
  <c r="I1116" i="2"/>
  <c r="I1117" i="2"/>
  <c r="I1118" i="2"/>
  <c r="I1119" i="2"/>
  <c r="R1119" i="2" s="1"/>
  <c r="X1119" i="2" s="1"/>
  <c r="I1120" i="2"/>
  <c r="I1121" i="2"/>
  <c r="I1122" i="2"/>
  <c r="I1123" i="2"/>
  <c r="R1123" i="2" s="1"/>
  <c r="X1123" i="2" s="1"/>
  <c r="I1124" i="2"/>
  <c r="I1125" i="2"/>
  <c r="I1126" i="2"/>
  <c r="I1127" i="2"/>
  <c r="R1127" i="2" s="1"/>
  <c r="X1127" i="2" s="1"/>
  <c r="I1128" i="2"/>
  <c r="I1129" i="2"/>
  <c r="I1130" i="2"/>
  <c r="I1131" i="2"/>
  <c r="R1131" i="2" s="1"/>
  <c r="X1131" i="2" s="1"/>
  <c r="I1132" i="2"/>
  <c r="I1133" i="2"/>
  <c r="I1134" i="2"/>
  <c r="I1135" i="2"/>
  <c r="R1135" i="2" s="1"/>
  <c r="X1135" i="2" s="1"/>
  <c r="I1136" i="2"/>
  <c r="I1137" i="2"/>
  <c r="I1138" i="2"/>
  <c r="I1139" i="2"/>
  <c r="R1139" i="2" s="1"/>
  <c r="X1139" i="2" s="1"/>
  <c r="I1140" i="2"/>
  <c r="I1141" i="2"/>
  <c r="I1142" i="2"/>
  <c r="I1143" i="2"/>
  <c r="R1143" i="2" s="1"/>
  <c r="X1143" i="2" s="1"/>
  <c r="I1144" i="2"/>
  <c r="I1145" i="2"/>
  <c r="I1146" i="2"/>
  <c r="I1147" i="2"/>
  <c r="R1147" i="2" s="1"/>
  <c r="X1147" i="2" s="1"/>
  <c r="I1148" i="2"/>
  <c r="I1149" i="2"/>
  <c r="I1150" i="2"/>
  <c r="I1151" i="2"/>
  <c r="R1151" i="2" s="1"/>
  <c r="X1151" i="2" s="1"/>
  <c r="I1152" i="2"/>
  <c r="I1153" i="2"/>
  <c r="I1154" i="2"/>
  <c r="I1155" i="2"/>
  <c r="R1155" i="2" s="1"/>
  <c r="X1155" i="2" s="1"/>
  <c r="I1156" i="2"/>
  <c r="I1157" i="2"/>
  <c r="I1158" i="2"/>
  <c r="I1159" i="2"/>
  <c r="R1159" i="2" s="1"/>
  <c r="X1159" i="2" s="1"/>
  <c r="I1160" i="2"/>
  <c r="I1161" i="2"/>
  <c r="I1162" i="2"/>
  <c r="I1163" i="2"/>
  <c r="R1163" i="2" s="1"/>
  <c r="X1163" i="2" s="1"/>
  <c r="I1164" i="2"/>
  <c r="I1165" i="2"/>
  <c r="I1166" i="2"/>
  <c r="I1167" i="2"/>
  <c r="R1167" i="2" s="1"/>
  <c r="X1167" i="2" s="1"/>
  <c r="I1168" i="2"/>
  <c r="I1169" i="2"/>
  <c r="I1170" i="2"/>
  <c r="I1171" i="2"/>
  <c r="R1171" i="2" s="1"/>
  <c r="X1171" i="2" s="1"/>
  <c r="I1172" i="2"/>
  <c r="I1173" i="2"/>
  <c r="I1174" i="2"/>
  <c r="I1175" i="2"/>
  <c r="R1175" i="2" s="1"/>
  <c r="X1175" i="2" s="1"/>
  <c r="I1176" i="2"/>
  <c r="I1177" i="2"/>
  <c r="I1178" i="2"/>
  <c r="I1179" i="2"/>
  <c r="R1179" i="2" s="1"/>
  <c r="X1179" i="2" s="1"/>
  <c r="I1180" i="2"/>
  <c r="I1181" i="2"/>
  <c r="I1182" i="2"/>
  <c r="I1183" i="2"/>
  <c r="R1183" i="2" s="1"/>
  <c r="X1183" i="2" s="1"/>
  <c r="I1184" i="2"/>
  <c r="I1185" i="2"/>
  <c r="I1186" i="2"/>
  <c r="I1187" i="2"/>
  <c r="R1187" i="2" s="1"/>
  <c r="X1187" i="2" s="1"/>
  <c r="I1188" i="2"/>
  <c r="I1189" i="2"/>
  <c r="I1190" i="2"/>
  <c r="I1191" i="2"/>
  <c r="R1191" i="2" s="1"/>
  <c r="X1191" i="2" s="1"/>
  <c r="I1192" i="2"/>
  <c r="I1193" i="2"/>
  <c r="I1194" i="2"/>
  <c r="I1195" i="2"/>
  <c r="R1195" i="2" s="1"/>
  <c r="X1195" i="2" s="1"/>
  <c r="I1196" i="2"/>
  <c r="I1197" i="2"/>
  <c r="I1198" i="2"/>
  <c r="I1199" i="2"/>
  <c r="R1199" i="2" s="1"/>
  <c r="X1199" i="2" s="1"/>
  <c r="I1200" i="2"/>
  <c r="I1201" i="2"/>
  <c r="I1202" i="2"/>
  <c r="I1203" i="2"/>
  <c r="R1203" i="2" s="1"/>
  <c r="X1203" i="2" s="1"/>
  <c r="I1204" i="2"/>
  <c r="I1205" i="2"/>
  <c r="I1206" i="2"/>
  <c r="I1207" i="2"/>
  <c r="R1207" i="2" s="1"/>
  <c r="X1207" i="2" s="1"/>
  <c r="I1208" i="2"/>
  <c r="I1209" i="2"/>
  <c r="I1210" i="2"/>
  <c r="I1211" i="2"/>
  <c r="R1211" i="2" s="1"/>
  <c r="X1211" i="2" s="1"/>
  <c r="I1212" i="2"/>
  <c r="I1213" i="2"/>
  <c r="I1214" i="2"/>
  <c r="I1215" i="2"/>
  <c r="R1215" i="2" s="1"/>
  <c r="X1215" i="2" s="1"/>
  <c r="I1216" i="2"/>
  <c r="I1217" i="2"/>
  <c r="I1218" i="2"/>
  <c r="I1219" i="2"/>
  <c r="R1219" i="2" s="1"/>
  <c r="X1219" i="2" s="1"/>
  <c r="I1220" i="2"/>
  <c r="I1221" i="2"/>
  <c r="I1222" i="2"/>
  <c r="I1223" i="2"/>
  <c r="R1223" i="2" s="1"/>
  <c r="X1223" i="2" s="1"/>
  <c r="I1224" i="2"/>
  <c r="I1225" i="2"/>
  <c r="I1226" i="2"/>
  <c r="I1227" i="2"/>
  <c r="R1227" i="2" s="1"/>
  <c r="X1227" i="2" s="1"/>
  <c r="I1228" i="2"/>
  <c r="I1229" i="2"/>
  <c r="I1230" i="2"/>
  <c r="I1231" i="2"/>
  <c r="R1231" i="2" s="1"/>
  <c r="X1231" i="2" s="1"/>
  <c r="I1232" i="2"/>
  <c r="I1233" i="2"/>
  <c r="I1234" i="2"/>
  <c r="I1235" i="2"/>
  <c r="R1235" i="2" s="1"/>
  <c r="X1235" i="2" s="1"/>
  <c r="I1236" i="2"/>
  <c r="I1237" i="2"/>
  <c r="I1238" i="2"/>
  <c r="I1239" i="2"/>
  <c r="R1239" i="2" s="1"/>
  <c r="X1239" i="2" s="1"/>
  <c r="I1240" i="2"/>
  <c r="I1241" i="2"/>
  <c r="I1242" i="2"/>
  <c r="I1243" i="2"/>
  <c r="R1243" i="2" s="1"/>
  <c r="X1243" i="2" s="1"/>
  <c r="I1244" i="2"/>
  <c r="I1245" i="2"/>
  <c r="I1246" i="2"/>
  <c r="I1247" i="2"/>
  <c r="R1247" i="2" s="1"/>
  <c r="X1247" i="2" s="1"/>
  <c r="I1248" i="2"/>
  <c r="I1249" i="2"/>
  <c r="I1250" i="2"/>
  <c r="I1251" i="2"/>
  <c r="R1251" i="2" s="1"/>
  <c r="X1251" i="2" s="1"/>
  <c r="I1252" i="2"/>
  <c r="I1253" i="2"/>
  <c r="I1254" i="2"/>
  <c r="I1255" i="2"/>
  <c r="R1255" i="2" s="1"/>
  <c r="X1255" i="2" s="1"/>
  <c r="I1256" i="2"/>
  <c r="I1257" i="2"/>
  <c r="I1258" i="2"/>
  <c r="I1259" i="2"/>
  <c r="R1259" i="2" s="1"/>
  <c r="X1259" i="2" s="1"/>
  <c r="I1260" i="2"/>
  <c r="I1261" i="2"/>
  <c r="I1262" i="2"/>
  <c r="I1263" i="2"/>
  <c r="R1263" i="2" s="1"/>
  <c r="X1263" i="2" s="1"/>
  <c r="I1264" i="2"/>
  <c r="I1265" i="2"/>
  <c r="I1266" i="2"/>
  <c r="I1267" i="2"/>
  <c r="R1267" i="2" s="1"/>
  <c r="X1267" i="2" s="1"/>
  <c r="I1268" i="2"/>
  <c r="I1269" i="2"/>
  <c r="I1270" i="2"/>
  <c r="I1271" i="2"/>
  <c r="R1271" i="2" s="1"/>
  <c r="X1271" i="2" s="1"/>
  <c r="I1272" i="2"/>
  <c r="I1273" i="2"/>
  <c r="I1274" i="2"/>
  <c r="I1275" i="2"/>
  <c r="R1275" i="2" s="1"/>
  <c r="X1275" i="2" s="1"/>
  <c r="I1276" i="2"/>
  <c r="I1277" i="2"/>
  <c r="I1278" i="2"/>
  <c r="I1279" i="2"/>
  <c r="R1279" i="2" s="1"/>
  <c r="X1279" i="2" s="1"/>
  <c r="I1280" i="2"/>
  <c r="I1281" i="2"/>
  <c r="I1282" i="2"/>
  <c r="I1283" i="2"/>
  <c r="R1283" i="2" s="1"/>
  <c r="X1283" i="2" s="1"/>
  <c r="I1284" i="2"/>
  <c r="I1285" i="2"/>
  <c r="I1286" i="2"/>
  <c r="I1287" i="2"/>
  <c r="R1287" i="2" s="1"/>
  <c r="X1287" i="2" s="1"/>
  <c r="I1288" i="2"/>
  <c r="I1289" i="2"/>
  <c r="I1290" i="2"/>
  <c r="I1291" i="2"/>
  <c r="R1291" i="2" s="1"/>
  <c r="X1291" i="2" s="1"/>
  <c r="I1292" i="2"/>
  <c r="I1293" i="2"/>
  <c r="I1294" i="2"/>
  <c r="I1295" i="2"/>
  <c r="R1295" i="2" s="1"/>
  <c r="X1295" i="2" s="1"/>
  <c r="I1296" i="2"/>
  <c r="I1297" i="2"/>
  <c r="I1298" i="2"/>
  <c r="I1299" i="2"/>
  <c r="R1299" i="2" s="1"/>
  <c r="X1299" i="2" s="1"/>
  <c r="I1300" i="2"/>
  <c r="I1301" i="2"/>
  <c r="I1302" i="2"/>
  <c r="I1303" i="2"/>
  <c r="R1303" i="2" s="1"/>
  <c r="X1303" i="2" s="1"/>
  <c r="I1304" i="2"/>
  <c r="R1304" i="2" s="1"/>
  <c r="X1304" i="2" s="1"/>
  <c r="I1305" i="2"/>
  <c r="I1306" i="2"/>
  <c r="I1307" i="2"/>
  <c r="R1307" i="2" s="1"/>
  <c r="X1307" i="2" s="1"/>
  <c r="I1308" i="2"/>
  <c r="I1309" i="2"/>
  <c r="I1310" i="2"/>
  <c r="I1311" i="2"/>
  <c r="R1311" i="2" s="1"/>
  <c r="X1311" i="2" s="1"/>
  <c r="I1312" i="2"/>
  <c r="I1313" i="2"/>
  <c r="I1314" i="2"/>
  <c r="I1315" i="2"/>
  <c r="R1315" i="2" s="1"/>
  <c r="X1315" i="2" s="1"/>
  <c r="I1316" i="2"/>
  <c r="I1317" i="2"/>
  <c r="I1318" i="2"/>
  <c r="I1319" i="2"/>
  <c r="R1319" i="2" s="1"/>
  <c r="X1319" i="2" s="1"/>
  <c r="I1320" i="2"/>
  <c r="I1321" i="2"/>
  <c r="I1322" i="2"/>
  <c r="I1323" i="2"/>
  <c r="R1323" i="2" s="1"/>
  <c r="X1323" i="2" s="1"/>
  <c r="I1324" i="2"/>
  <c r="I1325" i="2"/>
  <c r="I1326" i="2"/>
  <c r="I1327" i="2"/>
  <c r="R1327" i="2" s="1"/>
  <c r="X1327" i="2" s="1"/>
  <c r="I1328" i="2"/>
  <c r="I1329" i="2"/>
  <c r="I1330" i="2"/>
  <c r="I1331" i="2"/>
  <c r="R1331" i="2" s="1"/>
  <c r="X1331" i="2" s="1"/>
  <c r="I1332" i="2"/>
  <c r="I1333" i="2"/>
  <c r="I1334" i="2"/>
  <c r="I1335" i="2"/>
  <c r="R1335" i="2" s="1"/>
  <c r="X1335" i="2" s="1"/>
  <c r="I1336" i="2"/>
  <c r="I1337" i="2"/>
  <c r="I1338" i="2"/>
  <c r="I1339" i="2"/>
  <c r="R1339" i="2" s="1"/>
  <c r="X1339" i="2" s="1"/>
  <c r="I1340" i="2"/>
  <c r="I1341" i="2"/>
  <c r="I1342" i="2"/>
  <c r="I1343" i="2"/>
  <c r="R1343" i="2" s="1"/>
  <c r="X1343" i="2" s="1"/>
  <c r="I1344" i="2"/>
  <c r="I1345" i="2"/>
  <c r="I1346" i="2"/>
  <c r="I1347" i="2"/>
  <c r="R1347" i="2" s="1"/>
  <c r="X1347" i="2" s="1"/>
  <c r="I1348" i="2"/>
  <c r="I1349" i="2"/>
  <c r="I1350" i="2"/>
  <c r="I1351" i="2"/>
  <c r="R1351" i="2" s="1"/>
  <c r="X1351" i="2" s="1"/>
  <c r="I1352" i="2"/>
  <c r="I1353" i="2"/>
  <c r="I1354" i="2"/>
  <c r="I1355" i="2"/>
  <c r="R1355" i="2" s="1"/>
  <c r="X1355" i="2" s="1"/>
  <c r="I1356" i="2"/>
  <c r="I1357" i="2"/>
  <c r="I1358" i="2"/>
  <c r="I1359" i="2"/>
  <c r="R1359" i="2" s="1"/>
  <c r="X1359" i="2" s="1"/>
  <c r="I1360" i="2"/>
  <c r="I1361" i="2"/>
  <c r="I1362" i="2"/>
  <c r="I1363" i="2"/>
  <c r="R1363" i="2" s="1"/>
  <c r="X1363" i="2" s="1"/>
  <c r="I1364" i="2"/>
  <c r="I1365" i="2"/>
  <c r="I1366" i="2"/>
  <c r="I1367" i="2"/>
  <c r="R1367" i="2" s="1"/>
  <c r="X1367" i="2" s="1"/>
  <c r="I1368" i="2"/>
  <c r="R1368" i="2" s="1"/>
  <c r="X1368" i="2" s="1"/>
  <c r="I1369" i="2"/>
  <c r="I1370" i="2"/>
  <c r="I1371" i="2"/>
  <c r="R1371" i="2" s="1"/>
  <c r="X1371" i="2" s="1"/>
  <c r="I1372" i="2"/>
  <c r="I1373" i="2"/>
  <c r="I1374" i="2"/>
  <c r="I1375" i="2"/>
  <c r="R1375" i="2" s="1"/>
  <c r="X1375" i="2" s="1"/>
  <c r="I1376" i="2"/>
  <c r="I1377" i="2"/>
  <c r="I1378" i="2"/>
  <c r="I1379" i="2"/>
  <c r="R1379" i="2" s="1"/>
  <c r="X1379" i="2" s="1"/>
  <c r="I1380" i="2"/>
  <c r="I1381" i="2"/>
  <c r="I1382" i="2"/>
  <c r="I1383" i="2"/>
  <c r="R1383" i="2" s="1"/>
  <c r="X1383" i="2" s="1"/>
  <c r="I1384" i="2"/>
  <c r="I1385" i="2"/>
  <c r="I1386" i="2"/>
  <c r="I1387" i="2"/>
  <c r="R1387" i="2" s="1"/>
  <c r="X1387" i="2" s="1"/>
  <c r="I1388" i="2"/>
  <c r="I1389" i="2"/>
  <c r="I1390" i="2"/>
  <c r="I1391" i="2"/>
  <c r="R1391" i="2" s="1"/>
  <c r="X1391" i="2" s="1"/>
  <c r="I1392" i="2"/>
  <c r="I1393" i="2"/>
  <c r="I1394" i="2"/>
  <c r="I1395" i="2"/>
  <c r="R1395" i="2" s="1"/>
  <c r="X1395" i="2" s="1"/>
  <c r="I1396" i="2"/>
  <c r="I1397" i="2"/>
  <c r="I1398" i="2"/>
  <c r="I1399" i="2"/>
  <c r="R1399" i="2" s="1"/>
  <c r="X1399" i="2" s="1"/>
  <c r="I1400" i="2"/>
  <c r="I1401" i="2"/>
  <c r="I1402" i="2"/>
  <c r="I1403" i="2"/>
  <c r="R1403" i="2" s="1"/>
  <c r="X1403" i="2" s="1"/>
  <c r="I1404" i="2"/>
  <c r="I1405" i="2"/>
  <c r="I1406" i="2"/>
  <c r="I1407" i="2"/>
  <c r="R1407" i="2" s="1"/>
  <c r="X1407" i="2" s="1"/>
  <c r="I1408" i="2"/>
  <c r="I1409" i="2"/>
  <c r="I1410" i="2"/>
  <c r="I1411" i="2"/>
  <c r="R1411" i="2" s="1"/>
  <c r="X1411" i="2" s="1"/>
  <c r="I1412" i="2"/>
  <c r="I1413" i="2"/>
  <c r="I1414" i="2"/>
  <c r="I1415" i="2"/>
  <c r="R1415" i="2" s="1"/>
  <c r="X1415" i="2" s="1"/>
  <c r="I1416" i="2"/>
  <c r="I1417" i="2"/>
  <c r="I1418" i="2"/>
  <c r="I1419" i="2"/>
  <c r="R1419" i="2" s="1"/>
  <c r="X1419" i="2" s="1"/>
  <c r="I1420" i="2"/>
  <c r="I1421" i="2"/>
  <c r="I1422" i="2"/>
  <c r="I1423" i="2"/>
  <c r="R1423" i="2" s="1"/>
  <c r="X1423" i="2" s="1"/>
  <c r="I1424" i="2"/>
  <c r="I1425" i="2"/>
  <c r="I1426" i="2"/>
  <c r="I1427" i="2"/>
  <c r="R1427" i="2" s="1"/>
  <c r="X1427" i="2" s="1"/>
  <c r="I1428" i="2"/>
  <c r="I1429" i="2"/>
  <c r="I1430" i="2"/>
  <c r="I1431" i="2"/>
  <c r="R1431" i="2" s="1"/>
  <c r="X1431" i="2" s="1"/>
  <c r="I1432" i="2"/>
  <c r="I1433" i="2"/>
  <c r="I1434" i="2"/>
  <c r="I1435" i="2"/>
  <c r="R1435" i="2" s="1"/>
  <c r="X1435" i="2" s="1"/>
  <c r="I1436" i="2"/>
  <c r="I1437" i="2"/>
  <c r="I1438" i="2"/>
  <c r="I1439" i="2"/>
  <c r="R1439" i="2" s="1"/>
  <c r="X1439" i="2" s="1"/>
  <c r="I1440" i="2"/>
  <c r="I1441" i="2"/>
  <c r="I1442" i="2"/>
  <c r="I1443" i="2"/>
  <c r="R1443" i="2" s="1"/>
  <c r="X1443" i="2" s="1"/>
  <c r="I1444" i="2"/>
  <c r="I1445" i="2"/>
  <c r="I1446" i="2"/>
  <c r="I1447" i="2"/>
  <c r="R1447" i="2" s="1"/>
  <c r="X1447" i="2" s="1"/>
  <c r="I1448" i="2"/>
  <c r="I1449" i="2"/>
  <c r="I1450" i="2"/>
  <c r="I1451" i="2"/>
  <c r="R1451" i="2" s="1"/>
  <c r="X1451" i="2" s="1"/>
  <c r="I1452" i="2"/>
  <c r="I1453" i="2"/>
  <c r="I1454" i="2"/>
  <c r="I1455" i="2"/>
  <c r="R1455" i="2" s="1"/>
  <c r="X1455" i="2" s="1"/>
  <c r="I1456" i="2"/>
  <c r="I1457" i="2"/>
  <c r="I1458" i="2"/>
  <c r="I1459" i="2"/>
  <c r="R1459" i="2" s="1"/>
  <c r="X1459" i="2" s="1"/>
  <c r="I1460" i="2"/>
  <c r="I1461" i="2"/>
  <c r="I1462" i="2"/>
  <c r="I1463" i="2"/>
  <c r="R1463" i="2" s="1"/>
  <c r="X1463" i="2" s="1"/>
  <c r="I1464" i="2"/>
  <c r="I1465" i="2"/>
  <c r="I1466" i="2"/>
  <c r="I1467" i="2"/>
  <c r="R1467" i="2" s="1"/>
  <c r="X1467" i="2" s="1"/>
  <c r="I1468" i="2"/>
  <c r="I1469" i="2"/>
  <c r="I1470" i="2"/>
  <c r="I1471" i="2"/>
  <c r="R1471" i="2" s="1"/>
  <c r="X1471" i="2" s="1"/>
  <c r="I1472" i="2"/>
  <c r="I1473" i="2"/>
  <c r="I1474" i="2"/>
  <c r="I1475" i="2"/>
  <c r="R1475" i="2" s="1"/>
  <c r="X1475" i="2" s="1"/>
  <c r="I1476" i="2"/>
  <c r="I1477" i="2"/>
  <c r="I1478" i="2"/>
  <c r="I1479" i="2"/>
  <c r="R1479" i="2" s="1"/>
  <c r="X1479" i="2" s="1"/>
  <c r="I1480" i="2"/>
  <c r="I1481" i="2"/>
  <c r="I1482" i="2"/>
  <c r="I1483" i="2"/>
  <c r="R1483" i="2" s="1"/>
  <c r="X1483" i="2" s="1"/>
  <c r="I1484" i="2"/>
  <c r="I1485" i="2"/>
  <c r="I1486" i="2"/>
  <c r="I1487" i="2"/>
  <c r="R1487" i="2" s="1"/>
  <c r="X1487" i="2" s="1"/>
  <c r="I1488" i="2"/>
  <c r="I1489" i="2"/>
  <c r="I1490" i="2"/>
  <c r="I1491" i="2"/>
  <c r="R1491" i="2" s="1"/>
  <c r="X1491" i="2" s="1"/>
  <c r="I1492" i="2"/>
  <c r="I1493" i="2"/>
  <c r="I1494" i="2"/>
  <c r="I1495" i="2"/>
  <c r="R1495" i="2" s="1"/>
  <c r="X1495" i="2" s="1"/>
  <c r="I16" i="2"/>
  <c r="I17" i="2"/>
  <c r="I18" i="2"/>
  <c r="I19" i="2"/>
  <c r="R19" i="2" s="1"/>
  <c r="X19" i="2" s="1"/>
  <c r="I20" i="2"/>
  <c r="I21" i="2"/>
  <c r="I22" i="2"/>
  <c r="I23" i="2"/>
  <c r="R23" i="2" s="1"/>
  <c r="X23" i="2" s="1"/>
  <c r="I24" i="2"/>
  <c r="I25" i="2"/>
  <c r="I26" i="2"/>
  <c r="I27" i="2"/>
  <c r="R27" i="2" s="1"/>
  <c r="X27" i="2" s="1"/>
  <c r="I28" i="2"/>
  <c r="I29" i="2"/>
  <c r="I30" i="2"/>
  <c r="I31" i="2"/>
  <c r="R31" i="2" s="1"/>
  <c r="X31" i="2" s="1"/>
  <c r="I32" i="2"/>
  <c r="I33" i="2"/>
  <c r="I34" i="2"/>
  <c r="I35" i="2"/>
  <c r="I36" i="2"/>
  <c r="I37" i="2"/>
  <c r="I38" i="2"/>
  <c r="I39" i="2"/>
  <c r="R39" i="2" s="1"/>
  <c r="X39" i="2" s="1"/>
  <c r="I40" i="2"/>
  <c r="I41" i="2"/>
  <c r="I42" i="2"/>
  <c r="I43" i="2"/>
  <c r="R43" i="2" s="1"/>
  <c r="X43" i="2" s="1"/>
  <c r="I44" i="2"/>
  <c r="I45" i="2"/>
  <c r="I46" i="2"/>
  <c r="I47" i="2"/>
  <c r="R47" i="2" s="1"/>
  <c r="X47" i="2" s="1"/>
  <c r="I48" i="2"/>
  <c r="I49" i="2"/>
  <c r="I50" i="2"/>
  <c r="I51" i="2"/>
  <c r="R51" i="2" s="1"/>
  <c r="X51" i="2" s="1"/>
  <c r="I52" i="2"/>
  <c r="I53" i="2"/>
  <c r="I54" i="2"/>
  <c r="I55" i="2"/>
  <c r="R55" i="2" s="1"/>
  <c r="X55" i="2" s="1"/>
  <c r="I56" i="2"/>
  <c r="I57" i="2"/>
  <c r="I58" i="2"/>
  <c r="I59" i="2"/>
  <c r="R59" i="2" s="1"/>
  <c r="X59" i="2" s="1"/>
  <c r="I60" i="2"/>
  <c r="I61" i="2"/>
  <c r="I62" i="2"/>
  <c r="I63" i="2"/>
  <c r="R63" i="2" s="1"/>
  <c r="X63" i="2" s="1"/>
  <c r="I64" i="2"/>
  <c r="I65" i="2"/>
  <c r="I66" i="2"/>
  <c r="I67" i="2"/>
  <c r="R67" i="2" s="1"/>
  <c r="X67" i="2" s="1"/>
  <c r="I68" i="2"/>
  <c r="I69" i="2"/>
  <c r="I70" i="2"/>
  <c r="I71" i="2"/>
  <c r="R71" i="2" s="1"/>
  <c r="X71" i="2" s="1"/>
  <c r="I72" i="2"/>
  <c r="I73" i="2"/>
  <c r="I74" i="2"/>
  <c r="I75" i="2"/>
  <c r="R75" i="2" s="1"/>
  <c r="X75" i="2" s="1"/>
  <c r="I76" i="2"/>
  <c r="I77" i="2"/>
  <c r="I78" i="2"/>
  <c r="I79" i="2"/>
  <c r="R79" i="2" s="1"/>
  <c r="X79" i="2" s="1"/>
  <c r="I80" i="2"/>
  <c r="I81" i="2"/>
  <c r="I82" i="2"/>
  <c r="I83" i="2"/>
  <c r="R83" i="2" s="1"/>
  <c r="X83" i="2" s="1"/>
  <c r="I84" i="2"/>
  <c r="I85" i="2"/>
  <c r="I86" i="2"/>
  <c r="I87" i="2"/>
  <c r="R87" i="2" s="1"/>
  <c r="X87" i="2" s="1"/>
  <c r="I88" i="2"/>
  <c r="I89" i="2"/>
  <c r="I90" i="2"/>
  <c r="I91" i="2"/>
  <c r="R91" i="2" s="1"/>
  <c r="X91" i="2" s="1"/>
  <c r="I92" i="2"/>
  <c r="I93" i="2"/>
  <c r="I94" i="2"/>
  <c r="I95" i="2"/>
  <c r="R95" i="2" s="1"/>
  <c r="X95" i="2" s="1"/>
  <c r="I96" i="2"/>
  <c r="I97" i="2"/>
  <c r="I98" i="2"/>
  <c r="I99" i="2"/>
  <c r="R99" i="2" s="1"/>
  <c r="X99" i="2" s="1"/>
  <c r="I100" i="2"/>
  <c r="I101" i="2"/>
  <c r="I102" i="2"/>
  <c r="I103" i="2"/>
  <c r="R103" i="2" s="1"/>
  <c r="X103" i="2" s="1"/>
  <c r="I104" i="2"/>
  <c r="I105" i="2"/>
  <c r="I106" i="2"/>
  <c r="I107" i="2"/>
  <c r="I108" i="2"/>
  <c r="I109" i="2"/>
  <c r="I110" i="2"/>
  <c r="I111" i="2"/>
  <c r="R111" i="2" s="1"/>
  <c r="X111" i="2" s="1"/>
  <c r="I112" i="2"/>
  <c r="I113" i="2"/>
  <c r="I114" i="2"/>
  <c r="I115" i="2"/>
  <c r="R115" i="2" s="1"/>
  <c r="X115" i="2" s="1"/>
  <c r="I116" i="2"/>
  <c r="I117" i="2"/>
  <c r="I118" i="2"/>
  <c r="I119" i="2"/>
  <c r="R119" i="2" s="1"/>
  <c r="X119" i="2" s="1"/>
  <c r="I120" i="2"/>
  <c r="I121" i="2"/>
  <c r="I122" i="2"/>
  <c r="I123" i="2"/>
  <c r="R123" i="2" s="1"/>
  <c r="X123" i="2" s="1"/>
  <c r="I124" i="2"/>
  <c r="I125" i="2"/>
  <c r="I126" i="2"/>
  <c r="I127" i="2"/>
  <c r="R127" i="2" s="1"/>
  <c r="X127" i="2" s="1"/>
  <c r="I128" i="2"/>
  <c r="I129" i="2"/>
  <c r="I130" i="2"/>
  <c r="I131" i="2"/>
  <c r="I132" i="2"/>
  <c r="I133" i="2"/>
  <c r="I134" i="2"/>
  <c r="I135" i="2"/>
  <c r="R135" i="2" s="1"/>
  <c r="X135" i="2" s="1"/>
  <c r="I136" i="2"/>
  <c r="I137" i="2"/>
  <c r="I138" i="2"/>
  <c r="I139" i="2"/>
  <c r="R139" i="2" s="1"/>
  <c r="X139" i="2" s="1"/>
  <c r="I140" i="2"/>
  <c r="I141" i="2"/>
  <c r="I142" i="2"/>
  <c r="I143" i="2"/>
  <c r="R143" i="2" s="1"/>
  <c r="X143" i="2" s="1"/>
  <c r="I144" i="2"/>
  <c r="I145" i="2"/>
  <c r="I146" i="2"/>
  <c r="I147" i="2"/>
  <c r="R147" i="2" s="1"/>
  <c r="X147" i="2" s="1"/>
  <c r="I148" i="2"/>
  <c r="I149" i="2"/>
  <c r="I150" i="2"/>
  <c r="I151" i="2"/>
  <c r="R151" i="2" s="1"/>
  <c r="X151" i="2" s="1"/>
  <c r="I152" i="2"/>
  <c r="I153" i="2"/>
  <c r="I154" i="2"/>
  <c r="I155" i="2"/>
  <c r="R155" i="2" s="1"/>
  <c r="X155" i="2" s="1"/>
  <c r="I156" i="2"/>
  <c r="I157" i="2"/>
  <c r="I158" i="2"/>
  <c r="I159" i="2"/>
  <c r="R159" i="2" s="1"/>
  <c r="X159" i="2" s="1"/>
  <c r="I160" i="2"/>
  <c r="I161" i="2"/>
  <c r="I162" i="2"/>
  <c r="I163" i="2"/>
  <c r="R163" i="2" s="1"/>
  <c r="X163" i="2" s="1"/>
  <c r="I164" i="2"/>
  <c r="I165" i="2"/>
  <c r="I166" i="2"/>
  <c r="I167" i="2"/>
  <c r="R167" i="2" s="1"/>
  <c r="X167" i="2" s="1"/>
  <c r="I168" i="2"/>
  <c r="I169" i="2"/>
  <c r="I170" i="2"/>
  <c r="I171" i="2"/>
  <c r="R171" i="2" s="1"/>
  <c r="X171" i="2" s="1"/>
  <c r="I172" i="2"/>
  <c r="I173" i="2"/>
  <c r="I174" i="2"/>
  <c r="I175" i="2"/>
  <c r="R175" i="2" s="1"/>
  <c r="X175" i="2" s="1"/>
  <c r="I176" i="2"/>
  <c r="I177" i="2"/>
  <c r="I178" i="2"/>
  <c r="I179" i="2"/>
  <c r="R179" i="2" s="1"/>
  <c r="X179" i="2" s="1"/>
  <c r="I180" i="2"/>
  <c r="I181" i="2"/>
  <c r="I182" i="2"/>
  <c r="I183" i="2"/>
  <c r="I184" i="2"/>
  <c r="I185" i="2"/>
  <c r="I186" i="2"/>
  <c r="I187" i="2"/>
  <c r="R187" i="2" s="1"/>
  <c r="X187" i="2" s="1"/>
  <c r="I188" i="2"/>
  <c r="I189" i="2"/>
  <c r="I190" i="2"/>
  <c r="I191" i="2"/>
  <c r="R191" i="2" s="1"/>
  <c r="X191" i="2" s="1"/>
  <c r="I192" i="2"/>
  <c r="I193" i="2"/>
  <c r="I194" i="2"/>
  <c r="I195" i="2"/>
  <c r="R195" i="2" s="1"/>
  <c r="X195" i="2" s="1"/>
  <c r="I196" i="2"/>
  <c r="I197" i="2"/>
  <c r="I198" i="2"/>
  <c r="I199" i="2"/>
  <c r="R199" i="2" s="1"/>
  <c r="X199" i="2" s="1"/>
  <c r="I200" i="2"/>
  <c r="I201" i="2"/>
  <c r="I202" i="2"/>
  <c r="I203" i="2"/>
  <c r="R203" i="2" s="1"/>
  <c r="X203" i="2" s="1"/>
  <c r="I204" i="2"/>
  <c r="I205" i="2"/>
  <c r="I206" i="2"/>
  <c r="I207" i="2"/>
  <c r="R207" i="2" s="1"/>
  <c r="X207" i="2" s="1"/>
  <c r="I208" i="2"/>
  <c r="I209" i="2"/>
  <c r="I210" i="2"/>
  <c r="I211" i="2"/>
  <c r="R211" i="2" s="1"/>
  <c r="X211" i="2" s="1"/>
  <c r="I212" i="2"/>
  <c r="I213" i="2"/>
  <c r="I214" i="2"/>
  <c r="I215" i="2"/>
  <c r="R215" i="2" s="1"/>
  <c r="X215" i="2" s="1"/>
  <c r="I216" i="2"/>
  <c r="I217" i="2"/>
  <c r="I218" i="2"/>
  <c r="I219" i="2"/>
  <c r="R219" i="2" s="1"/>
  <c r="X219" i="2" s="1"/>
  <c r="I220" i="2"/>
  <c r="I221" i="2"/>
  <c r="I222" i="2"/>
  <c r="I223" i="2"/>
  <c r="R223" i="2" s="1"/>
  <c r="X223" i="2" s="1"/>
  <c r="I224" i="2"/>
  <c r="I225" i="2"/>
  <c r="I226" i="2"/>
  <c r="I227" i="2"/>
  <c r="R227" i="2" s="1"/>
  <c r="X227" i="2" s="1"/>
  <c r="I228" i="2"/>
  <c r="I229" i="2"/>
  <c r="I230" i="2"/>
  <c r="I231" i="2"/>
  <c r="R231" i="2" s="1"/>
  <c r="X231" i="2" s="1"/>
  <c r="I232" i="2"/>
  <c r="I233" i="2"/>
  <c r="I234" i="2"/>
  <c r="I235" i="2"/>
  <c r="R235" i="2" s="1"/>
  <c r="X235" i="2" s="1"/>
  <c r="I236" i="2"/>
  <c r="I237" i="2"/>
  <c r="I238" i="2"/>
  <c r="I239" i="2"/>
  <c r="I240" i="2"/>
  <c r="I241" i="2"/>
  <c r="I242" i="2"/>
  <c r="I243" i="2"/>
  <c r="R243" i="2" s="1"/>
  <c r="X243" i="2" s="1"/>
  <c r="I244" i="2"/>
  <c r="I245" i="2"/>
  <c r="I246" i="2"/>
  <c r="I247" i="2"/>
  <c r="R247" i="2" s="1"/>
  <c r="X247" i="2" s="1"/>
  <c r="I248" i="2"/>
  <c r="I249" i="2"/>
  <c r="I250" i="2"/>
  <c r="I251" i="2"/>
  <c r="R251" i="2" s="1"/>
  <c r="X251" i="2" s="1"/>
  <c r="I252" i="2"/>
  <c r="I253" i="2"/>
  <c r="I254" i="2"/>
  <c r="I255" i="2"/>
  <c r="R255" i="2" s="1"/>
  <c r="X255" i="2" s="1"/>
  <c r="I256" i="2"/>
  <c r="I257" i="2"/>
  <c r="I258" i="2"/>
  <c r="I259" i="2"/>
  <c r="R259" i="2" s="1"/>
  <c r="X259" i="2" s="1"/>
  <c r="I260" i="2"/>
  <c r="I261" i="2"/>
  <c r="I262" i="2"/>
  <c r="I263" i="2"/>
  <c r="R263" i="2" s="1"/>
  <c r="X263" i="2" s="1"/>
  <c r="I264" i="2"/>
  <c r="I265" i="2"/>
  <c r="I266" i="2"/>
  <c r="I267" i="2"/>
  <c r="R267" i="2" s="1"/>
  <c r="X267" i="2" s="1"/>
  <c r="I268" i="2"/>
  <c r="I269" i="2"/>
  <c r="I270" i="2"/>
  <c r="I271" i="2"/>
  <c r="R271" i="2" s="1"/>
  <c r="X271" i="2" s="1"/>
  <c r="I272" i="2"/>
  <c r="I273" i="2"/>
  <c r="I274" i="2"/>
  <c r="I275" i="2"/>
  <c r="R275" i="2" s="1"/>
  <c r="X275" i="2" s="1"/>
  <c r="I276" i="2"/>
  <c r="I277" i="2"/>
  <c r="I278" i="2"/>
  <c r="I279" i="2"/>
  <c r="I280" i="2"/>
  <c r="I281" i="2"/>
  <c r="I282" i="2"/>
  <c r="I283" i="2"/>
  <c r="R283" i="2" s="1"/>
  <c r="X283" i="2" s="1"/>
  <c r="I284" i="2"/>
  <c r="I285" i="2"/>
  <c r="I286" i="2"/>
  <c r="I287" i="2"/>
  <c r="R287" i="2" s="1"/>
  <c r="X287" i="2" s="1"/>
  <c r="I288" i="2"/>
  <c r="I289" i="2"/>
  <c r="I290" i="2"/>
  <c r="I291" i="2"/>
  <c r="I292" i="2"/>
  <c r="I293" i="2"/>
  <c r="I294" i="2"/>
  <c r="I295" i="2"/>
  <c r="R295" i="2" s="1"/>
  <c r="X295" i="2" s="1"/>
  <c r="I296" i="2"/>
  <c r="I297" i="2"/>
  <c r="I298" i="2"/>
  <c r="I299" i="2"/>
  <c r="R299" i="2" s="1"/>
  <c r="X299" i="2" s="1"/>
  <c r="I300" i="2"/>
  <c r="I301" i="2"/>
  <c r="I302" i="2"/>
  <c r="I303" i="2"/>
  <c r="I304" i="2"/>
  <c r="I305" i="2"/>
  <c r="I306" i="2"/>
  <c r="I307" i="2"/>
  <c r="R307" i="2" s="1"/>
  <c r="X307" i="2" s="1"/>
  <c r="I308" i="2"/>
  <c r="I309" i="2"/>
  <c r="I310" i="2"/>
  <c r="I311" i="2"/>
  <c r="R311" i="2" s="1"/>
  <c r="X311" i="2" s="1"/>
  <c r="I312" i="2"/>
  <c r="I313" i="2"/>
  <c r="I314" i="2"/>
  <c r="I315" i="2"/>
  <c r="R315" i="2" s="1"/>
  <c r="X315" i="2" s="1"/>
  <c r="I316" i="2"/>
  <c r="I317" i="2"/>
  <c r="I318" i="2"/>
  <c r="I319" i="2"/>
  <c r="R319" i="2" s="1"/>
  <c r="X319" i="2" s="1"/>
  <c r="I320" i="2"/>
  <c r="I321" i="2"/>
  <c r="I322" i="2"/>
  <c r="I323" i="2"/>
  <c r="R323" i="2" s="1"/>
  <c r="X323" i="2" s="1"/>
  <c r="I324" i="2"/>
  <c r="I325" i="2"/>
  <c r="I326" i="2"/>
  <c r="I327" i="2"/>
  <c r="R327" i="2" s="1"/>
  <c r="X327" i="2" s="1"/>
  <c r="I328" i="2"/>
  <c r="I329" i="2"/>
  <c r="I330" i="2"/>
  <c r="I331" i="2"/>
  <c r="R331" i="2" s="1"/>
  <c r="X331" i="2" s="1"/>
  <c r="I332" i="2"/>
  <c r="I333" i="2"/>
  <c r="I334" i="2"/>
  <c r="I335" i="2"/>
  <c r="R335" i="2" s="1"/>
  <c r="X335" i="2" s="1"/>
  <c r="I336" i="2"/>
  <c r="I337" i="2"/>
  <c r="I338" i="2"/>
  <c r="I339" i="2"/>
  <c r="R339" i="2" s="1"/>
  <c r="X339" i="2" s="1"/>
  <c r="I340" i="2"/>
  <c r="I341" i="2"/>
  <c r="I342" i="2"/>
  <c r="I343" i="2"/>
  <c r="R343" i="2" s="1"/>
  <c r="X343" i="2" s="1"/>
  <c r="I344" i="2"/>
  <c r="I345" i="2"/>
  <c r="I346" i="2"/>
  <c r="I347" i="2"/>
  <c r="R347" i="2" s="1"/>
  <c r="X347" i="2" s="1"/>
  <c r="I348" i="2"/>
  <c r="I349" i="2"/>
  <c r="I350" i="2"/>
  <c r="I351" i="2"/>
  <c r="R351" i="2" s="1"/>
  <c r="X351" i="2" s="1"/>
  <c r="I352" i="2"/>
  <c r="I353" i="2"/>
  <c r="I354" i="2"/>
  <c r="I355" i="2"/>
  <c r="R355" i="2" s="1"/>
  <c r="X355" i="2" s="1"/>
  <c r="I356" i="2"/>
  <c r="I357" i="2"/>
  <c r="I358" i="2"/>
  <c r="I359" i="2"/>
  <c r="R359" i="2" s="1"/>
  <c r="X359" i="2" s="1"/>
  <c r="I360" i="2"/>
  <c r="I361" i="2"/>
  <c r="I362" i="2"/>
  <c r="I363" i="2"/>
  <c r="I364" i="2"/>
  <c r="I365" i="2"/>
  <c r="I366" i="2"/>
  <c r="I367" i="2"/>
  <c r="R367" i="2" s="1"/>
  <c r="X367" i="2" s="1"/>
  <c r="I368" i="2"/>
  <c r="I369" i="2"/>
  <c r="I370" i="2"/>
  <c r="I371" i="2"/>
  <c r="R371" i="2" s="1"/>
  <c r="X371" i="2" s="1"/>
  <c r="I372" i="2"/>
  <c r="I373" i="2"/>
  <c r="I374" i="2"/>
  <c r="I375" i="2"/>
  <c r="R375" i="2" s="1"/>
  <c r="X375" i="2" s="1"/>
  <c r="I376" i="2"/>
  <c r="I377" i="2"/>
  <c r="I378" i="2"/>
  <c r="I379" i="2"/>
  <c r="R379" i="2" s="1"/>
  <c r="X379" i="2" s="1"/>
  <c r="I380" i="2"/>
  <c r="I381" i="2"/>
  <c r="I382" i="2"/>
  <c r="I383" i="2"/>
  <c r="R383" i="2" s="1"/>
  <c r="X383" i="2" s="1"/>
  <c r="I384" i="2"/>
  <c r="I385" i="2"/>
  <c r="I386" i="2"/>
  <c r="I387" i="2"/>
  <c r="R387" i="2" s="1"/>
  <c r="X387" i="2" s="1"/>
  <c r="I388" i="2"/>
  <c r="I389" i="2"/>
  <c r="I390" i="2"/>
  <c r="I391" i="2"/>
  <c r="I3" i="2"/>
  <c r="I4" i="2"/>
  <c r="I5" i="2"/>
  <c r="I6" i="2"/>
  <c r="R6" i="2" s="1"/>
  <c r="X6" i="2" s="1"/>
  <c r="I7" i="2"/>
  <c r="I8" i="2"/>
  <c r="I9" i="2"/>
  <c r="I10" i="2"/>
  <c r="R10" i="2" s="1"/>
  <c r="X10" i="2" s="1"/>
  <c r="I11" i="2"/>
  <c r="I12" i="2"/>
  <c r="I13" i="2"/>
  <c r="I14" i="2"/>
  <c r="R14" i="2" s="1"/>
  <c r="X14" i="2" s="1"/>
  <c r="I15" i="2"/>
  <c r="I2" i="2"/>
  <c r="I118" i="4"/>
  <c r="K101" i="4"/>
  <c r="J101" i="4"/>
  <c r="I101" i="4"/>
  <c r="K95" i="4"/>
  <c r="J95" i="4"/>
  <c r="I95" i="4"/>
  <c r="K87" i="4"/>
  <c r="J87" i="4"/>
  <c r="I87" i="4"/>
  <c r="K76" i="4"/>
  <c r="J76" i="4"/>
  <c r="I76" i="4"/>
  <c r="K73" i="4"/>
  <c r="J73" i="4"/>
  <c r="I73" i="4"/>
  <c r="K64" i="4"/>
  <c r="J64" i="4"/>
  <c r="I64" i="4"/>
  <c r="K55" i="4"/>
  <c r="J55" i="4"/>
  <c r="I55" i="4"/>
  <c r="F55" i="4"/>
  <c r="K54" i="4"/>
  <c r="J54" i="4"/>
  <c r="I54" i="4"/>
  <c r="F54" i="4"/>
  <c r="K53" i="4"/>
  <c r="J53" i="4"/>
  <c r="I53" i="4"/>
  <c r="K52" i="4"/>
  <c r="J52" i="4"/>
  <c r="I52" i="4"/>
  <c r="F52" i="4"/>
  <c r="K46" i="4"/>
  <c r="J46" i="4"/>
  <c r="I46" i="4"/>
  <c r="F46" i="4"/>
  <c r="K45" i="4"/>
  <c r="J45" i="4"/>
  <c r="I45" i="4"/>
  <c r="F45" i="4"/>
  <c r="K44" i="4"/>
  <c r="J44" i="4"/>
  <c r="I44" i="4"/>
  <c r="F44" i="4"/>
  <c r="K43" i="4"/>
  <c r="J43" i="4"/>
  <c r="I43" i="4"/>
  <c r="J25" i="4"/>
  <c r="I25" i="4"/>
  <c r="K18" i="4"/>
  <c r="J18" i="4"/>
  <c r="I18" i="4"/>
  <c r="F18" i="4"/>
  <c r="K13" i="4"/>
  <c r="J13" i="4"/>
  <c r="I13" i="4"/>
  <c r="S5" i="2" l="1"/>
  <c r="R12" i="2"/>
  <c r="X12" i="2" s="1"/>
  <c r="R8" i="2"/>
  <c r="X8" i="2" s="1"/>
  <c r="R4" i="2"/>
  <c r="X4" i="2" s="1"/>
  <c r="R389" i="2"/>
  <c r="X389" i="2" s="1"/>
  <c r="R385" i="2"/>
  <c r="X385" i="2" s="1"/>
  <c r="R381" i="2"/>
  <c r="X381" i="2" s="1"/>
  <c r="R377" i="2"/>
  <c r="X377" i="2" s="1"/>
  <c r="R373" i="2"/>
  <c r="X373" i="2" s="1"/>
  <c r="R369" i="2"/>
  <c r="X369" i="2" s="1"/>
  <c r="R365" i="2"/>
  <c r="X365" i="2" s="1"/>
  <c r="R361" i="2"/>
  <c r="X361" i="2" s="1"/>
  <c r="R357" i="2"/>
  <c r="X357" i="2" s="1"/>
  <c r="R353" i="2"/>
  <c r="X353" i="2" s="1"/>
  <c r="R349" i="2"/>
  <c r="X349" i="2" s="1"/>
  <c r="R345" i="2"/>
  <c r="X345" i="2" s="1"/>
  <c r="R341" i="2"/>
  <c r="X341" i="2" s="1"/>
  <c r="R337" i="2"/>
  <c r="X337" i="2" s="1"/>
  <c r="R333" i="2"/>
  <c r="X333" i="2" s="1"/>
  <c r="R329" i="2"/>
  <c r="X329" i="2" s="1"/>
  <c r="R325" i="2"/>
  <c r="X325" i="2" s="1"/>
  <c r="R321" i="2"/>
  <c r="X321" i="2" s="1"/>
  <c r="R313" i="2"/>
  <c r="X313" i="2" s="1"/>
  <c r="R309" i="2"/>
  <c r="X309" i="2" s="1"/>
  <c r="R305" i="2"/>
  <c r="X305" i="2" s="1"/>
  <c r="R301" i="2"/>
  <c r="X301" i="2" s="1"/>
  <c r="R297" i="2"/>
  <c r="X297" i="2" s="1"/>
  <c r="R293" i="2"/>
  <c r="X293" i="2" s="1"/>
  <c r="R289" i="2"/>
  <c r="X289" i="2" s="1"/>
  <c r="R285" i="2"/>
  <c r="X285" i="2" s="1"/>
  <c r="R281" i="2"/>
  <c r="X281" i="2" s="1"/>
  <c r="R277" i="2"/>
  <c r="X277" i="2" s="1"/>
  <c r="R273" i="2"/>
  <c r="X273" i="2" s="1"/>
  <c r="R269" i="2"/>
  <c r="X269" i="2" s="1"/>
  <c r="R265" i="2"/>
  <c r="X265" i="2" s="1"/>
  <c r="R261" i="2"/>
  <c r="X261" i="2" s="1"/>
  <c r="R257" i="2"/>
  <c r="X257" i="2" s="1"/>
  <c r="R253" i="2"/>
  <c r="X253" i="2" s="1"/>
  <c r="R245" i="2"/>
  <c r="X245" i="2" s="1"/>
  <c r="R241" i="2"/>
  <c r="X241" i="2" s="1"/>
  <c r="R237" i="2"/>
  <c r="X237" i="2" s="1"/>
  <c r="R233" i="2"/>
  <c r="X233" i="2" s="1"/>
  <c r="R229" i="2"/>
  <c r="X229" i="2" s="1"/>
  <c r="R225" i="2"/>
  <c r="X225" i="2" s="1"/>
  <c r="R221" i="2"/>
  <c r="X221" i="2" s="1"/>
  <c r="R213" i="2"/>
  <c r="X213" i="2" s="1"/>
  <c r="R2" i="2"/>
  <c r="X2" i="2" s="1"/>
  <c r="R209" i="2"/>
  <c r="X209" i="2" s="1"/>
  <c r="R205" i="2"/>
  <c r="X205" i="2" s="1"/>
  <c r="R201" i="2"/>
  <c r="X201" i="2" s="1"/>
  <c r="R197" i="2"/>
  <c r="X197" i="2" s="1"/>
  <c r="R193" i="2"/>
  <c r="X193" i="2" s="1"/>
  <c r="R189" i="2"/>
  <c r="X189" i="2" s="1"/>
  <c r="R185" i="2"/>
  <c r="X185" i="2" s="1"/>
  <c r="R181" i="2"/>
  <c r="X181" i="2" s="1"/>
  <c r="R177" i="2"/>
  <c r="X177" i="2" s="1"/>
  <c r="R173" i="2"/>
  <c r="X173" i="2" s="1"/>
  <c r="R169" i="2"/>
  <c r="X169" i="2" s="1"/>
  <c r="R165" i="2"/>
  <c r="X165" i="2" s="1"/>
  <c r="R157" i="2"/>
  <c r="X157" i="2" s="1"/>
  <c r="R153" i="2"/>
  <c r="X153" i="2" s="1"/>
  <c r="R149" i="2"/>
  <c r="X149" i="2" s="1"/>
  <c r="R141" i="2"/>
  <c r="X141" i="2" s="1"/>
  <c r="R137" i="2"/>
  <c r="X137" i="2" s="1"/>
  <c r="R133" i="2"/>
  <c r="X133" i="2" s="1"/>
  <c r="R125" i="2"/>
  <c r="X125" i="2" s="1"/>
  <c r="R121" i="2"/>
  <c r="X121" i="2" s="1"/>
  <c r="R117" i="2"/>
  <c r="X117" i="2" s="1"/>
  <c r="R113" i="2"/>
  <c r="X113" i="2" s="1"/>
  <c r="R109" i="2"/>
  <c r="X109" i="2" s="1"/>
  <c r="R105" i="2"/>
  <c r="X105" i="2" s="1"/>
  <c r="R101" i="2"/>
  <c r="X101" i="2" s="1"/>
  <c r="R93" i="2"/>
  <c r="X93" i="2" s="1"/>
  <c r="R89" i="2"/>
  <c r="X89" i="2" s="1"/>
  <c r="R85" i="2"/>
  <c r="X85" i="2" s="1"/>
  <c r="R81" i="2"/>
  <c r="X81" i="2" s="1"/>
  <c r="R69" i="2"/>
  <c r="X69" i="2" s="1"/>
  <c r="R65" i="2"/>
  <c r="X65" i="2" s="1"/>
  <c r="R61" i="2"/>
  <c r="X61" i="2" s="1"/>
  <c r="R57" i="2"/>
  <c r="X57" i="2" s="1"/>
  <c r="R53" i="2"/>
  <c r="X53" i="2" s="1"/>
  <c r="R49" i="2"/>
  <c r="X49" i="2" s="1"/>
  <c r="R45" i="2"/>
  <c r="X45" i="2" s="1"/>
  <c r="R41" i="2"/>
  <c r="X41" i="2" s="1"/>
  <c r="R37" i="2"/>
  <c r="X37" i="2" s="1"/>
  <c r="R33" i="2"/>
  <c r="X33" i="2" s="1"/>
  <c r="R29" i="2"/>
  <c r="X29" i="2" s="1"/>
  <c r="R21" i="2"/>
  <c r="X21" i="2" s="1"/>
  <c r="R17" i="2"/>
  <c r="X17" i="2" s="1"/>
  <c r="R1493" i="2"/>
  <c r="X1493" i="2" s="1"/>
  <c r="R1489" i="2"/>
  <c r="X1489" i="2" s="1"/>
  <c r="R1485" i="2"/>
  <c r="X1485" i="2" s="1"/>
  <c r="R1481" i="2"/>
  <c r="X1481" i="2" s="1"/>
  <c r="R1477" i="2"/>
  <c r="X1477" i="2" s="1"/>
  <c r="R1473" i="2"/>
  <c r="X1473" i="2" s="1"/>
  <c r="R1469" i="2"/>
  <c r="X1469" i="2" s="1"/>
  <c r="R1465" i="2"/>
  <c r="X1465" i="2" s="1"/>
  <c r="R1461" i="2"/>
  <c r="X1461" i="2" s="1"/>
  <c r="R1457" i="2"/>
  <c r="X1457" i="2" s="1"/>
  <c r="R1453" i="2"/>
  <c r="X1453" i="2" s="1"/>
  <c r="R1449" i="2"/>
  <c r="X1449" i="2" s="1"/>
  <c r="R1445" i="2"/>
  <c r="X1445" i="2" s="1"/>
  <c r="R1441" i="2"/>
  <c r="X1441" i="2" s="1"/>
  <c r="R1437" i="2"/>
  <c r="X1437" i="2" s="1"/>
  <c r="R1433" i="2"/>
  <c r="X1433" i="2" s="1"/>
  <c r="R1429" i="2"/>
  <c r="X1429" i="2" s="1"/>
  <c r="R1425" i="2"/>
  <c r="X1425" i="2" s="1"/>
  <c r="R1421" i="2"/>
  <c r="X1421" i="2" s="1"/>
  <c r="R1417" i="2"/>
  <c r="X1417" i="2" s="1"/>
  <c r="R1413" i="2"/>
  <c r="X1413" i="2" s="1"/>
  <c r="R1409" i="2"/>
  <c r="X1409" i="2" s="1"/>
  <c r="R1405" i="2"/>
  <c r="X1405" i="2" s="1"/>
  <c r="R1401" i="2"/>
  <c r="X1401" i="2" s="1"/>
  <c r="R1397" i="2"/>
  <c r="X1397" i="2" s="1"/>
  <c r="R1393" i="2"/>
  <c r="X1393" i="2" s="1"/>
  <c r="R1389" i="2"/>
  <c r="X1389" i="2" s="1"/>
  <c r="R1385" i="2"/>
  <c r="X1385" i="2" s="1"/>
  <c r="R1381" i="2"/>
  <c r="X1381" i="2" s="1"/>
  <c r="R1377" i="2"/>
  <c r="X1377" i="2" s="1"/>
  <c r="R1373" i="2"/>
  <c r="X1373" i="2" s="1"/>
  <c r="R1369" i="2"/>
  <c r="X1369" i="2" s="1"/>
  <c r="R1365" i="2"/>
  <c r="X1365" i="2" s="1"/>
  <c r="R1361" i="2"/>
  <c r="X1361" i="2" s="1"/>
  <c r="R1357" i="2"/>
  <c r="X1357" i="2" s="1"/>
  <c r="R1353" i="2"/>
  <c r="X1353" i="2" s="1"/>
  <c r="R1349" i="2"/>
  <c r="X1349" i="2" s="1"/>
  <c r="R1345" i="2"/>
  <c r="X1345" i="2" s="1"/>
  <c r="R1341" i="2"/>
  <c r="X1341" i="2" s="1"/>
  <c r="R1337" i="2"/>
  <c r="X1337" i="2" s="1"/>
  <c r="R1333" i="2"/>
  <c r="X1333" i="2" s="1"/>
  <c r="R1329" i="2"/>
  <c r="X1329" i="2" s="1"/>
  <c r="R1325" i="2"/>
  <c r="X1325" i="2" s="1"/>
  <c r="R1321" i="2"/>
  <c r="X1321" i="2" s="1"/>
  <c r="R1317" i="2"/>
  <c r="X1317" i="2" s="1"/>
  <c r="R1313" i="2"/>
  <c r="X1313" i="2" s="1"/>
  <c r="R1309" i="2"/>
  <c r="X1309" i="2" s="1"/>
  <c r="R1305" i="2"/>
  <c r="X1305" i="2" s="1"/>
  <c r="R1301" i="2"/>
  <c r="X1301" i="2" s="1"/>
  <c r="R1297" i="2"/>
  <c r="X1297" i="2" s="1"/>
  <c r="R1293" i="2"/>
  <c r="X1293" i="2" s="1"/>
  <c r="R1289" i="2"/>
  <c r="X1289" i="2" s="1"/>
  <c r="R1285" i="2"/>
  <c r="X1285" i="2" s="1"/>
  <c r="R1281" i="2"/>
  <c r="X1281" i="2" s="1"/>
  <c r="R1277" i="2"/>
  <c r="X1277" i="2" s="1"/>
  <c r="R1273" i="2"/>
  <c r="X1273" i="2" s="1"/>
  <c r="R1269" i="2"/>
  <c r="X1269" i="2" s="1"/>
  <c r="R1265" i="2"/>
  <c r="X1265" i="2" s="1"/>
  <c r="R1261" i="2"/>
  <c r="X1261" i="2" s="1"/>
  <c r="R1257" i="2"/>
  <c r="X1257" i="2" s="1"/>
  <c r="R1253" i="2"/>
  <c r="X1253" i="2" s="1"/>
  <c r="R1249" i="2"/>
  <c r="X1249" i="2" s="1"/>
  <c r="R1245" i="2"/>
  <c r="X1245" i="2" s="1"/>
  <c r="R1241" i="2"/>
  <c r="X1241" i="2" s="1"/>
  <c r="R1237" i="2"/>
  <c r="X1237" i="2" s="1"/>
  <c r="R1233" i="2"/>
  <c r="X1233" i="2" s="1"/>
  <c r="R1229" i="2"/>
  <c r="X1229" i="2" s="1"/>
  <c r="R1225" i="2"/>
  <c r="X1225" i="2" s="1"/>
  <c r="R1221" i="2"/>
  <c r="X1221" i="2" s="1"/>
  <c r="R1217" i="2"/>
  <c r="X1217" i="2" s="1"/>
  <c r="R1213" i="2"/>
  <c r="X1213" i="2" s="1"/>
  <c r="R1209" i="2"/>
  <c r="X1209" i="2" s="1"/>
  <c r="R1205" i="2"/>
  <c r="X1205" i="2" s="1"/>
  <c r="R1201" i="2"/>
  <c r="X1201" i="2" s="1"/>
  <c r="R1197" i="2"/>
  <c r="X1197" i="2" s="1"/>
  <c r="R1193" i="2"/>
  <c r="X1193" i="2" s="1"/>
  <c r="R1189" i="2"/>
  <c r="X1189" i="2" s="1"/>
  <c r="R1185" i="2"/>
  <c r="X1185" i="2" s="1"/>
  <c r="R1181" i="2"/>
  <c r="X1181" i="2" s="1"/>
  <c r="R1177" i="2"/>
  <c r="X1177" i="2" s="1"/>
  <c r="R1173" i="2"/>
  <c r="X1173" i="2" s="1"/>
  <c r="R1169" i="2"/>
  <c r="X1169" i="2" s="1"/>
  <c r="R1165" i="2"/>
  <c r="X1165" i="2" s="1"/>
  <c r="R1161" i="2"/>
  <c r="X1161" i="2" s="1"/>
  <c r="R1157" i="2"/>
  <c r="X1157" i="2" s="1"/>
  <c r="R1153" i="2"/>
  <c r="X1153" i="2" s="1"/>
  <c r="R1149" i="2"/>
  <c r="X1149" i="2" s="1"/>
  <c r="R1145" i="2"/>
  <c r="X1145" i="2" s="1"/>
  <c r="R1141" i="2"/>
  <c r="X1141" i="2" s="1"/>
  <c r="R1137" i="2"/>
  <c r="X1137" i="2" s="1"/>
  <c r="R1133" i="2"/>
  <c r="X1133" i="2" s="1"/>
  <c r="R1129" i="2"/>
  <c r="X1129" i="2" s="1"/>
  <c r="R1125" i="2"/>
  <c r="X1125" i="2" s="1"/>
  <c r="R1121" i="2"/>
  <c r="X1121" i="2" s="1"/>
  <c r="R1117" i="2"/>
  <c r="X1117" i="2" s="1"/>
  <c r="R1113" i="2"/>
  <c r="X1113" i="2" s="1"/>
  <c r="R1109" i="2"/>
  <c r="X1109" i="2" s="1"/>
  <c r="R1105" i="2"/>
  <c r="X1105" i="2" s="1"/>
  <c r="R1101" i="2"/>
  <c r="X1101" i="2" s="1"/>
  <c r="R1097" i="2"/>
  <c r="X1097" i="2" s="1"/>
  <c r="R1093" i="2"/>
  <c r="X1093" i="2" s="1"/>
  <c r="R1089" i="2"/>
  <c r="X1089" i="2" s="1"/>
  <c r="R1085" i="2"/>
  <c r="X1085" i="2" s="1"/>
  <c r="R1081" i="2"/>
  <c r="X1081" i="2" s="1"/>
  <c r="R1077" i="2"/>
  <c r="X1077" i="2" s="1"/>
  <c r="R1073" i="2"/>
  <c r="X1073" i="2" s="1"/>
  <c r="R1069" i="2"/>
  <c r="X1069" i="2" s="1"/>
  <c r="R1065" i="2"/>
  <c r="X1065" i="2" s="1"/>
  <c r="R1061" i="2"/>
  <c r="X1061" i="2" s="1"/>
  <c r="R1057" i="2"/>
  <c r="X1057" i="2" s="1"/>
  <c r="R1053" i="2"/>
  <c r="X1053" i="2" s="1"/>
  <c r="R1049" i="2"/>
  <c r="X1049" i="2" s="1"/>
  <c r="R1045" i="2"/>
  <c r="X1045" i="2" s="1"/>
  <c r="R1041" i="2"/>
  <c r="X1041" i="2" s="1"/>
  <c r="R1037" i="2"/>
  <c r="X1037" i="2" s="1"/>
  <c r="R1033" i="2"/>
  <c r="X1033" i="2" s="1"/>
  <c r="R1029" i="2"/>
  <c r="X1029" i="2" s="1"/>
  <c r="R1025" i="2"/>
  <c r="X1025" i="2" s="1"/>
  <c r="R1021" i="2"/>
  <c r="X1021" i="2" s="1"/>
  <c r="R1017" i="2"/>
  <c r="X1017" i="2" s="1"/>
  <c r="R1013" i="2"/>
  <c r="X1013" i="2" s="1"/>
  <c r="R1009" i="2"/>
  <c r="X1009" i="2" s="1"/>
  <c r="R1005" i="2"/>
  <c r="X1005" i="2" s="1"/>
  <c r="R1001" i="2"/>
  <c r="X1001" i="2" s="1"/>
  <c r="R997" i="2"/>
  <c r="X997" i="2" s="1"/>
  <c r="R993" i="2"/>
  <c r="X993" i="2" s="1"/>
  <c r="R989" i="2"/>
  <c r="X989" i="2" s="1"/>
  <c r="R985" i="2"/>
  <c r="X985" i="2" s="1"/>
  <c r="R981" i="2"/>
  <c r="X981" i="2" s="1"/>
  <c r="R977" i="2"/>
  <c r="X977" i="2" s="1"/>
  <c r="R973" i="2"/>
  <c r="X973" i="2" s="1"/>
  <c r="R969" i="2"/>
  <c r="X969" i="2" s="1"/>
  <c r="R965" i="2"/>
  <c r="X965" i="2" s="1"/>
  <c r="R961" i="2"/>
  <c r="X961" i="2" s="1"/>
  <c r="R957" i="2"/>
  <c r="X957" i="2" s="1"/>
  <c r="R953" i="2"/>
  <c r="X953" i="2" s="1"/>
  <c r="R949" i="2"/>
  <c r="X949" i="2" s="1"/>
  <c r="R945" i="2"/>
  <c r="X945" i="2" s="1"/>
  <c r="R941" i="2"/>
  <c r="X941" i="2" s="1"/>
  <c r="R937" i="2"/>
  <c r="X937" i="2" s="1"/>
  <c r="R933" i="2"/>
  <c r="X933" i="2" s="1"/>
  <c r="R929" i="2"/>
  <c r="X929" i="2" s="1"/>
  <c r="R925" i="2"/>
  <c r="X925" i="2" s="1"/>
  <c r="R917" i="2"/>
  <c r="X917" i="2" s="1"/>
  <c r="R913" i="2"/>
  <c r="X913" i="2" s="1"/>
  <c r="R909" i="2"/>
  <c r="X909" i="2" s="1"/>
  <c r="R905" i="2"/>
  <c r="X905" i="2" s="1"/>
  <c r="R901" i="2"/>
  <c r="X901" i="2" s="1"/>
  <c r="R897" i="2"/>
  <c r="X897" i="2" s="1"/>
  <c r="R893" i="2"/>
  <c r="X893" i="2" s="1"/>
  <c r="R889" i="2"/>
  <c r="X889" i="2" s="1"/>
  <c r="R885" i="2"/>
  <c r="X885" i="2" s="1"/>
  <c r="R881" i="2"/>
  <c r="X881" i="2" s="1"/>
  <c r="R877" i="2"/>
  <c r="X877" i="2" s="1"/>
  <c r="R873" i="2"/>
  <c r="X873" i="2" s="1"/>
  <c r="R869" i="2"/>
  <c r="X869" i="2" s="1"/>
  <c r="R865" i="2"/>
  <c r="X865" i="2" s="1"/>
  <c r="R861" i="2"/>
  <c r="X861" i="2" s="1"/>
  <c r="R857" i="2"/>
  <c r="X857" i="2" s="1"/>
  <c r="R853" i="2"/>
  <c r="X853" i="2" s="1"/>
  <c r="R849" i="2"/>
  <c r="X849" i="2" s="1"/>
  <c r="R845" i="2"/>
  <c r="X845" i="2" s="1"/>
  <c r="R841" i="2"/>
  <c r="X841" i="2" s="1"/>
  <c r="R837" i="2"/>
  <c r="X837" i="2" s="1"/>
  <c r="R833" i="2"/>
  <c r="X833" i="2" s="1"/>
  <c r="R829" i="2"/>
  <c r="X829" i="2" s="1"/>
  <c r="R825" i="2"/>
  <c r="X825" i="2" s="1"/>
  <c r="R821" i="2"/>
  <c r="X821" i="2" s="1"/>
  <c r="R817" i="2"/>
  <c r="X817" i="2" s="1"/>
  <c r="R813" i="2"/>
  <c r="X813" i="2" s="1"/>
  <c r="R809" i="2"/>
  <c r="X809" i="2" s="1"/>
  <c r="R805" i="2"/>
  <c r="X805" i="2" s="1"/>
  <c r="R801" i="2"/>
  <c r="X801" i="2" s="1"/>
  <c r="R797" i="2"/>
  <c r="X797" i="2" s="1"/>
  <c r="R793" i="2"/>
  <c r="X793" i="2" s="1"/>
  <c r="R789" i="2"/>
  <c r="X789" i="2" s="1"/>
  <c r="R785" i="2"/>
  <c r="X785" i="2" s="1"/>
  <c r="R781" i="2"/>
  <c r="X781" i="2" s="1"/>
  <c r="R777" i="2"/>
  <c r="X777" i="2" s="1"/>
  <c r="R773" i="2"/>
  <c r="X773" i="2" s="1"/>
  <c r="R769" i="2"/>
  <c r="X769" i="2" s="1"/>
  <c r="R765" i="2"/>
  <c r="X765" i="2" s="1"/>
  <c r="R761" i="2"/>
  <c r="X761" i="2" s="1"/>
  <c r="R757" i="2"/>
  <c r="X757" i="2" s="1"/>
  <c r="R753" i="2"/>
  <c r="X753" i="2" s="1"/>
  <c r="R749" i="2"/>
  <c r="X749" i="2" s="1"/>
  <c r="R745" i="2"/>
  <c r="X745" i="2" s="1"/>
  <c r="R741" i="2"/>
  <c r="X741" i="2" s="1"/>
  <c r="R737" i="2"/>
  <c r="X737" i="2" s="1"/>
  <c r="R733" i="2"/>
  <c r="X733" i="2" s="1"/>
  <c r="R729" i="2"/>
  <c r="X729" i="2" s="1"/>
  <c r="R725" i="2"/>
  <c r="X725" i="2" s="1"/>
  <c r="R721" i="2"/>
  <c r="X721" i="2" s="1"/>
  <c r="R717" i="2"/>
  <c r="X717" i="2" s="1"/>
  <c r="R713" i="2"/>
  <c r="X713" i="2" s="1"/>
  <c r="R709" i="2"/>
  <c r="X709" i="2" s="1"/>
  <c r="R705" i="2"/>
  <c r="X705" i="2" s="1"/>
  <c r="R701" i="2"/>
  <c r="X701" i="2" s="1"/>
  <c r="R697" i="2"/>
  <c r="X697" i="2" s="1"/>
  <c r="R693" i="2"/>
  <c r="X693" i="2" s="1"/>
  <c r="R689" i="2"/>
  <c r="X689" i="2" s="1"/>
  <c r="R685" i="2"/>
  <c r="X685" i="2" s="1"/>
  <c r="R681" i="2"/>
  <c r="X681" i="2" s="1"/>
  <c r="R677" i="2"/>
  <c r="X677" i="2" s="1"/>
  <c r="R673" i="2"/>
  <c r="X673" i="2" s="1"/>
  <c r="R669" i="2"/>
  <c r="X669" i="2" s="1"/>
  <c r="R665" i="2"/>
  <c r="X665" i="2" s="1"/>
  <c r="R661" i="2"/>
  <c r="X661" i="2" s="1"/>
  <c r="R657" i="2"/>
  <c r="X657" i="2" s="1"/>
  <c r="R653" i="2"/>
  <c r="X653" i="2" s="1"/>
  <c r="R649" i="2"/>
  <c r="X649" i="2" s="1"/>
  <c r="R645" i="2"/>
  <c r="X645" i="2" s="1"/>
  <c r="R641" i="2"/>
  <c r="X641" i="2" s="1"/>
  <c r="R637" i="2"/>
  <c r="X637" i="2" s="1"/>
  <c r="R633" i="2"/>
  <c r="X633" i="2" s="1"/>
  <c r="R629" i="2"/>
  <c r="X629" i="2" s="1"/>
  <c r="R625" i="2"/>
  <c r="X625" i="2" s="1"/>
  <c r="R621" i="2"/>
  <c r="X621" i="2" s="1"/>
  <c r="R617" i="2"/>
  <c r="X617" i="2" s="1"/>
  <c r="R613" i="2"/>
  <c r="X613" i="2" s="1"/>
  <c r="R609" i="2"/>
  <c r="X609" i="2" s="1"/>
  <c r="R605" i="2"/>
  <c r="X605" i="2" s="1"/>
  <c r="R601" i="2"/>
  <c r="X601" i="2" s="1"/>
  <c r="R597" i="2"/>
  <c r="X597" i="2" s="1"/>
  <c r="R593" i="2"/>
  <c r="X593" i="2" s="1"/>
  <c r="R589" i="2"/>
  <c r="X589" i="2" s="1"/>
  <c r="R585" i="2"/>
  <c r="X585" i="2" s="1"/>
  <c r="R581" i="2"/>
  <c r="X581" i="2" s="1"/>
  <c r="R577" i="2"/>
  <c r="X577" i="2" s="1"/>
  <c r="R573" i="2"/>
  <c r="X573" i="2" s="1"/>
  <c r="R569" i="2"/>
  <c r="X569" i="2" s="1"/>
  <c r="R565" i="2"/>
  <c r="X565" i="2" s="1"/>
  <c r="R561" i="2"/>
  <c r="X561" i="2" s="1"/>
  <c r="R557" i="2"/>
  <c r="X557" i="2" s="1"/>
  <c r="R553" i="2"/>
  <c r="X553" i="2" s="1"/>
  <c r="R549" i="2"/>
  <c r="X549" i="2" s="1"/>
  <c r="R545" i="2"/>
  <c r="X545" i="2" s="1"/>
  <c r="R541" i="2"/>
  <c r="X541" i="2" s="1"/>
  <c r="R537" i="2"/>
  <c r="X537" i="2" s="1"/>
  <c r="R533" i="2"/>
  <c r="X533" i="2" s="1"/>
  <c r="R529" i="2"/>
  <c r="X529" i="2" s="1"/>
  <c r="R525" i="2"/>
  <c r="X525" i="2" s="1"/>
  <c r="R521" i="2"/>
  <c r="X521" i="2" s="1"/>
  <c r="R517" i="2"/>
  <c r="X517" i="2" s="1"/>
  <c r="R513" i="2"/>
  <c r="X513" i="2" s="1"/>
  <c r="R509" i="2"/>
  <c r="X509" i="2" s="1"/>
  <c r="R505" i="2"/>
  <c r="X505" i="2" s="1"/>
  <c r="R501" i="2"/>
  <c r="X501" i="2" s="1"/>
  <c r="R497" i="2"/>
  <c r="X497" i="2" s="1"/>
  <c r="R493" i="2"/>
  <c r="X493" i="2" s="1"/>
  <c r="R489" i="2"/>
  <c r="X489" i="2" s="1"/>
  <c r="R485" i="2"/>
  <c r="X485" i="2" s="1"/>
  <c r="R481" i="2"/>
  <c r="X481" i="2" s="1"/>
  <c r="R477" i="2"/>
  <c r="X477" i="2" s="1"/>
  <c r="R473" i="2"/>
  <c r="X473" i="2" s="1"/>
  <c r="R469" i="2"/>
  <c r="X469" i="2" s="1"/>
  <c r="R465" i="2"/>
  <c r="X465" i="2" s="1"/>
  <c r="R461" i="2"/>
  <c r="X461" i="2" s="1"/>
  <c r="R457" i="2"/>
  <c r="X457" i="2" s="1"/>
  <c r="R453" i="2"/>
  <c r="X453" i="2" s="1"/>
  <c r="R449" i="2"/>
  <c r="X449" i="2" s="1"/>
  <c r="R445" i="2"/>
  <c r="X445" i="2" s="1"/>
  <c r="R441" i="2"/>
  <c r="X441" i="2" s="1"/>
  <c r="R437" i="2"/>
  <c r="X437" i="2" s="1"/>
  <c r="R433" i="2"/>
  <c r="X433" i="2" s="1"/>
  <c r="R429" i="2"/>
  <c r="X429" i="2" s="1"/>
  <c r="R425" i="2"/>
  <c r="X425" i="2" s="1"/>
  <c r="R421" i="2"/>
  <c r="X421" i="2" s="1"/>
  <c r="R417" i="2"/>
  <c r="X417" i="2" s="1"/>
  <c r="R413" i="2"/>
  <c r="X413" i="2" s="1"/>
  <c r="R409" i="2"/>
  <c r="X409" i="2" s="1"/>
  <c r="R405" i="2"/>
  <c r="X405" i="2" s="1"/>
  <c r="R401" i="2"/>
  <c r="X401" i="2" s="1"/>
  <c r="R397" i="2"/>
  <c r="X397" i="2" s="1"/>
  <c r="R393" i="2"/>
  <c r="X393" i="2" s="1"/>
  <c r="S1491" i="2"/>
  <c r="Y1491" i="2" s="1"/>
  <c r="S1487" i="2"/>
  <c r="Y1487" i="2" s="1"/>
  <c r="S1483" i="2"/>
  <c r="Y1483" i="2" s="1"/>
  <c r="S1479" i="2"/>
  <c r="Y1479" i="2" s="1"/>
  <c r="S1475" i="2"/>
  <c r="Y1475" i="2" s="1"/>
  <c r="S1471" i="2"/>
  <c r="Y1471" i="2" s="1"/>
  <c r="S1467" i="2"/>
  <c r="Y1467" i="2" s="1"/>
  <c r="S1463" i="2"/>
  <c r="Y1463" i="2" s="1"/>
  <c r="S1459" i="2"/>
  <c r="Y1459" i="2" s="1"/>
  <c r="S1455" i="2"/>
  <c r="Y1455" i="2" s="1"/>
  <c r="S1451" i="2"/>
  <c r="Y1451" i="2" s="1"/>
  <c r="S1447" i="2"/>
  <c r="Y1447" i="2" s="1"/>
  <c r="S1443" i="2"/>
  <c r="Y1443" i="2" s="1"/>
  <c r="S1439" i="2"/>
  <c r="Y1439" i="2" s="1"/>
  <c r="S1435" i="2"/>
  <c r="Y1435" i="2" s="1"/>
  <c r="S1431" i="2"/>
  <c r="Y1431" i="2" s="1"/>
  <c r="S1427" i="2"/>
  <c r="Y1427" i="2" s="1"/>
  <c r="S1423" i="2"/>
  <c r="Y1423" i="2" s="1"/>
  <c r="S1419" i="2"/>
  <c r="Y1419" i="2" s="1"/>
  <c r="S1415" i="2"/>
  <c r="Y1415" i="2" s="1"/>
  <c r="S1411" i="2"/>
  <c r="Y1411" i="2" s="1"/>
  <c r="S1407" i="2"/>
  <c r="Y1407" i="2" s="1"/>
  <c r="S1403" i="2"/>
  <c r="Y1403" i="2" s="1"/>
  <c r="S1399" i="2"/>
  <c r="Y1399" i="2" s="1"/>
  <c r="S1395" i="2"/>
  <c r="Y1395" i="2" s="1"/>
  <c r="S1391" i="2"/>
  <c r="Y1391" i="2" s="1"/>
  <c r="S1387" i="2"/>
  <c r="Y1387" i="2" s="1"/>
  <c r="S1383" i="2"/>
  <c r="Y1383" i="2" s="1"/>
  <c r="S1379" i="2"/>
  <c r="Y1379" i="2" s="1"/>
  <c r="S1375" i="2"/>
  <c r="Y1375" i="2" s="1"/>
  <c r="S1371" i="2"/>
  <c r="Y1371" i="2" s="1"/>
  <c r="S1367" i="2"/>
  <c r="Y1367" i="2" s="1"/>
  <c r="S1363" i="2"/>
  <c r="Y1363" i="2" s="1"/>
  <c r="S1359" i="2"/>
  <c r="Y1359" i="2" s="1"/>
  <c r="S1355" i="2"/>
  <c r="Y1355" i="2" s="1"/>
  <c r="S1351" i="2"/>
  <c r="Y1351" i="2" s="1"/>
  <c r="S1347" i="2"/>
  <c r="Y1347" i="2" s="1"/>
  <c r="S1343" i="2"/>
  <c r="Y1343" i="2" s="1"/>
  <c r="S1339" i="2"/>
  <c r="Y1339" i="2" s="1"/>
  <c r="S1335" i="2"/>
  <c r="Y1335" i="2" s="1"/>
  <c r="S1331" i="2"/>
  <c r="Y1331" i="2" s="1"/>
  <c r="S1327" i="2"/>
  <c r="Y1327" i="2" s="1"/>
  <c r="S1323" i="2"/>
  <c r="Y1323" i="2" s="1"/>
  <c r="S1319" i="2"/>
  <c r="Y1319" i="2" s="1"/>
  <c r="S1315" i="2"/>
  <c r="Y1315" i="2" s="1"/>
  <c r="S1311" i="2"/>
  <c r="Y1311" i="2" s="1"/>
  <c r="S1307" i="2"/>
  <c r="Y1307" i="2" s="1"/>
  <c r="S1303" i="2"/>
  <c r="Y1303" i="2" s="1"/>
  <c r="S1299" i="2"/>
  <c r="Y1299" i="2" s="1"/>
  <c r="S1295" i="2"/>
  <c r="Y1295" i="2" s="1"/>
  <c r="S1291" i="2"/>
  <c r="Y1291" i="2" s="1"/>
  <c r="S1287" i="2"/>
  <c r="Y1287" i="2" s="1"/>
  <c r="S1283" i="2"/>
  <c r="Y1283" i="2" s="1"/>
  <c r="S1279" i="2"/>
  <c r="Y1279" i="2" s="1"/>
  <c r="S1275" i="2"/>
  <c r="Y1275" i="2" s="1"/>
  <c r="S1271" i="2"/>
  <c r="Y1271" i="2" s="1"/>
  <c r="S1267" i="2"/>
  <c r="Y1267" i="2" s="1"/>
  <c r="S1263" i="2"/>
  <c r="Y1263" i="2" s="1"/>
  <c r="S1259" i="2"/>
  <c r="Y1259" i="2" s="1"/>
  <c r="S1255" i="2"/>
  <c r="Y1255" i="2" s="1"/>
  <c r="S1251" i="2"/>
  <c r="Y1251" i="2" s="1"/>
  <c r="S1247" i="2"/>
  <c r="Y1247" i="2" s="1"/>
  <c r="S1243" i="2"/>
  <c r="Y1243" i="2" s="1"/>
  <c r="S1239" i="2"/>
  <c r="Y1239" i="2" s="1"/>
  <c r="S1235" i="2"/>
  <c r="Y1235" i="2" s="1"/>
  <c r="S1231" i="2"/>
  <c r="Y1231" i="2" s="1"/>
  <c r="S1227" i="2"/>
  <c r="Y1227" i="2" s="1"/>
  <c r="S1223" i="2"/>
  <c r="Y1223" i="2" s="1"/>
  <c r="S1219" i="2"/>
  <c r="Y1219" i="2" s="1"/>
  <c r="S1215" i="2"/>
  <c r="Y1215" i="2" s="1"/>
  <c r="S1211" i="2"/>
  <c r="Y1211" i="2" s="1"/>
  <c r="S1207" i="2"/>
  <c r="Y1207" i="2" s="1"/>
  <c r="S1203" i="2"/>
  <c r="Y1203" i="2" s="1"/>
  <c r="S1199" i="2"/>
  <c r="Y1199" i="2" s="1"/>
  <c r="S1195" i="2"/>
  <c r="Y1195" i="2" s="1"/>
  <c r="S1191" i="2"/>
  <c r="Y1191" i="2" s="1"/>
  <c r="S1187" i="2"/>
  <c r="Y1187" i="2" s="1"/>
  <c r="S1183" i="2"/>
  <c r="Y1183" i="2" s="1"/>
  <c r="S1179" i="2"/>
  <c r="Y1179" i="2" s="1"/>
  <c r="S1175" i="2"/>
  <c r="Y1175" i="2" s="1"/>
  <c r="S1171" i="2"/>
  <c r="Y1171" i="2" s="1"/>
  <c r="S1167" i="2"/>
  <c r="Y1167" i="2" s="1"/>
  <c r="S1163" i="2"/>
  <c r="Y1163" i="2" s="1"/>
  <c r="S1159" i="2"/>
  <c r="Y1159" i="2" s="1"/>
  <c r="S1155" i="2"/>
  <c r="Y1155" i="2" s="1"/>
  <c r="S1151" i="2"/>
  <c r="Y1151" i="2" s="1"/>
  <c r="S1147" i="2"/>
  <c r="Y1147" i="2" s="1"/>
  <c r="S1143" i="2"/>
  <c r="Y1143" i="2" s="1"/>
  <c r="S1139" i="2"/>
  <c r="Y1139" i="2" s="1"/>
  <c r="S1135" i="2"/>
  <c r="Y1135" i="2" s="1"/>
  <c r="S1131" i="2"/>
  <c r="Y1131" i="2" s="1"/>
  <c r="S1127" i="2"/>
  <c r="Y1127" i="2" s="1"/>
  <c r="S1123" i="2"/>
  <c r="Y1123" i="2" s="1"/>
  <c r="S1119" i="2"/>
  <c r="Y1119" i="2" s="1"/>
  <c r="S1115" i="2"/>
  <c r="Y1115" i="2" s="1"/>
  <c r="S1111" i="2"/>
  <c r="Y1111" i="2" s="1"/>
  <c r="S1107" i="2"/>
  <c r="Y1107" i="2" s="1"/>
  <c r="S1103" i="2"/>
  <c r="Y1103" i="2" s="1"/>
  <c r="S1099" i="2"/>
  <c r="Y1099" i="2" s="1"/>
  <c r="S1095" i="2"/>
  <c r="Y1095" i="2" s="1"/>
  <c r="S1091" i="2"/>
  <c r="Y1091" i="2" s="1"/>
  <c r="S1087" i="2"/>
  <c r="Y1087" i="2" s="1"/>
  <c r="S1083" i="2"/>
  <c r="Y1083" i="2" s="1"/>
  <c r="S1079" i="2"/>
  <c r="Y1079" i="2" s="1"/>
  <c r="S1075" i="2"/>
  <c r="Y1075" i="2" s="1"/>
  <c r="S1071" i="2"/>
  <c r="Y1071" i="2" s="1"/>
  <c r="S1067" i="2"/>
  <c r="Y1067" i="2" s="1"/>
  <c r="S1063" i="2"/>
  <c r="Y1063" i="2" s="1"/>
  <c r="S1059" i="2"/>
  <c r="Y1059" i="2" s="1"/>
  <c r="S1055" i="2"/>
  <c r="Y1055" i="2" s="1"/>
  <c r="S1051" i="2"/>
  <c r="Y1051" i="2" s="1"/>
  <c r="S1047" i="2"/>
  <c r="Y1047" i="2" s="1"/>
  <c r="S1043" i="2"/>
  <c r="Y1043" i="2" s="1"/>
  <c r="S1039" i="2"/>
  <c r="Y1039" i="2" s="1"/>
  <c r="S1035" i="2"/>
  <c r="Y1035" i="2" s="1"/>
  <c r="S1031" i="2"/>
  <c r="Y1031" i="2" s="1"/>
  <c r="S1027" i="2"/>
  <c r="Y1027" i="2" s="1"/>
  <c r="S1023" i="2"/>
  <c r="Y1023" i="2" s="1"/>
  <c r="S1019" i="2"/>
  <c r="Y1019" i="2" s="1"/>
  <c r="S1015" i="2"/>
  <c r="Y1015" i="2" s="1"/>
  <c r="S1011" i="2"/>
  <c r="Y1011" i="2" s="1"/>
  <c r="S1007" i="2"/>
  <c r="Y1007" i="2" s="1"/>
  <c r="S1003" i="2"/>
  <c r="Y1003" i="2" s="1"/>
  <c r="S999" i="2"/>
  <c r="Y999" i="2" s="1"/>
  <c r="S995" i="2"/>
  <c r="Y995" i="2" s="1"/>
  <c r="S991" i="2"/>
  <c r="Y991" i="2" s="1"/>
  <c r="S987" i="2"/>
  <c r="Y987" i="2" s="1"/>
  <c r="S983" i="2"/>
  <c r="Y983" i="2" s="1"/>
  <c r="S979" i="2"/>
  <c r="Y979" i="2" s="1"/>
  <c r="S975" i="2"/>
  <c r="Y975" i="2" s="1"/>
  <c r="S971" i="2"/>
  <c r="Y971" i="2" s="1"/>
  <c r="S967" i="2"/>
  <c r="Y967" i="2" s="1"/>
  <c r="S963" i="2"/>
  <c r="Y963" i="2" s="1"/>
  <c r="S959" i="2"/>
  <c r="Y959" i="2" s="1"/>
  <c r="S955" i="2"/>
  <c r="Y955" i="2" s="1"/>
  <c r="S951" i="2"/>
  <c r="Y951" i="2" s="1"/>
  <c r="S947" i="2"/>
  <c r="Y947" i="2" s="1"/>
  <c r="S943" i="2"/>
  <c r="Y943" i="2" s="1"/>
  <c r="S939" i="2"/>
  <c r="Y939" i="2" s="1"/>
  <c r="S935" i="2"/>
  <c r="Y935" i="2" s="1"/>
  <c r="S931" i="2"/>
  <c r="Y931" i="2" s="1"/>
  <c r="S927" i="2"/>
  <c r="Y927" i="2" s="1"/>
  <c r="S923" i="2"/>
  <c r="Y923" i="2" s="1"/>
  <c r="S919" i="2"/>
  <c r="Y919" i="2" s="1"/>
  <c r="S915" i="2"/>
  <c r="Y915" i="2" s="1"/>
  <c r="S911" i="2"/>
  <c r="Y911" i="2" s="1"/>
  <c r="S907" i="2"/>
  <c r="Y907" i="2" s="1"/>
  <c r="S903" i="2"/>
  <c r="Y903" i="2" s="1"/>
  <c r="S899" i="2"/>
  <c r="Y899" i="2" s="1"/>
  <c r="S895" i="2"/>
  <c r="Y895" i="2" s="1"/>
  <c r="S891" i="2"/>
  <c r="Y891" i="2" s="1"/>
  <c r="S887" i="2"/>
  <c r="Y887" i="2" s="1"/>
  <c r="S883" i="2"/>
  <c r="Y883" i="2" s="1"/>
  <c r="S879" i="2"/>
  <c r="Y879" i="2" s="1"/>
  <c r="S875" i="2"/>
  <c r="Y875" i="2" s="1"/>
  <c r="S871" i="2"/>
  <c r="Y871" i="2" s="1"/>
  <c r="S867" i="2"/>
  <c r="Y867" i="2" s="1"/>
  <c r="S863" i="2"/>
  <c r="Y863" i="2" s="1"/>
  <c r="S859" i="2"/>
  <c r="Y859" i="2" s="1"/>
  <c r="S855" i="2"/>
  <c r="Y855" i="2" s="1"/>
  <c r="S851" i="2"/>
  <c r="Y851" i="2" s="1"/>
  <c r="S847" i="2"/>
  <c r="Y847" i="2" s="1"/>
  <c r="S843" i="2"/>
  <c r="Y843" i="2" s="1"/>
  <c r="S839" i="2"/>
  <c r="Y839" i="2" s="1"/>
  <c r="S835" i="2"/>
  <c r="Y835" i="2" s="1"/>
  <c r="S831" i="2"/>
  <c r="Y831" i="2" s="1"/>
  <c r="S827" i="2"/>
  <c r="Y827" i="2" s="1"/>
  <c r="S823" i="2"/>
  <c r="Y823" i="2" s="1"/>
  <c r="S819" i="2"/>
  <c r="Y819" i="2" s="1"/>
  <c r="S815" i="2"/>
  <c r="Y815" i="2" s="1"/>
  <c r="S811" i="2"/>
  <c r="Y811" i="2" s="1"/>
  <c r="S807" i="2"/>
  <c r="Y807" i="2" s="1"/>
  <c r="S803" i="2"/>
  <c r="Y803" i="2" s="1"/>
  <c r="S799" i="2"/>
  <c r="Y799" i="2" s="1"/>
  <c r="S795" i="2"/>
  <c r="Y795" i="2" s="1"/>
  <c r="S791" i="2"/>
  <c r="Y791" i="2" s="1"/>
  <c r="S787" i="2"/>
  <c r="Y787" i="2" s="1"/>
  <c r="S783" i="2"/>
  <c r="Y783" i="2" s="1"/>
  <c r="S779" i="2"/>
  <c r="Y779" i="2" s="1"/>
  <c r="S775" i="2"/>
  <c r="Y775" i="2" s="1"/>
  <c r="S771" i="2"/>
  <c r="Y771" i="2" s="1"/>
  <c r="S767" i="2"/>
  <c r="Y767" i="2" s="1"/>
  <c r="S763" i="2"/>
  <c r="Y763" i="2" s="1"/>
  <c r="S759" i="2"/>
  <c r="Y759" i="2" s="1"/>
  <c r="S755" i="2"/>
  <c r="Y755" i="2" s="1"/>
  <c r="S751" i="2"/>
  <c r="Y751" i="2" s="1"/>
  <c r="S747" i="2"/>
  <c r="Y747" i="2" s="1"/>
  <c r="S743" i="2"/>
  <c r="Y743" i="2" s="1"/>
  <c r="S739" i="2"/>
  <c r="Y739" i="2" s="1"/>
  <c r="S735" i="2"/>
  <c r="Y735" i="2" s="1"/>
  <c r="S731" i="2"/>
  <c r="Y731" i="2" s="1"/>
  <c r="S727" i="2"/>
  <c r="Y727" i="2" s="1"/>
  <c r="S723" i="2"/>
  <c r="Y723" i="2" s="1"/>
  <c r="S719" i="2"/>
  <c r="Y719" i="2" s="1"/>
  <c r="S715" i="2"/>
  <c r="Y715" i="2" s="1"/>
  <c r="S711" i="2"/>
  <c r="Y711" i="2" s="1"/>
  <c r="S707" i="2"/>
  <c r="Y707" i="2" s="1"/>
  <c r="S703" i="2"/>
  <c r="Y703" i="2" s="1"/>
  <c r="S699" i="2"/>
  <c r="Y699" i="2" s="1"/>
  <c r="S695" i="2"/>
  <c r="Y695" i="2" s="1"/>
  <c r="S691" i="2"/>
  <c r="Y691" i="2" s="1"/>
  <c r="S687" i="2"/>
  <c r="Y687" i="2" s="1"/>
  <c r="S683" i="2"/>
  <c r="Y683" i="2" s="1"/>
  <c r="S679" i="2"/>
  <c r="Y679" i="2" s="1"/>
  <c r="S675" i="2"/>
  <c r="Y675" i="2" s="1"/>
  <c r="S671" i="2"/>
  <c r="Y671" i="2" s="1"/>
  <c r="S667" i="2"/>
  <c r="Y667" i="2" s="1"/>
  <c r="S663" i="2"/>
  <c r="Y663" i="2" s="1"/>
  <c r="S659" i="2"/>
  <c r="Y659" i="2" s="1"/>
  <c r="S655" i="2"/>
  <c r="Y655" i="2" s="1"/>
  <c r="S651" i="2"/>
  <c r="Y651" i="2" s="1"/>
  <c r="S647" i="2"/>
  <c r="Y647" i="2" s="1"/>
  <c r="S643" i="2"/>
  <c r="Y643" i="2" s="1"/>
  <c r="S639" i="2"/>
  <c r="Y639" i="2" s="1"/>
  <c r="S635" i="2"/>
  <c r="Y635" i="2" s="1"/>
  <c r="S631" i="2"/>
  <c r="Y631" i="2" s="1"/>
  <c r="S627" i="2"/>
  <c r="Y627" i="2" s="1"/>
  <c r="S623" i="2"/>
  <c r="Y623" i="2" s="1"/>
  <c r="S619" i="2"/>
  <c r="Y619" i="2" s="1"/>
  <c r="S615" i="2"/>
  <c r="Y615" i="2" s="1"/>
  <c r="S611" i="2"/>
  <c r="Y611" i="2" s="1"/>
  <c r="S607" i="2"/>
  <c r="Y607" i="2" s="1"/>
  <c r="S603" i="2"/>
  <c r="Y603" i="2" s="1"/>
  <c r="S599" i="2"/>
  <c r="Y599" i="2" s="1"/>
  <c r="S595" i="2"/>
  <c r="Y595" i="2" s="1"/>
  <c r="S591" i="2"/>
  <c r="Y591" i="2" s="1"/>
  <c r="S587" i="2"/>
  <c r="Y587" i="2" s="1"/>
  <c r="S583" i="2"/>
  <c r="Y583" i="2" s="1"/>
  <c r="S579" i="2"/>
  <c r="Y579" i="2" s="1"/>
  <c r="S575" i="2"/>
  <c r="Y575" i="2" s="1"/>
  <c r="S571" i="2"/>
  <c r="Y571" i="2" s="1"/>
  <c r="S567" i="2"/>
  <c r="Y567" i="2" s="1"/>
  <c r="S563" i="2"/>
  <c r="Y563" i="2" s="1"/>
  <c r="S559" i="2"/>
  <c r="Y559" i="2" s="1"/>
  <c r="S555" i="2"/>
  <c r="Y555" i="2" s="1"/>
  <c r="S551" i="2"/>
  <c r="Y551" i="2" s="1"/>
  <c r="S547" i="2"/>
  <c r="Y547" i="2" s="1"/>
  <c r="S543" i="2"/>
  <c r="Y543" i="2" s="1"/>
  <c r="S539" i="2"/>
  <c r="Y539" i="2" s="1"/>
  <c r="S535" i="2"/>
  <c r="Y535" i="2" s="1"/>
  <c r="S531" i="2"/>
  <c r="Y531" i="2" s="1"/>
  <c r="S527" i="2"/>
  <c r="Y527" i="2" s="1"/>
  <c r="S523" i="2"/>
  <c r="Y523" i="2" s="1"/>
  <c r="S519" i="2"/>
  <c r="Y519" i="2" s="1"/>
  <c r="S515" i="2"/>
  <c r="Y515" i="2" s="1"/>
  <c r="S511" i="2"/>
  <c r="Y511" i="2" s="1"/>
  <c r="S507" i="2"/>
  <c r="Y507" i="2" s="1"/>
  <c r="S503" i="2"/>
  <c r="Y503" i="2" s="1"/>
  <c r="S499" i="2"/>
  <c r="Y499" i="2" s="1"/>
  <c r="S495" i="2"/>
  <c r="Y495" i="2" s="1"/>
  <c r="S491" i="2"/>
  <c r="Y491" i="2" s="1"/>
  <c r="S487" i="2"/>
  <c r="Y487" i="2" s="1"/>
  <c r="S483" i="2"/>
  <c r="Y483" i="2" s="1"/>
  <c r="S479" i="2"/>
  <c r="Y479" i="2" s="1"/>
  <c r="S475" i="2"/>
  <c r="Y475" i="2" s="1"/>
  <c r="S471" i="2"/>
  <c r="Y471" i="2" s="1"/>
  <c r="S467" i="2"/>
  <c r="Y467" i="2" s="1"/>
  <c r="S463" i="2"/>
  <c r="Y463" i="2" s="1"/>
  <c r="S459" i="2"/>
  <c r="Y459" i="2" s="1"/>
  <c r="S455" i="2"/>
  <c r="Y455" i="2" s="1"/>
  <c r="S451" i="2"/>
  <c r="Y451" i="2" s="1"/>
  <c r="S447" i="2"/>
  <c r="Y447" i="2" s="1"/>
  <c r="S443" i="2"/>
  <c r="Y443" i="2" s="1"/>
  <c r="S439" i="2"/>
  <c r="Y439" i="2" s="1"/>
  <c r="S435" i="2"/>
  <c r="Y435" i="2" s="1"/>
  <c r="S431" i="2"/>
  <c r="Y431" i="2" s="1"/>
  <c r="S427" i="2"/>
  <c r="Y427" i="2" s="1"/>
  <c r="S423" i="2"/>
  <c r="Y423" i="2" s="1"/>
  <c r="S419" i="2"/>
  <c r="Y419" i="2" s="1"/>
  <c r="S415" i="2"/>
  <c r="Y415" i="2" s="1"/>
  <c r="S411" i="2"/>
  <c r="Y411" i="2" s="1"/>
  <c r="S407" i="2"/>
  <c r="Y407" i="2" s="1"/>
  <c r="S403" i="2"/>
  <c r="Y403" i="2" s="1"/>
  <c r="S399" i="2"/>
  <c r="Y399" i="2" s="1"/>
  <c r="S395" i="2"/>
  <c r="Y395" i="2" s="1"/>
  <c r="S387" i="2"/>
  <c r="Y387" i="2" s="1"/>
  <c r="S383" i="2"/>
  <c r="Y383" i="2" s="1"/>
  <c r="S379" i="2"/>
  <c r="Y379" i="2" s="1"/>
  <c r="S375" i="2"/>
  <c r="Y375" i="2" s="1"/>
  <c r="S371" i="2"/>
  <c r="Y371" i="2" s="1"/>
  <c r="S367" i="2"/>
  <c r="Y367" i="2" s="1"/>
  <c r="S359" i="2"/>
  <c r="Y359" i="2" s="1"/>
  <c r="S355" i="2"/>
  <c r="Y355" i="2" s="1"/>
  <c r="S351" i="2"/>
  <c r="Y351" i="2" s="1"/>
  <c r="S347" i="2"/>
  <c r="Y347" i="2" s="1"/>
  <c r="S343" i="2"/>
  <c r="Y343" i="2" s="1"/>
  <c r="S339" i="2"/>
  <c r="Y339" i="2" s="1"/>
  <c r="S335" i="2"/>
  <c r="Y335" i="2" s="1"/>
  <c r="S331" i="2"/>
  <c r="Y331" i="2" s="1"/>
  <c r="S327" i="2"/>
  <c r="Y327" i="2" s="1"/>
  <c r="S323" i="2"/>
  <c r="Y323" i="2" s="1"/>
  <c r="S319" i="2"/>
  <c r="Y319" i="2" s="1"/>
  <c r="R13" i="2"/>
  <c r="X13" i="2" s="1"/>
  <c r="R9" i="2"/>
  <c r="X9" i="2" s="1"/>
  <c r="R5" i="2"/>
  <c r="R390" i="2"/>
  <c r="X390" i="2" s="1"/>
  <c r="R386" i="2"/>
  <c r="X386" i="2" s="1"/>
  <c r="R382" i="2"/>
  <c r="X382" i="2" s="1"/>
  <c r="R374" i="2"/>
  <c r="X374" i="2" s="1"/>
  <c r="R370" i="2"/>
  <c r="X370" i="2" s="1"/>
  <c r="R366" i="2"/>
  <c r="X366" i="2" s="1"/>
  <c r="R362" i="2"/>
  <c r="X362" i="2" s="1"/>
  <c r="R358" i="2"/>
  <c r="X358" i="2" s="1"/>
  <c r="R354" i="2"/>
  <c r="X354" i="2" s="1"/>
  <c r="R350" i="2"/>
  <c r="X350" i="2" s="1"/>
  <c r="R346" i="2"/>
  <c r="X346" i="2" s="1"/>
  <c r="R342" i="2"/>
  <c r="X342" i="2" s="1"/>
  <c r="R334" i="2"/>
  <c r="X334" i="2" s="1"/>
  <c r="R330" i="2"/>
  <c r="X330" i="2" s="1"/>
  <c r="R322" i="2"/>
  <c r="X322" i="2" s="1"/>
  <c r="R318" i="2"/>
  <c r="X318" i="2" s="1"/>
  <c r="R314" i="2"/>
  <c r="X314" i="2" s="1"/>
  <c r="R310" i="2"/>
  <c r="X310" i="2" s="1"/>
  <c r="R306" i="2"/>
  <c r="X306" i="2" s="1"/>
  <c r="R302" i="2"/>
  <c r="X302" i="2" s="1"/>
  <c r="R294" i="2"/>
  <c r="X294" i="2" s="1"/>
  <c r="R290" i="2"/>
  <c r="X290" i="2" s="1"/>
  <c r="R286" i="2"/>
  <c r="X286" i="2" s="1"/>
  <c r="R282" i="2"/>
  <c r="X282" i="2" s="1"/>
  <c r="R278" i="2"/>
  <c r="X278" i="2" s="1"/>
  <c r="R274" i="2"/>
  <c r="X274" i="2" s="1"/>
  <c r="R270" i="2"/>
  <c r="X270" i="2" s="1"/>
  <c r="R266" i="2"/>
  <c r="X266" i="2" s="1"/>
  <c r="R262" i="2"/>
  <c r="X262" i="2" s="1"/>
  <c r="R258" i="2"/>
  <c r="X258" i="2" s="1"/>
  <c r="R254" i="2"/>
  <c r="X254" i="2" s="1"/>
  <c r="R250" i="2"/>
  <c r="X250" i="2" s="1"/>
  <c r="R246" i="2"/>
  <c r="X246" i="2" s="1"/>
  <c r="R242" i="2"/>
  <c r="X242" i="2" s="1"/>
  <c r="R238" i="2"/>
  <c r="X238" i="2" s="1"/>
  <c r="R234" i="2"/>
  <c r="X234" i="2" s="1"/>
  <c r="R230" i="2"/>
  <c r="X230" i="2" s="1"/>
  <c r="R226" i="2"/>
  <c r="X226" i="2" s="1"/>
  <c r="R222" i="2"/>
  <c r="X222" i="2" s="1"/>
  <c r="R218" i="2"/>
  <c r="X218" i="2" s="1"/>
  <c r="R214" i="2"/>
  <c r="X214" i="2" s="1"/>
  <c r="R210" i="2"/>
  <c r="X210" i="2" s="1"/>
  <c r="R206" i="2"/>
  <c r="X206" i="2" s="1"/>
  <c r="R202" i="2"/>
  <c r="X202" i="2" s="1"/>
  <c r="R194" i="2"/>
  <c r="X194" i="2" s="1"/>
  <c r="R190" i="2"/>
  <c r="X190" i="2" s="1"/>
  <c r="R186" i="2"/>
  <c r="X186" i="2" s="1"/>
  <c r="R182" i="2"/>
  <c r="X182" i="2" s="1"/>
  <c r="R178" i="2"/>
  <c r="X178" i="2" s="1"/>
  <c r="R174" i="2"/>
  <c r="X174" i="2" s="1"/>
  <c r="R166" i="2"/>
  <c r="X166" i="2" s="1"/>
  <c r="R162" i="2"/>
  <c r="X162" i="2" s="1"/>
  <c r="R158" i="2"/>
  <c r="X158" i="2" s="1"/>
  <c r="R154" i="2"/>
  <c r="X154" i="2" s="1"/>
  <c r="R150" i="2"/>
  <c r="X150" i="2" s="1"/>
  <c r="R146" i="2"/>
  <c r="X146" i="2" s="1"/>
  <c r="R142" i="2"/>
  <c r="X142" i="2" s="1"/>
  <c r="R138" i="2"/>
  <c r="X138" i="2" s="1"/>
  <c r="R134" i="2"/>
  <c r="X134" i="2" s="1"/>
  <c r="R130" i="2"/>
  <c r="X130" i="2" s="1"/>
  <c r="R126" i="2"/>
  <c r="X126" i="2" s="1"/>
  <c r="R122" i="2"/>
  <c r="X122" i="2" s="1"/>
  <c r="R118" i="2"/>
  <c r="X118" i="2" s="1"/>
  <c r="R114" i="2"/>
  <c r="X114" i="2" s="1"/>
  <c r="R110" i="2"/>
  <c r="X110" i="2" s="1"/>
  <c r="R106" i="2"/>
  <c r="X106" i="2" s="1"/>
  <c r="R102" i="2"/>
  <c r="X102" i="2" s="1"/>
  <c r="R98" i="2"/>
  <c r="X98" i="2" s="1"/>
  <c r="R94" i="2"/>
  <c r="X94" i="2" s="1"/>
  <c r="R90" i="2"/>
  <c r="X90" i="2" s="1"/>
  <c r="R86" i="2"/>
  <c r="X86" i="2" s="1"/>
  <c r="R82" i="2"/>
  <c r="X82" i="2" s="1"/>
  <c r="R78" i="2"/>
  <c r="X78" i="2" s="1"/>
  <c r="R74" i="2"/>
  <c r="X74" i="2" s="1"/>
  <c r="R70" i="2"/>
  <c r="X70" i="2" s="1"/>
  <c r="R66" i="2"/>
  <c r="X66" i="2" s="1"/>
  <c r="R62" i="2"/>
  <c r="X62" i="2" s="1"/>
  <c r="R58" i="2"/>
  <c r="X58" i="2" s="1"/>
  <c r="R54" i="2"/>
  <c r="X54" i="2" s="1"/>
  <c r="R50" i="2"/>
  <c r="X50" i="2" s="1"/>
  <c r="R46" i="2"/>
  <c r="X46" i="2" s="1"/>
  <c r="R42" i="2"/>
  <c r="X42" i="2" s="1"/>
  <c r="R38" i="2"/>
  <c r="X38" i="2" s="1"/>
  <c r="R34" i="2"/>
  <c r="X34" i="2" s="1"/>
  <c r="R30" i="2"/>
  <c r="X30" i="2" s="1"/>
  <c r="R26" i="2"/>
  <c r="X26" i="2" s="1"/>
  <c r="R22" i="2"/>
  <c r="X22" i="2" s="1"/>
  <c r="R18" i="2"/>
  <c r="X18" i="2" s="1"/>
  <c r="R1494" i="2"/>
  <c r="X1494" i="2" s="1"/>
  <c r="R1490" i="2"/>
  <c r="X1490" i="2" s="1"/>
  <c r="R1486" i="2"/>
  <c r="X1486" i="2" s="1"/>
  <c r="R1482" i="2"/>
  <c r="X1482" i="2" s="1"/>
  <c r="R1478" i="2"/>
  <c r="X1478" i="2" s="1"/>
  <c r="R1474" i="2"/>
  <c r="X1474" i="2" s="1"/>
  <c r="R1470" i="2"/>
  <c r="X1470" i="2" s="1"/>
  <c r="R1466" i="2"/>
  <c r="X1466" i="2" s="1"/>
  <c r="R1462" i="2"/>
  <c r="X1462" i="2" s="1"/>
  <c r="R1458" i="2"/>
  <c r="X1458" i="2" s="1"/>
  <c r="R1454" i="2"/>
  <c r="X1454" i="2" s="1"/>
  <c r="R1450" i="2"/>
  <c r="X1450" i="2" s="1"/>
  <c r="R1446" i="2"/>
  <c r="X1446" i="2" s="1"/>
  <c r="R1442" i="2"/>
  <c r="X1442" i="2" s="1"/>
  <c r="R1438" i="2"/>
  <c r="X1438" i="2" s="1"/>
  <c r="R1434" i="2"/>
  <c r="X1434" i="2" s="1"/>
  <c r="R1430" i="2"/>
  <c r="X1430" i="2" s="1"/>
  <c r="R1426" i="2"/>
  <c r="X1426" i="2" s="1"/>
  <c r="R1422" i="2"/>
  <c r="X1422" i="2" s="1"/>
  <c r="R1418" i="2"/>
  <c r="X1418" i="2" s="1"/>
  <c r="R1414" i="2"/>
  <c r="X1414" i="2" s="1"/>
  <c r="R1410" i="2"/>
  <c r="X1410" i="2" s="1"/>
  <c r="R1406" i="2"/>
  <c r="X1406" i="2" s="1"/>
  <c r="R1402" i="2"/>
  <c r="X1402" i="2" s="1"/>
  <c r="R1398" i="2"/>
  <c r="X1398" i="2" s="1"/>
  <c r="R1394" i="2"/>
  <c r="X1394" i="2" s="1"/>
  <c r="R1390" i="2"/>
  <c r="X1390" i="2" s="1"/>
  <c r="R1386" i="2"/>
  <c r="X1386" i="2" s="1"/>
  <c r="R1382" i="2"/>
  <c r="X1382" i="2" s="1"/>
  <c r="R1378" i="2"/>
  <c r="X1378" i="2" s="1"/>
  <c r="R1374" i="2"/>
  <c r="X1374" i="2" s="1"/>
  <c r="R1370" i="2"/>
  <c r="X1370" i="2" s="1"/>
  <c r="R1366" i="2"/>
  <c r="X1366" i="2" s="1"/>
  <c r="R1362" i="2"/>
  <c r="X1362" i="2" s="1"/>
  <c r="R1358" i="2"/>
  <c r="X1358" i="2" s="1"/>
  <c r="R1354" i="2"/>
  <c r="X1354" i="2" s="1"/>
  <c r="R1350" i="2"/>
  <c r="X1350" i="2" s="1"/>
  <c r="R1346" i="2"/>
  <c r="X1346" i="2" s="1"/>
  <c r="R1342" i="2"/>
  <c r="X1342" i="2" s="1"/>
  <c r="R1338" i="2"/>
  <c r="X1338" i="2" s="1"/>
  <c r="R1334" i="2"/>
  <c r="X1334" i="2" s="1"/>
  <c r="R1330" i="2"/>
  <c r="X1330" i="2" s="1"/>
  <c r="R1326" i="2"/>
  <c r="X1326" i="2" s="1"/>
  <c r="R1322" i="2"/>
  <c r="X1322" i="2" s="1"/>
  <c r="R1318" i="2"/>
  <c r="X1318" i="2" s="1"/>
  <c r="R1314" i="2"/>
  <c r="X1314" i="2" s="1"/>
  <c r="R1310" i="2"/>
  <c r="X1310" i="2" s="1"/>
  <c r="R1306" i="2"/>
  <c r="X1306" i="2" s="1"/>
  <c r="R1302" i="2"/>
  <c r="X1302" i="2" s="1"/>
  <c r="R1298" i="2"/>
  <c r="X1298" i="2" s="1"/>
  <c r="R1294" i="2"/>
  <c r="X1294" i="2" s="1"/>
  <c r="R1290" i="2"/>
  <c r="X1290" i="2" s="1"/>
  <c r="R1286" i="2"/>
  <c r="X1286" i="2" s="1"/>
  <c r="R1282" i="2"/>
  <c r="X1282" i="2" s="1"/>
  <c r="R1278" i="2"/>
  <c r="X1278" i="2" s="1"/>
  <c r="R1176" i="2"/>
  <c r="X1176" i="2" s="1"/>
  <c r="R1112" i="2"/>
  <c r="X1112" i="2" s="1"/>
  <c r="R921" i="2"/>
  <c r="X921" i="2" s="1"/>
  <c r="R920" i="2"/>
  <c r="X920" i="2" s="1"/>
  <c r="R11" i="2"/>
  <c r="X11" i="2" s="1"/>
  <c r="R7" i="2"/>
  <c r="X7" i="2" s="1"/>
  <c r="R388" i="2"/>
  <c r="X388" i="2" s="1"/>
  <c r="R384" i="2"/>
  <c r="X384" i="2" s="1"/>
  <c r="R380" i="2"/>
  <c r="X380" i="2" s="1"/>
  <c r="R376" i="2"/>
  <c r="X376" i="2" s="1"/>
  <c r="R372" i="2"/>
  <c r="X372" i="2" s="1"/>
  <c r="R368" i="2"/>
  <c r="X368" i="2" s="1"/>
  <c r="R364" i="2"/>
  <c r="X364" i="2" s="1"/>
  <c r="R360" i="2"/>
  <c r="X360" i="2" s="1"/>
  <c r="R356" i="2"/>
  <c r="X356" i="2" s="1"/>
  <c r="R348" i="2"/>
  <c r="X348" i="2" s="1"/>
  <c r="R344" i="2"/>
  <c r="X344" i="2" s="1"/>
  <c r="R340" i="2"/>
  <c r="X340" i="2" s="1"/>
  <c r="R336" i="2"/>
  <c r="X336" i="2" s="1"/>
  <c r="R332" i="2"/>
  <c r="X332" i="2" s="1"/>
  <c r="R328" i="2"/>
  <c r="X328" i="2" s="1"/>
  <c r="R324" i="2"/>
  <c r="X324" i="2" s="1"/>
  <c r="R320" i="2"/>
  <c r="X320" i="2" s="1"/>
  <c r="R316" i="2"/>
  <c r="X316" i="2" s="1"/>
  <c r="R312" i="2"/>
  <c r="X312" i="2" s="1"/>
  <c r="R308" i="2"/>
  <c r="X308" i="2" s="1"/>
  <c r="R304" i="2"/>
  <c r="X304" i="2" s="1"/>
  <c r="R300" i="2"/>
  <c r="X300" i="2" s="1"/>
  <c r="R296" i="2"/>
  <c r="X296" i="2" s="1"/>
  <c r="R292" i="2"/>
  <c r="X292" i="2" s="1"/>
  <c r="R288" i="2"/>
  <c r="X288" i="2" s="1"/>
  <c r="R284" i="2"/>
  <c r="X284" i="2" s="1"/>
  <c r="R280" i="2"/>
  <c r="X280" i="2" s="1"/>
  <c r="R276" i="2"/>
  <c r="X276" i="2" s="1"/>
  <c r="R272" i="2"/>
  <c r="X272" i="2" s="1"/>
  <c r="R268" i="2"/>
  <c r="X268" i="2" s="1"/>
  <c r="R264" i="2"/>
  <c r="X264" i="2" s="1"/>
  <c r="R260" i="2"/>
  <c r="X260" i="2" s="1"/>
  <c r="R252" i="2"/>
  <c r="X252" i="2" s="1"/>
  <c r="R248" i="2"/>
  <c r="X248" i="2" s="1"/>
  <c r="R244" i="2"/>
  <c r="X244" i="2" s="1"/>
  <c r="R240" i="2"/>
  <c r="X240" i="2" s="1"/>
  <c r="R236" i="2"/>
  <c r="X236" i="2" s="1"/>
  <c r="R228" i="2"/>
  <c r="X228" i="2" s="1"/>
  <c r="R224" i="2"/>
  <c r="X224" i="2" s="1"/>
  <c r="R220" i="2"/>
  <c r="X220" i="2" s="1"/>
  <c r="R216" i="2"/>
  <c r="X216" i="2" s="1"/>
  <c r="R212" i="2"/>
  <c r="X212" i="2" s="1"/>
  <c r="R204" i="2"/>
  <c r="X204" i="2" s="1"/>
  <c r="R200" i="2"/>
  <c r="X200" i="2" s="1"/>
  <c r="R196" i="2"/>
  <c r="X196" i="2" s="1"/>
  <c r="R192" i="2"/>
  <c r="X192" i="2" s="1"/>
  <c r="R188" i="2"/>
  <c r="X188" i="2" s="1"/>
  <c r="R184" i="2"/>
  <c r="X184" i="2" s="1"/>
  <c r="R180" i="2"/>
  <c r="X180" i="2" s="1"/>
  <c r="R176" i="2"/>
  <c r="X176" i="2" s="1"/>
  <c r="R172" i="2"/>
  <c r="X172" i="2" s="1"/>
  <c r="R168" i="2"/>
  <c r="X168" i="2" s="1"/>
  <c r="R164" i="2"/>
  <c r="X164" i="2" s="1"/>
  <c r="R160" i="2"/>
  <c r="X160" i="2" s="1"/>
  <c r="R156" i="2"/>
  <c r="X156" i="2" s="1"/>
  <c r="R152" i="2"/>
  <c r="X152" i="2" s="1"/>
  <c r="R148" i="2"/>
  <c r="X148" i="2" s="1"/>
  <c r="R144" i="2"/>
  <c r="X144" i="2" s="1"/>
  <c r="R140" i="2"/>
  <c r="X140" i="2" s="1"/>
  <c r="R136" i="2"/>
  <c r="X136" i="2" s="1"/>
  <c r="R132" i="2"/>
  <c r="X132" i="2" s="1"/>
  <c r="R128" i="2"/>
  <c r="X128" i="2" s="1"/>
  <c r="R124" i="2"/>
  <c r="X124" i="2" s="1"/>
  <c r="R116" i="2"/>
  <c r="X116" i="2" s="1"/>
  <c r="R112" i="2"/>
  <c r="X112" i="2" s="1"/>
  <c r="R108" i="2"/>
  <c r="X108" i="2" s="1"/>
  <c r="R104" i="2"/>
  <c r="X104" i="2" s="1"/>
  <c r="R100" i="2"/>
  <c r="X100" i="2" s="1"/>
  <c r="R96" i="2"/>
  <c r="X96" i="2" s="1"/>
  <c r="R92" i="2"/>
  <c r="X92" i="2" s="1"/>
  <c r="R88" i="2"/>
  <c r="X88" i="2" s="1"/>
  <c r="R84" i="2"/>
  <c r="X84" i="2" s="1"/>
  <c r="R80" i="2"/>
  <c r="X80" i="2" s="1"/>
  <c r="R76" i="2"/>
  <c r="X76" i="2" s="1"/>
  <c r="R72" i="2"/>
  <c r="X72" i="2" s="1"/>
  <c r="R68" i="2"/>
  <c r="X68" i="2" s="1"/>
  <c r="R64" i="2"/>
  <c r="X64" i="2" s="1"/>
  <c r="R56" i="2"/>
  <c r="X56" i="2" s="1"/>
  <c r="R48" i="2"/>
  <c r="X48" i="2" s="1"/>
  <c r="R40" i="2"/>
  <c r="X40" i="2" s="1"/>
  <c r="R36" i="2"/>
  <c r="X36" i="2" s="1"/>
  <c r="R32" i="2"/>
  <c r="X32" i="2" s="1"/>
  <c r="R28" i="2"/>
  <c r="X28" i="2" s="1"/>
  <c r="R24" i="2"/>
  <c r="X24" i="2" s="1"/>
  <c r="R20" i="2"/>
  <c r="X20" i="2" s="1"/>
  <c r="R16" i="2"/>
  <c r="X16" i="2" s="1"/>
  <c r="R1492" i="2"/>
  <c r="X1492" i="2" s="1"/>
  <c r="R1488" i="2"/>
  <c r="X1488" i="2" s="1"/>
  <c r="R1484" i="2"/>
  <c r="X1484" i="2" s="1"/>
  <c r="R1480" i="2"/>
  <c r="X1480" i="2" s="1"/>
  <c r="R1476" i="2"/>
  <c r="X1476" i="2" s="1"/>
  <c r="R1472" i="2"/>
  <c r="X1472" i="2" s="1"/>
  <c r="R1468" i="2"/>
  <c r="X1468" i="2" s="1"/>
  <c r="R1464" i="2"/>
  <c r="X1464" i="2" s="1"/>
  <c r="R1460" i="2"/>
  <c r="X1460" i="2" s="1"/>
  <c r="R1456" i="2"/>
  <c r="X1456" i="2" s="1"/>
  <c r="R1452" i="2"/>
  <c r="X1452" i="2" s="1"/>
  <c r="R1448" i="2"/>
  <c r="X1448" i="2" s="1"/>
  <c r="R1444" i="2"/>
  <c r="X1444" i="2" s="1"/>
  <c r="R1440" i="2"/>
  <c r="X1440" i="2" s="1"/>
  <c r="R1436" i="2"/>
  <c r="X1436" i="2" s="1"/>
  <c r="R1432" i="2"/>
  <c r="X1432" i="2" s="1"/>
  <c r="R1428" i="2"/>
  <c r="X1428" i="2" s="1"/>
  <c r="R1424" i="2"/>
  <c r="X1424" i="2" s="1"/>
  <c r="R1420" i="2"/>
  <c r="X1420" i="2" s="1"/>
  <c r="R1416" i="2"/>
  <c r="X1416" i="2" s="1"/>
  <c r="R1412" i="2"/>
  <c r="X1412" i="2" s="1"/>
  <c r="R1408" i="2"/>
  <c r="X1408" i="2" s="1"/>
  <c r="R1404" i="2"/>
  <c r="X1404" i="2" s="1"/>
  <c r="R1400" i="2"/>
  <c r="X1400" i="2" s="1"/>
  <c r="R1396" i="2"/>
  <c r="X1396" i="2" s="1"/>
  <c r="R1392" i="2"/>
  <c r="X1392" i="2" s="1"/>
  <c r="R1388" i="2"/>
  <c r="X1388" i="2" s="1"/>
  <c r="R1384" i="2"/>
  <c r="X1384" i="2" s="1"/>
  <c r="R1380" i="2"/>
  <c r="X1380" i="2" s="1"/>
  <c r="R1376" i="2"/>
  <c r="X1376" i="2" s="1"/>
  <c r="R1372" i="2"/>
  <c r="X1372" i="2" s="1"/>
  <c r="R1364" i="2"/>
  <c r="X1364" i="2" s="1"/>
  <c r="R1360" i="2"/>
  <c r="X1360" i="2" s="1"/>
  <c r="R1356" i="2"/>
  <c r="X1356" i="2" s="1"/>
  <c r="R1352" i="2"/>
  <c r="X1352" i="2" s="1"/>
  <c r="R1348" i="2"/>
  <c r="X1348" i="2" s="1"/>
  <c r="R1344" i="2"/>
  <c r="X1344" i="2" s="1"/>
  <c r="R1340" i="2"/>
  <c r="X1340" i="2" s="1"/>
  <c r="R1336" i="2"/>
  <c r="X1336" i="2" s="1"/>
  <c r="R1332" i="2"/>
  <c r="X1332" i="2" s="1"/>
  <c r="R1328" i="2"/>
  <c r="X1328" i="2" s="1"/>
  <c r="R1324" i="2"/>
  <c r="X1324" i="2" s="1"/>
  <c r="R1320" i="2"/>
  <c r="X1320" i="2" s="1"/>
  <c r="R1316" i="2"/>
  <c r="X1316" i="2" s="1"/>
  <c r="R1312" i="2"/>
  <c r="X1312" i="2" s="1"/>
  <c r="R1308" i="2"/>
  <c r="X1308" i="2" s="1"/>
  <c r="R1300" i="2"/>
  <c r="X1300" i="2" s="1"/>
  <c r="R1296" i="2"/>
  <c r="X1296" i="2" s="1"/>
  <c r="R1292" i="2"/>
  <c r="X1292" i="2" s="1"/>
  <c r="R1288" i="2"/>
  <c r="X1288" i="2" s="1"/>
  <c r="R1284" i="2"/>
  <c r="X1284" i="2" s="1"/>
  <c r="R1280" i="2"/>
  <c r="X1280" i="2" s="1"/>
  <c r="R1272" i="2"/>
  <c r="X1272" i="2" s="1"/>
  <c r="R1256" i="2"/>
  <c r="X1256" i="2" s="1"/>
  <c r="R1224" i="2"/>
  <c r="X1224" i="2" s="1"/>
  <c r="R1208" i="2"/>
  <c r="X1208" i="2" s="1"/>
  <c r="R1192" i="2"/>
  <c r="X1192" i="2" s="1"/>
  <c r="R1160" i="2"/>
  <c r="X1160" i="2" s="1"/>
  <c r="R1144" i="2"/>
  <c r="X1144" i="2" s="1"/>
  <c r="R1128" i="2"/>
  <c r="X1128" i="2" s="1"/>
  <c r="R1096" i="2"/>
  <c r="X1096" i="2" s="1"/>
  <c r="R1080" i="2"/>
  <c r="X1080" i="2" s="1"/>
  <c r="R1064" i="2"/>
  <c r="X1064" i="2" s="1"/>
  <c r="R1032" i="2"/>
  <c r="X1032" i="2" s="1"/>
  <c r="R1016" i="2"/>
  <c r="X1016" i="2" s="1"/>
  <c r="R1000" i="2"/>
  <c r="X1000" i="2" s="1"/>
  <c r="R968" i="2"/>
  <c r="X968" i="2" s="1"/>
  <c r="R952" i="2"/>
  <c r="X952" i="2" s="1"/>
  <c r="R936" i="2"/>
  <c r="X936" i="2" s="1"/>
  <c r="R904" i="2"/>
  <c r="X904" i="2" s="1"/>
  <c r="R888" i="2"/>
  <c r="X888" i="2" s="1"/>
  <c r="R872" i="2"/>
  <c r="X872" i="2" s="1"/>
  <c r="R1048" i="2"/>
  <c r="X1048" i="2" s="1"/>
  <c r="Y5" i="2"/>
  <c r="R1240" i="2"/>
  <c r="X1240" i="2" s="1"/>
  <c r="R984" i="2"/>
  <c r="X984" i="2" s="1"/>
  <c r="R1276" i="2"/>
  <c r="X1276" i="2" s="1"/>
  <c r="R1268" i="2"/>
  <c r="X1268" i="2" s="1"/>
  <c r="R1264" i="2"/>
  <c r="X1264" i="2" s="1"/>
  <c r="R1260" i="2"/>
  <c r="X1260" i="2" s="1"/>
  <c r="R1252" i="2"/>
  <c r="X1252" i="2" s="1"/>
  <c r="R1248" i="2"/>
  <c r="X1248" i="2" s="1"/>
  <c r="R1244" i="2"/>
  <c r="X1244" i="2" s="1"/>
  <c r="R1236" i="2"/>
  <c r="X1236" i="2" s="1"/>
  <c r="R1232" i="2"/>
  <c r="X1232" i="2" s="1"/>
  <c r="R1228" i="2"/>
  <c r="X1228" i="2" s="1"/>
  <c r="R1220" i="2"/>
  <c r="X1220" i="2" s="1"/>
  <c r="R1216" i="2"/>
  <c r="X1216" i="2" s="1"/>
  <c r="R1212" i="2"/>
  <c r="X1212" i="2" s="1"/>
  <c r="R1204" i="2"/>
  <c r="X1204" i="2" s="1"/>
  <c r="R1200" i="2"/>
  <c r="X1200" i="2" s="1"/>
  <c r="R1196" i="2"/>
  <c r="X1196" i="2" s="1"/>
  <c r="R1188" i="2"/>
  <c r="X1188" i="2" s="1"/>
  <c r="R1184" i="2"/>
  <c r="X1184" i="2" s="1"/>
  <c r="R1180" i="2"/>
  <c r="X1180" i="2" s="1"/>
  <c r="R1172" i="2"/>
  <c r="X1172" i="2" s="1"/>
  <c r="R1168" i="2"/>
  <c r="X1168" i="2" s="1"/>
  <c r="R1164" i="2"/>
  <c r="X1164" i="2" s="1"/>
  <c r="R1156" i="2"/>
  <c r="X1156" i="2" s="1"/>
  <c r="R1152" i="2"/>
  <c r="X1152" i="2" s="1"/>
  <c r="R1148" i="2"/>
  <c r="X1148" i="2" s="1"/>
  <c r="R1140" i="2"/>
  <c r="X1140" i="2" s="1"/>
  <c r="R1136" i="2"/>
  <c r="X1136" i="2" s="1"/>
  <c r="R1132" i="2"/>
  <c r="X1132" i="2" s="1"/>
  <c r="R1124" i="2"/>
  <c r="X1124" i="2" s="1"/>
  <c r="R1120" i="2"/>
  <c r="X1120" i="2" s="1"/>
  <c r="R1116" i="2"/>
  <c r="X1116" i="2" s="1"/>
  <c r="R1108" i="2"/>
  <c r="X1108" i="2" s="1"/>
  <c r="R1104" i="2"/>
  <c r="X1104" i="2" s="1"/>
  <c r="R1100" i="2"/>
  <c r="X1100" i="2" s="1"/>
  <c r="R1092" i="2"/>
  <c r="X1092" i="2" s="1"/>
  <c r="R1088" i="2"/>
  <c r="X1088" i="2" s="1"/>
  <c r="R1084" i="2"/>
  <c r="X1084" i="2" s="1"/>
  <c r="R1076" i="2"/>
  <c r="X1076" i="2" s="1"/>
  <c r="R1072" i="2"/>
  <c r="X1072" i="2" s="1"/>
  <c r="R1068" i="2"/>
  <c r="X1068" i="2" s="1"/>
  <c r="R1060" i="2"/>
  <c r="X1060" i="2" s="1"/>
  <c r="R1056" i="2"/>
  <c r="X1056" i="2" s="1"/>
  <c r="R1052" i="2"/>
  <c r="X1052" i="2" s="1"/>
  <c r="R1044" i="2"/>
  <c r="X1044" i="2" s="1"/>
  <c r="R1040" i="2"/>
  <c r="X1040" i="2" s="1"/>
  <c r="R1036" i="2"/>
  <c r="X1036" i="2" s="1"/>
  <c r="R1028" i="2"/>
  <c r="X1028" i="2" s="1"/>
  <c r="R1024" i="2"/>
  <c r="X1024" i="2" s="1"/>
  <c r="R1020" i="2"/>
  <c r="X1020" i="2" s="1"/>
  <c r="R1012" i="2"/>
  <c r="X1012" i="2" s="1"/>
  <c r="R1008" i="2"/>
  <c r="X1008" i="2" s="1"/>
  <c r="R1004" i="2"/>
  <c r="X1004" i="2" s="1"/>
  <c r="R996" i="2"/>
  <c r="X996" i="2" s="1"/>
  <c r="R992" i="2"/>
  <c r="X992" i="2" s="1"/>
  <c r="R988" i="2"/>
  <c r="X988" i="2" s="1"/>
  <c r="R980" i="2"/>
  <c r="X980" i="2" s="1"/>
  <c r="R976" i="2"/>
  <c r="X976" i="2" s="1"/>
  <c r="R972" i="2"/>
  <c r="X972" i="2" s="1"/>
  <c r="R964" i="2"/>
  <c r="X964" i="2" s="1"/>
  <c r="R960" i="2"/>
  <c r="X960" i="2" s="1"/>
  <c r="R956" i="2"/>
  <c r="X956" i="2" s="1"/>
  <c r="R948" i="2"/>
  <c r="X948" i="2" s="1"/>
  <c r="R944" i="2"/>
  <c r="X944" i="2" s="1"/>
  <c r="R940" i="2"/>
  <c r="X940" i="2" s="1"/>
  <c r="R932" i="2"/>
  <c r="X932" i="2" s="1"/>
  <c r="R928" i="2"/>
  <c r="X928" i="2" s="1"/>
  <c r="R924" i="2"/>
  <c r="X924" i="2" s="1"/>
  <c r="R916" i="2"/>
  <c r="X916" i="2" s="1"/>
  <c r="R912" i="2"/>
  <c r="X912" i="2" s="1"/>
  <c r="R908" i="2"/>
  <c r="X908" i="2" s="1"/>
  <c r="R900" i="2"/>
  <c r="X900" i="2" s="1"/>
  <c r="R896" i="2"/>
  <c r="X896" i="2" s="1"/>
  <c r="R892" i="2"/>
  <c r="X892" i="2" s="1"/>
  <c r="R884" i="2"/>
  <c r="X884" i="2" s="1"/>
  <c r="R880" i="2"/>
  <c r="X880" i="2" s="1"/>
  <c r="R876" i="2"/>
  <c r="X876" i="2" s="1"/>
  <c r="R868" i="2"/>
  <c r="X868" i="2" s="1"/>
  <c r="R864" i="2"/>
  <c r="X864" i="2" s="1"/>
  <c r="R860" i="2"/>
  <c r="X860" i="2" s="1"/>
  <c r="R856" i="2"/>
  <c r="X856" i="2" s="1"/>
  <c r="R852" i="2"/>
  <c r="X852" i="2" s="1"/>
  <c r="R848" i="2"/>
  <c r="X848" i="2" s="1"/>
  <c r="R844" i="2"/>
  <c r="X844" i="2" s="1"/>
  <c r="R840" i="2"/>
  <c r="X840" i="2" s="1"/>
  <c r="R836" i="2"/>
  <c r="X836" i="2" s="1"/>
  <c r="R832" i="2"/>
  <c r="X832" i="2" s="1"/>
  <c r="R828" i="2"/>
  <c r="X828" i="2" s="1"/>
  <c r="R824" i="2"/>
  <c r="X824" i="2" s="1"/>
  <c r="R820" i="2"/>
  <c r="X820" i="2" s="1"/>
  <c r="R816" i="2"/>
  <c r="X816" i="2" s="1"/>
  <c r="R812" i="2"/>
  <c r="X812" i="2" s="1"/>
  <c r="R808" i="2"/>
  <c r="X808" i="2" s="1"/>
  <c r="R804" i="2"/>
  <c r="X804" i="2" s="1"/>
  <c r="R800" i="2"/>
  <c r="X800" i="2" s="1"/>
  <c r="R796" i="2"/>
  <c r="X796" i="2" s="1"/>
  <c r="R792" i="2"/>
  <c r="X792" i="2" s="1"/>
  <c r="R788" i="2"/>
  <c r="X788" i="2" s="1"/>
  <c r="R784" i="2"/>
  <c r="X784" i="2" s="1"/>
  <c r="R780" i="2"/>
  <c r="X780" i="2" s="1"/>
  <c r="R776" i="2"/>
  <c r="X776" i="2" s="1"/>
  <c r="R772" i="2"/>
  <c r="X772" i="2" s="1"/>
  <c r="R768" i="2"/>
  <c r="X768" i="2" s="1"/>
  <c r="R764" i="2"/>
  <c r="X764" i="2" s="1"/>
  <c r="R760" i="2"/>
  <c r="X760" i="2" s="1"/>
  <c r="R756" i="2"/>
  <c r="X756" i="2" s="1"/>
  <c r="R752" i="2"/>
  <c r="X752" i="2" s="1"/>
  <c r="R748" i="2"/>
  <c r="X748" i="2" s="1"/>
  <c r="R744" i="2"/>
  <c r="X744" i="2" s="1"/>
  <c r="R740" i="2"/>
  <c r="X740" i="2" s="1"/>
  <c r="R736" i="2"/>
  <c r="X736" i="2" s="1"/>
  <c r="R732" i="2"/>
  <c r="X732" i="2" s="1"/>
  <c r="R728" i="2"/>
  <c r="X728" i="2" s="1"/>
  <c r="R724" i="2"/>
  <c r="X724" i="2" s="1"/>
  <c r="R720" i="2"/>
  <c r="X720" i="2" s="1"/>
  <c r="R716" i="2"/>
  <c r="X716" i="2" s="1"/>
  <c r="R712" i="2"/>
  <c r="X712" i="2" s="1"/>
  <c r="R708" i="2"/>
  <c r="X708" i="2" s="1"/>
  <c r="R704" i="2"/>
  <c r="X704" i="2" s="1"/>
  <c r="R700" i="2"/>
  <c r="X700" i="2" s="1"/>
  <c r="R696" i="2"/>
  <c r="X696" i="2" s="1"/>
  <c r="R692" i="2"/>
  <c r="X692" i="2" s="1"/>
  <c r="R688" i="2"/>
  <c r="X688" i="2" s="1"/>
  <c r="R684" i="2"/>
  <c r="X684" i="2" s="1"/>
  <c r="R680" i="2"/>
  <c r="X680" i="2" s="1"/>
  <c r="R676" i="2"/>
  <c r="X676" i="2" s="1"/>
  <c r="R672" i="2"/>
  <c r="X672" i="2" s="1"/>
  <c r="R668" i="2"/>
  <c r="X668" i="2" s="1"/>
  <c r="R664" i="2"/>
  <c r="X664" i="2" s="1"/>
  <c r="R660" i="2"/>
  <c r="X660" i="2" s="1"/>
  <c r="R656" i="2"/>
  <c r="X656" i="2" s="1"/>
  <c r="R652" i="2"/>
  <c r="X652" i="2" s="1"/>
  <c r="R648" i="2"/>
  <c r="X648" i="2" s="1"/>
  <c r="R644" i="2"/>
  <c r="X644" i="2" s="1"/>
  <c r="R640" i="2"/>
  <c r="X640" i="2" s="1"/>
  <c r="R636" i="2"/>
  <c r="X636" i="2" s="1"/>
  <c r="R632" i="2"/>
  <c r="X632" i="2" s="1"/>
  <c r="R628" i="2"/>
  <c r="X628" i="2" s="1"/>
  <c r="R624" i="2"/>
  <c r="X624" i="2" s="1"/>
  <c r="R620" i="2"/>
  <c r="X620" i="2" s="1"/>
  <c r="R616" i="2"/>
  <c r="X616" i="2" s="1"/>
  <c r="R612" i="2"/>
  <c r="X612" i="2" s="1"/>
  <c r="R608" i="2"/>
  <c r="X608" i="2" s="1"/>
  <c r="R604" i="2"/>
  <c r="X604" i="2" s="1"/>
  <c r="R600" i="2"/>
  <c r="X600" i="2" s="1"/>
  <c r="R596" i="2"/>
  <c r="X596" i="2" s="1"/>
  <c r="R592" i="2"/>
  <c r="X592" i="2" s="1"/>
  <c r="R588" i="2"/>
  <c r="X588" i="2" s="1"/>
  <c r="R584" i="2"/>
  <c r="X584" i="2" s="1"/>
  <c r="R580" i="2"/>
  <c r="X580" i="2" s="1"/>
  <c r="R576" i="2"/>
  <c r="X576" i="2" s="1"/>
  <c r="R572" i="2"/>
  <c r="X572" i="2" s="1"/>
  <c r="R568" i="2"/>
  <c r="X568" i="2" s="1"/>
  <c r="R564" i="2"/>
  <c r="X564" i="2" s="1"/>
  <c r="R560" i="2"/>
  <c r="X560" i="2" s="1"/>
  <c r="R556" i="2"/>
  <c r="X556" i="2" s="1"/>
  <c r="R552" i="2"/>
  <c r="X552" i="2" s="1"/>
  <c r="R548" i="2"/>
  <c r="X548" i="2" s="1"/>
  <c r="R544" i="2"/>
  <c r="X544" i="2" s="1"/>
  <c r="R540" i="2"/>
  <c r="X540" i="2" s="1"/>
  <c r="R536" i="2"/>
  <c r="X536" i="2" s="1"/>
  <c r="R532" i="2"/>
  <c r="X532" i="2" s="1"/>
  <c r="R528" i="2"/>
  <c r="X528" i="2" s="1"/>
  <c r="R524" i="2"/>
  <c r="X524" i="2" s="1"/>
  <c r="R520" i="2"/>
  <c r="X520" i="2" s="1"/>
  <c r="R516" i="2"/>
  <c r="X516" i="2" s="1"/>
  <c r="R512" i="2"/>
  <c r="X512" i="2" s="1"/>
  <c r="R508" i="2"/>
  <c r="X508" i="2" s="1"/>
  <c r="R504" i="2"/>
  <c r="X504" i="2" s="1"/>
  <c r="R500" i="2"/>
  <c r="X500" i="2" s="1"/>
  <c r="R496" i="2"/>
  <c r="X496" i="2" s="1"/>
  <c r="R492" i="2"/>
  <c r="X492" i="2" s="1"/>
  <c r="R488" i="2"/>
  <c r="X488" i="2" s="1"/>
  <c r="R484" i="2"/>
  <c r="X484" i="2" s="1"/>
  <c r="R480" i="2"/>
  <c r="X480" i="2" s="1"/>
  <c r="R476" i="2"/>
  <c r="X476" i="2" s="1"/>
  <c r="R472" i="2"/>
  <c r="X472" i="2" s="1"/>
  <c r="R468" i="2"/>
  <c r="X468" i="2" s="1"/>
  <c r="R464" i="2"/>
  <c r="X464" i="2" s="1"/>
  <c r="R460" i="2"/>
  <c r="X460" i="2" s="1"/>
  <c r="R456" i="2"/>
  <c r="X456" i="2" s="1"/>
  <c r="R452" i="2"/>
  <c r="X452" i="2" s="1"/>
  <c r="R448" i="2"/>
  <c r="X448" i="2" s="1"/>
  <c r="R444" i="2"/>
  <c r="X444" i="2" s="1"/>
  <c r="R440" i="2"/>
  <c r="X440" i="2" s="1"/>
  <c r="R436" i="2"/>
  <c r="X436" i="2" s="1"/>
  <c r="R432" i="2"/>
  <c r="X432" i="2" s="1"/>
  <c r="R428" i="2"/>
  <c r="X428" i="2" s="1"/>
  <c r="R424" i="2"/>
  <c r="X424" i="2" s="1"/>
  <c r="R420" i="2"/>
  <c r="X420" i="2" s="1"/>
  <c r="R416" i="2"/>
  <c r="X416" i="2" s="1"/>
  <c r="R412" i="2"/>
  <c r="X412" i="2" s="1"/>
  <c r="R408" i="2"/>
  <c r="X408" i="2" s="1"/>
  <c r="R404" i="2"/>
  <c r="X404" i="2" s="1"/>
  <c r="R400" i="2"/>
  <c r="X400" i="2" s="1"/>
  <c r="R396" i="2"/>
  <c r="X396" i="2" s="1"/>
  <c r="R392" i="2"/>
  <c r="X392" i="2" s="1"/>
  <c r="S1494" i="2"/>
  <c r="Y1494" i="2" s="1"/>
  <c r="S1490" i="2"/>
  <c r="Y1490" i="2" s="1"/>
  <c r="S1486" i="2"/>
  <c r="Y1486" i="2" s="1"/>
  <c r="S1482" i="2"/>
  <c r="Y1482" i="2" s="1"/>
  <c r="S1478" i="2"/>
  <c r="Y1478" i="2" s="1"/>
  <c r="S1474" i="2"/>
  <c r="Y1474" i="2" s="1"/>
  <c r="S1470" i="2"/>
  <c r="Y1470" i="2" s="1"/>
  <c r="S1466" i="2"/>
  <c r="Y1466" i="2" s="1"/>
  <c r="S1462" i="2"/>
  <c r="Y1462" i="2" s="1"/>
  <c r="S1458" i="2"/>
  <c r="Y1458" i="2" s="1"/>
  <c r="S1454" i="2"/>
  <c r="Y1454" i="2" s="1"/>
  <c r="S1450" i="2"/>
  <c r="Y1450" i="2" s="1"/>
  <c r="S1446" i="2"/>
  <c r="Y1446" i="2" s="1"/>
  <c r="S1442" i="2"/>
  <c r="Y1442" i="2" s="1"/>
  <c r="S1438" i="2"/>
  <c r="Y1438" i="2" s="1"/>
  <c r="S1434" i="2"/>
  <c r="Y1434" i="2" s="1"/>
  <c r="S1430" i="2"/>
  <c r="Y1430" i="2" s="1"/>
  <c r="S1426" i="2"/>
  <c r="Y1426" i="2" s="1"/>
  <c r="S1422" i="2"/>
  <c r="Y1422" i="2" s="1"/>
  <c r="S1418" i="2"/>
  <c r="Y1418" i="2" s="1"/>
  <c r="S1414" i="2"/>
  <c r="Y1414" i="2" s="1"/>
  <c r="S1410" i="2"/>
  <c r="Y1410" i="2" s="1"/>
  <c r="S1406" i="2"/>
  <c r="Y1406" i="2" s="1"/>
  <c r="S1402" i="2"/>
  <c r="Y1402" i="2" s="1"/>
  <c r="S1398" i="2"/>
  <c r="Y1398" i="2" s="1"/>
  <c r="S1394" i="2"/>
  <c r="Y1394" i="2" s="1"/>
  <c r="S1390" i="2"/>
  <c r="Y1390" i="2" s="1"/>
  <c r="S1386" i="2"/>
  <c r="Y1386" i="2" s="1"/>
  <c r="S1382" i="2"/>
  <c r="Y1382" i="2" s="1"/>
  <c r="S1378" i="2"/>
  <c r="Y1378" i="2" s="1"/>
  <c r="S1374" i="2"/>
  <c r="Y1374" i="2" s="1"/>
  <c r="S1370" i="2"/>
  <c r="Y1370" i="2" s="1"/>
  <c r="S1366" i="2"/>
  <c r="Y1366" i="2" s="1"/>
  <c r="S1362" i="2"/>
  <c r="Y1362" i="2" s="1"/>
  <c r="S1358" i="2"/>
  <c r="Y1358" i="2" s="1"/>
  <c r="S1354" i="2"/>
  <c r="Y1354" i="2" s="1"/>
  <c r="S1350" i="2"/>
  <c r="Y1350" i="2" s="1"/>
  <c r="S1346" i="2"/>
  <c r="Y1346" i="2" s="1"/>
  <c r="S1342" i="2"/>
  <c r="Y1342" i="2" s="1"/>
  <c r="S1338" i="2"/>
  <c r="Y1338" i="2" s="1"/>
  <c r="S1334" i="2"/>
  <c r="Y1334" i="2" s="1"/>
  <c r="S1330" i="2"/>
  <c r="Y1330" i="2" s="1"/>
  <c r="S1326" i="2"/>
  <c r="Y1326" i="2" s="1"/>
  <c r="S1322" i="2"/>
  <c r="Y1322" i="2" s="1"/>
  <c r="S1318" i="2"/>
  <c r="Y1318" i="2" s="1"/>
  <c r="S1314" i="2"/>
  <c r="Y1314" i="2" s="1"/>
  <c r="S1310" i="2"/>
  <c r="Y1310" i="2" s="1"/>
  <c r="S1306" i="2"/>
  <c r="Y1306" i="2" s="1"/>
  <c r="S1302" i="2"/>
  <c r="Y1302" i="2" s="1"/>
  <c r="S1298" i="2"/>
  <c r="Y1298" i="2" s="1"/>
  <c r="S1294" i="2"/>
  <c r="Y1294" i="2" s="1"/>
  <c r="S1290" i="2"/>
  <c r="Y1290" i="2" s="1"/>
  <c r="S1286" i="2"/>
  <c r="Y1286" i="2" s="1"/>
  <c r="S1282" i="2"/>
  <c r="Y1282" i="2" s="1"/>
  <c r="S1278" i="2"/>
  <c r="Y1278" i="2" s="1"/>
  <c r="S1274" i="2"/>
  <c r="Y1274" i="2" s="1"/>
  <c r="S1270" i="2"/>
  <c r="Y1270" i="2" s="1"/>
  <c r="S1266" i="2"/>
  <c r="Y1266" i="2" s="1"/>
  <c r="S1262" i="2"/>
  <c r="Y1262" i="2" s="1"/>
  <c r="S1258" i="2"/>
  <c r="Y1258" i="2" s="1"/>
  <c r="S1254" i="2"/>
  <c r="Y1254" i="2" s="1"/>
  <c r="S1250" i="2"/>
  <c r="Y1250" i="2" s="1"/>
  <c r="S1246" i="2"/>
  <c r="Y1246" i="2" s="1"/>
  <c r="S1242" i="2"/>
  <c r="Y1242" i="2" s="1"/>
  <c r="S1238" i="2"/>
  <c r="Y1238" i="2" s="1"/>
  <c r="S1234" i="2"/>
  <c r="Y1234" i="2" s="1"/>
  <c r="S1230" i="2"/>
  <c r="Y1230" i="2" s="1"/>
  <c r="S1226" i="2"/>
  <c r="Y1226" i="2" s="1"/>
  <c r="S1222" i="2"/>
  <c r="Y1222" i="2" s="1"/>
  <c r="S1218" i="2"/>
  <c r="Y1218" i="2" s="1"/>
  <c r="S1214" i="2"/>
  <c r="Y1214" i="2" s="1"/>
  <c r="S1210" i="2"/>
  <c r="Y1210" i="2" s="1"/>
  <c r="S1206" i="2"/>
  <c r="Y1206" i="2" s="1"/>
  <c r="S1202" i="2"/>
  <c r="Y1202" i="2" s="1"/>
  <c r="S1198" i="2"/>
  <c r="Y1198" i="2" s="1"/>
  <c r="S1194" i="2"/>
  <c r="Y1194" i="2" s="1"/>
  <c r="S1190" i="2"/>
  <c r="Y1190" i="2" s="1"/>
  <c r="S1186" i="2"/>
  <c r="Y1186" i="2" s="1"/>
  <c r="S1182" i="2"/>
  <c r="Y1182" i="2" s="1"/>
  <c r="S1178" i="2"/>
  <c r="Y1178" i="2" s="1"/>
  <c r="S1174" i="2"/>
  <c r="Y1174" i="2" s="1"/>
  <c r="S1170" i="2"/>
  <c r="Y1170" i="2" s="1"/>
  <c r="S1166" i="2"/>
  <c r="Y1166" i="2" s="1"/>
  <c r="S1162" i="2"/>
  <c r="Y1162" i="2" s="1"/>
  <c r="S1158" i="2"/>
  <c r="Y1158" i="2" s="1"/>
  <c r="S1154" i="2"/>
  <c r="Y1154" i="2" s="1"/>
  <c r="S1150" i="2"/>
  <c r="Y1150" i="2" s="1"/>
  <c r="S1146" i="2"/>
  <c r="Y1146" i="2" s="1"/>
  <c r="S1142" i="2"/>
  <c r="Y1142" i="2" s="1"/>
  <c r="S1138" i="2"/>
  <c r="Y1138" i="2" s="1"/>
  <c r="S1134" i="2"/>
  <c r="Y1134" i="2" s="1"/>
  <c r="S1130" i="2"/>
  <c r="Y1130" i="2" s="1"/>
  <c r="S1126" i="2"/>
  <c r="Y1126" i="2" s="1"/>
  <c r="S1122" i="2"/>
  <c r="Y1122" i="2" s="1"/>
  <c r="S1118" i="2"/>
  <c r="Y1118" i="2" s="1"/>
  <c r="S1114" i="2"/>
  <c r="Y1114" i="2" s="1"/>
  <c r="S1110" i="2"/>
  <c r="Y1110" i="2" s="1"/>
  <c r="S1106" i="2"/>
  <c r="Y1106" i="2" s="1"/>
  <c r="S1102" i="2"/>
  <c r="Y1102" i="2" s="1"/>
  <c r="S1098" i="2"/>
  <c r="Y1098" i="2" s="1"/>
  <c r="S1094" i="2"/>
  <c r="Y1094" i="2" s="1"/>
  <c r="S1090" i="2"/>
  <c r="Y1090" i="2" s="1"/>
  <c r="S1086" i="2"/>
  <c r="Y1086" i="2" s="1"/>
  <c r="S1082" i="2"/>
  <c r="Y1082" i="2" s="1"/>
  <c r="S1078" i="2"/>
  <c r="Y1078" i="2" s="1"/>
  <c r="S1074" i="2"/>
  <c r="Y1074" i="2" s="1"/>
  <c r="S1070" i="2"/>
  <c r="Y1070" i="2" s="1"/>
  <c r="S1066" i="2"/>
  <c r="Y1066" i="2" s="1"/>
  <c r="S1062" i="2"/>
  <c r="Y1062" i="2" s="1"/>
  <c r="S1058" i="2"/>
  <c r="Y1058" i="2" s="1"/>
  <c r="S1054" i="2"/>
  <c r="Y1054" i="2" s="1"/>
  <c r="S1050" i="2"/>
  <c r="Y1050" i="2" s="1"/>
  <c r="S1046" i="2"/>
  <c r="Y1046" i="2" s="1"/>
  <c r="S1042" i="2"/>
  <c r="Y1042" i="2" s="1"/>
  <c r="S1038" i="2"/>
  <c r="Y1038" i="2" s="1"/>
  <c r="S1034" i="2"/>
  <c r="Y1034" i="2" s="1"/>
  <c r="S1030" i="2"/>
  <c r="Y1030" i="2" s="1"/>
  <c r="S1026" i="2"/>
  <c r="Y1026" i="2" s="1"/>
  <c r="S1022" i="2"/>
  <c r="Y1022" i="2" s="1"/>
  <c r="S1018" i="2"/>
  <c r="Y1018" i="2" s="1"/>
  <c r="S1014" i="2"/>
  <c r="Y1014" i="2" s="1"/>
  <c r="S1010" i="2"/>
  <c r="Y1010" i="2" s="1"/>
  <c r="S1006" i="2"/>
  <c r="Y1006" i="2" s="1"/>
  <c r="S1002" i="2"/>
  <c r="Y1002" i="2" s="1"/>
  <c r="S998" i="2"/>
  <c r="Y998" i="2" s="1"/>
  <c r="S994" i="2"/>
  <c r="Y994" i="2" s="1"/>
  <c r="S990" i="2"/>
  <c r="Y990" i="2" s="1"/>
  <c r="S986" i="2"/>
  <c r="Y986" i="2" s="1"/>
  <c r="S982" i="2"/>
  <c r="Y982" i="2" s="1"/>
  <c r="S978" i="2"/>
  <c r="Y978" i="2" s="1"/>
  <c r="S974" i="2"/>
  <c r="Y974" i="2" s="1"/>
  <c r="S970" i="2"/>
  <c r="Y970" i="2" s="1"/>
  <c r="S966" i="2"/>
  <c r="Y966" i="2" s="1"/>
  <c r="S962" i="2"/>
  <c r="Y962" i="2" s="1"/>
  <c r="S958" i="2"/>
  <c r="Y958" i="2" s="1"/>
  <c r="S954" i="2"/>
  <c r="Y954" i="2" s="1"/>
  <c r="S950" i="2"/>
  <c r="Y950" i="2" s="1"/>
  <c r="S946" i="2"/>
  <c r="Y946" i="2" s="1"/>
  <c r="S942" i="2"/>
  <c r="Y942" i="2" s="1"/>
  <c r="S938" i="2"/>
  <c r="Y938" i="2" s="1"/>
  <c r="S934" i="2"/>
  <c r="Y934" i="2" s="1"/>
  <c r="S930" i="2"/>
  <c r="Y930" i="2" s="1"/>
  <c r="S926" i="2"/>
  <c r="Y926" i="2" s="1"/>
  <c r="S922" i="2"/>
  <c r="Y922" i="2" s="1"/>
  <c r="S918" i="2"/>
  <c r="Y918" i="2" s="1"/>
  <c r="S914" i="2"/>
  <c r="Y914" i="2" s="1"/>
  <c r="S910" i="2"/>
  <c r="Y910" i="2" s="1"/>
  <c r="S906" i="2"/>
  <c r="Y906" i="2" s="1"/>
  <c r="S902" i="2"/>
  <c r="Y902" i="2" s="1"/>
  <c r="S898" i="2"/>
  <c r="Y898" i="2" s="1"/>
  <c r="S894" i="2"/>
  <c r="Y894" i="2" s="1"/>
  <c r="S890" i="2"/>
  <c r="Y890" i="2" s="1"/>
  <c r="S886" i="2"/>
  <c r="Y886" i="2" s="1"/>
  <c r="S882" i="2"/>
  <c r="Y882" i="2" s="1"/>
  <c r="S878" i="2"/>
  <c r="Y878" i="2" s="1"/>
  <c r="S874" i="2"/>
  <c r="Y874" i="2" s="1"/>
  <c r="S870" i="2"/>
  <c r="Y870" i="2" s="1"/>
  <c r="S866" i="2"/>
  <c r="Y866" i="2" s="1"/>
  <c r="S862" i="2"/>
  <c r="Y862" i="2" s="1"/>
  <c r="S858" i="2"/>
  <c r="Y858" i="2" s="1"/>
  <c r="S854" i="2"/>
  <c r="Y854" i="2" s="1"/>
  <c r="S850" i="2"/>
  <c r="Y850" i="2" s="1"/>
  <c r="S846" i="2"/>
  <c r="Y846" i="2" s="1"/>
  <c r="S842" i="2"/>
  <c r="Y842" i="2" s="1"/>
  <c r="S838" i="2"/>
  <c r="Y838" i="2" s="1"/>
  <c r="S834" i="2"/>
  <c r="Y834" i="2" s="1"/>
  <c r="S830" i="2"/>
  <c r="Y830" i="2" s="1"/>
  <c r="S826" i="2"/>
  <c r="Y826" i="2" s="1"/>
  <c r="S822" i="2"/>
  <c r="Y822" i="2" s="1"/>
  <c r="S818" i="2"/>
  <c r="Y818" i="2" s="1"/>
  <c r="S814" i="2"/>
  <c r="Y814" i="2" s="1"/>
  <c r="S810" i="2"/>
  <c r="Y810" i="2" s="1"/>
  <c r="S806" i="2"/>
  <c r="Y806" i="2" s="1"/>
  <c r="S802" i="2"/>
  <c r="Y802" i="2" s="1"/>
  <c r="S798" i="2"/>
  <c r="Y798" i="2" s="1"/>
  <c r="S794" i="2"/>
  <c r="Y794" i="2" s="1"/>
  <c r="S790" i="2"/>
  <c r="Y790" i="2" s="1"/>
  <c r="S786" i="2"/>
  <c r="Y786" i="2" s="1"/>
  <c r="S782" i="2"/>
  <c r="Y782" i="2" s="1"/>
  <c r="S778" i="2"/>
  <c r="Y778" i="2" s="1"/>
  <c r="S774" i="2"/>
  <c r="Y774" i="2" s="1"/>
  <c r="S770" i="2"/>
  <c r="Y770" i="2" s="1"/>
  <c r="S766" i="2"/>
  <c r="Y766" i="2" s="1"/>
  <c r="S762" i="2"/>
  <c r="Y762" i="2" s="1"/>
  <c r="S758" i="2"/>
  <c r="Y758" i="2" s="1"/>
  <c r="S754" i="2"/>
  <c r="Y754" i="2" s="1"/>
  <c r="S750" i="2"/>
  <c r="Y750" i="2" s="1"/>
  <c r="S746" i="2"/>
  <c r="Y746" i="2" s="1"/>
  <c r="S742" i="2"/>
  <c r="Y742" i="2" s="1"/>
  <c r="S738" i="2"/>
  <c r="Y738" i="2" s="1"/>
  <c r="S734" i="2"/>
  <c r="Y734" i="2" s="1"/>
  <c r="S730" i="2"/>
  <c r="Y730" i="2" s="1"/>
  <c r="S726" i="2"/>
  <c r="Y726" i="2" s="1"/>
  <c r="S722" i="2"/>
  <c r="Y722" i="2" s="1"/>
  <c r="S718" i="2"/>
  <c r="Y718" i="2" s="1"/>
  <c r="S714" i="2"/>
  <c r="Y714" i="2" s="1"/>
  <c r="S710" i="2"/>
  <c r="Y710" i="2" s="1"/>
  <c r="S706" i="2"/>
  <c r="Y706" i="2" s="1"/>
  <c r="S702" i="2"/>
  <c r="Y702" i="2" s="1"/>
  <c r="S698" i="2"/>
  <c r="Y698" i="2" s="1"/>
  <c r="S694" i="2"/>
  <c r="Y694" i="2" s="1"/>
  <c r="S690" i="2"/>
  <c r="Y690" i="2" s="1"/>
  <c r="S686" i="2"/>
  <c r="Y686" i="2" s="1"/>
  <c r="S682" i="2"/>
  <c r="Y682" i="2" s="1"/>
  <c r="S678" i="2"/>
  <c r="Y678" i="2" s="1"/>
  <c r="S674" i="2"/>
  <c r="Y674" i="2" s="1"/>
  <c r="S670" i="2"/>
  <c r="Y670" i="2" s="1"/>
  <c r="S666" i="2"/>
  <c r="Y666" i="2" s="1"/>
  <c r="S662" i="2"/>
  <c r="Y662" i="2" s="1"/>
  <c r="S658" i="2"/>
  <c r="Y658" i="2" s="1"/>
  <c r="S654" i="2"/>
  <c r="Y654" i="2" s="1"/>
  <c r="S650" i="2"/>
  <c r="Y650" i="2" s="1"/>
  <c r="S646" i="2"/>
  <c r="Y646" i="2" s="1"/>
  <c r="S642" i="2"/>
  <c r="Y642" i="2" s="1"/>
  <c r="S638" i="2"/>
  <c r="Y638" i="2" s="1"/>
  <c r="S634" i="2"/>
  <c r="Y634" i="2" s="1"/>
  <c r="S630" i="2"/>
  <c r="Y630" i="2" s="1"/>
  <c r="S626" i="2"/>
  <c r="Y626" i="2" s="1"/>
  <c r="S622" i="2"/>
  <c r="Y622" i="2" s="1"/>
  <c r="S618" i="2"/>
  <c r="Y618" i="2" s="1"/>
  <c r="S614" i="2"/>
  <c r="Y614" i="2" s="1"/>
  <c r="S610" i="2"/>
  <c r="Y610" i="2" s="1"/>
  <c r="S606" i="2"/>
  <c r="Y606" i="2" s="1"/>
  <c r="S602" i="2"/>
  <c r="Y602" i="2" s="1"/>
  <c r="S598" i="2"/>
  <c r="Y598" i="2" s="1"/>
  <c r="S594" i="2"/>
  <c r="Y594" i="2" s="1"/>
  <c r="S590" i="2"/>
  <c r="Y590" i="2" s="1"/>
  <c r="S586" i="2"/>
  <c r="Y586" i="2" s="1"/>
  <c r="S582" i="2"/>
  <c r="Y582" i="2" s="1"/>
  <c r="S578" i="2"/>
  <c r="Y578" i="2" s="1"/>
  <c r="S574" i="2"/>
  <c r="Y574" i="2" s="1"/>
  <c r="S570" i="2"/>
  <c r="Y570" i="2" s="1"/>
  <c r="S566" i="2"/>
  <c r="Y566" i="2" s="1"/>
  <c r="S562" i="2"/>
  <c r="Y562" i="2" s="1"/>
  <c r="S558" i="2"/>
  <c r="Y558" i="2" s="1"/>
  <c r="S554" i="2"/>
  <c r="Y554" i="2" s="1"/>
  <c r="S550" i="2"/>
  <c r="Y550" i="2" s="1"/>
  <c r="S546" i="2"/>
  <c r="Y546" i="2" s="1"/>
  <c r="S542" i="2"/>
  <c r="Y542" i="2" s="1"/>
  <c r="S538" i="2"/>
  <c r="Y538" i="2" s="1"/>
  <c r="S534" i="2"/>
  <c r="Y534" i="2" s="1"/>
  <c r="S530" i="2"/>
  <c r="Y530" i="2" s="1"/>
  <c r="S526" i="2"/>
  <c r="Y526" i="2" s="1"/>
  <c r="S522" i="2"/>
  <c r="Y522" i="2" s="1"/>
  <c r="S518" i="2"/>
  <c r="Y518" i="2" s="1"/>
  <c r="S514" i="2"/>
  <c r="Y514" i="2" s="1"/>
  <c r="S510" i="2"/>
  <c r="Y510" i="2" s="1"/>
  <c r="S506" i="2"/>
  <c r="Y506" i="2" s="1"/>
  <c r="S502" i="2"/>
  <c r="Y502" i="2" s="1"/>
  <c r="S498" i="2"/>
  <c r="Y498" i="2" s="1"/>
  <c r="S494" i="2"/>
  <c r="Y494" i="2" s="1"/>
  <c r="S490" i="2"/>
  <c r="Y490" i="2" s="1"/>
  <c r="S486" i="2"/>
  <c r="Y486" i="2" s="1"/>
  <c r="S482" i="2"/>
  <c r="Y482" i="2" s="1"/>
  <c r="S478" i="2"/>
  <c r="Y478" i="2" s="1"/>
  <c r="S474" i="2"/>
  <c r="Y474" i="2" s="1"/>
  <c r="S470" i="2"/>
  <c r="Y470" i="2" s="1"/>
  <c r="S466" i="2"/>
  <c r="Y466" i="2" s="1"/>
  <c r="S462" i="2"/>
  <c r="Y462" i="2" s="1"/>
  <c r="S458" i="2"/>
  <c r="Y458" i="2" s="1"/>
  <c r="S454" i="2"/>
  <c r="Y454" i="2" s="1"/>
  <c r="S450" i="2"/>
  <c r="Y450" i="2" s="1"/>
  <c r="S446" i="2"/>
  <c r="Y446" i="2" s="1"/>
  <c r="S442" i="2"/>
  <c r="Y442" i="2" s="1"/>
  <c r="S438" i="2"/>
  <c r="Y438" i="2" s="1"/>
  <c r="S434" i="2"/>
  <c r="Y434" i="2" s="1"/>
  <c r="S430" i="2"/>
  <c r="Y430" i="2" s="1"/>
  <c r="S426" i="2"/>
  <c r="Y426" i="2" s="1"/>
  <c r="S422" i="2"/>
  <c r="Y422" i="2" s="1"/>
  <c r="S418" i="2"/>
  <c r="Y418" i="2" s="1"/>
  <c r="S414" i="2"/>
  <c r="Y414" i="2" s="1"/>
  <c r="S410" i="2"/>
  <c r="Y410" i="2" s="1"/>
  <c r="S406" i="2"/>
  <c r="Y406" i="2" s="1"/>
  <c r="S402" i="2"/>
  <c r="Y402" i="2" s="1"/>
  <c r="S398" i="2"/>
  <c r="Y398" i="2" s="1"/>
  <c r="S394" i="2"/>
  <c r="Y394" i="2" s="1"/>
  <c r="S390" i="2"/>
  <c r="Y390" i="2" s="1"/>
  <c r="S386" i="2"/>
  <c r="Y386" i="2" s="1"/>
  <c r="S382" i="2"/>
  <c r="Y382" i="2" s="1"/>
  <c r="S374" i="2"/>
  <c r="Y374" i="2" s="1"/>
  <c r="S370" i="2"/>
  <c r="Y370" i="2" s="1"/>
  <c r="S366" i="2"/>
  <c r="Y366" i="2" s="1"/>
  <c r="S362" i="2"/>
  <c r="Y362" i="2" s="1"/>
  <c r="S358" i="2"/>
  <c r="Y358" i="2" s="1"/>
  <c r="S354" i="2"/>
  <c r="Y354" i="2" s="1"/>
  <c r="S350" i="2"/>
  <c r="Y350" i="2" s="1"/>
  <c r="S346" i="2"/>
  <c r="Y346" i="2" s="1"/>
  <c r="S342" i="2"/>
  <c r="Y342" i="2" s="1"/>
  <c r="S334" i="2"/>
  <c r="Y334" i="2" s="1"/>
  <c r="S330" i="2"/>
  <c r="Y330" i="2" s="1"/>
  <c r="S322" i="2"/>
  <c r="Y322" i="2" s="1"/>
  <c r="Y6" i="2"/>
  <c r="Z6" i="2"/>
  <c r="R1274" i="2"/>
  <c r="X1274" i="2" s="1"/>
  <c r="R1270" i="2"/>
  <c r="X1270" i="2" s="1"/>
  <c r="R1266" i="2"/>
  <c r="X1266" i="2" s="1"/>
  <c r="R1262" i="2"/>
  <c r="X1262" i="2" s="1"/>
  <c r="R1258" i="2"/>
  <c r="X1258" i="2" s="1"/>
  <c r="R1254" i="2"/>
  <c r="X1254" i="2" s="1"/>
  <c r="R1250" i="2"/>
  <c r="X1250" i="2" s="1"/>
  <c r="R1246" i="2"/>
  <c r="X1246" i="2" s="1"/>
  <c r="R1242" i="2"/>
  <c r="X1242" i="2" s="1"/>
  <c r="R1238" i="2"/>
  <c r="X1238" i="2" s="1"/>
  <c r="R1234" i="2"/>
  <c r="X1234" i="2" s="1"/>
  <c r="R1230" i="2"/>
  <c r="X1230" i="2" s="1"/>
  <c r="R1226" i="2"/>
  <c r="X1226" i="2" s="1"/>
  <c r="R1222" i="2"/>
  <c r="X1222" i="2" s="1"/>
  <c r="R1218" i="2"/>
  <c r="X1218" i="2" s="1"/>
  <c r="R1214" i="2"/>
  <c r="X1214" i="2" s="1"/>
  <c r="R1210" i="2"/>
  <c r="X1210" i="2" s="1"/>
  <c r="R1206" i="2"/>
  <c r="X1206" i="2" s="1"/>
  <c r="R1202" i="2"/>
  <c r="X1202" i="2" s="1"/>
  <c r="R1198" i="2"/>
  <c r="X1198" i="2" s="1"/>
  <c r="R1194" i="2"/>
  <c r="X1194" i="2" s="1"/>
  <c r="R1190" i="2"/>
  <c r="X1190" i="2" s="1"/>
  <c r="R1186" i="2"/>
  <c r="X1186" i="2" s="1"/>
  <c r="R1182" i="2"/>
  <c r="X1182" i="2" s="1"/>
  <c r="R1178" i="2"/>
  <c r="X1178" i="2" s="1"/>
  <c r="R1174" i="2"/>
  <c r="X1174" i="2" s="1"/>
  <c r="R1170" i="2"/>
  <c r="X1170" i="2" s="1"/>
  <c r="R1166" i="2"/>
  <c r="X1166" i="2" s="1"/>
  <c r="R1162" i="2"/>
  <c r="X1162" i="2" s="1"/>
  <c r="R1158" i="2"/>
  <c r="X1158" i="2" s="1"/>
  <c r="R1154" i="2"/>
  <c r="X1154" i="2" s="1"/>
  <c r="R1150" i="2"/>
  <c r="X1150" i="2" s="1"/>
  <c r="R1146" i="2"/>
  <c r="X1146" i="2" s="1"/>
  <c r="R1142" i="2"/>
  <c r="X1142" i="2" s="1"/>
  <c r="R1138" i="2"/>
  <c r="X1138" i="2" s="1"/>
  <c r="R1134" i="2"/>
  <c r="X1134" i="2" s="1"/>
  <c r="R1130" i="2"/>
  <c r="X1130" i="2" s="1"/>
  <c r="R1126" i="2"/>
  <c r="X1126" i="2" s="1"/>
  <c r="R1122" i="2"/>
  <c r="X1122" i="2" s="1"/>
  <c r="R1118" i="2"/>
  <c r="X1118" i="2" s="1"/>
  <c r="R1114" i="2"/>
  <c r="X1114" i="2" s="1"/>
  <c r="R1110" i="2"/>
  <c r="X1110" i="2" s="1"/>
  <c r="R1106" i="2"/>
  <c r="X1106" i="2" s="1"/>
  <c r="R1102" i="2"/>
  <c r="X1102" i="2" s="1"/>
  <c r="R1098" i="2"/>
  <c r="X1098" i="2" s="1"/>
  <c r="R1094" i="2"/>
  <c r="X1094" i="2" s="1"/>
  <c r="R1090" i="2"/>
  <c r="X1090" i="2" s="1"/>
  <c r="R1086" i="2"/>
  <c r="X1086" i="2" s="1"/>
  <c r="R1082" i="2"/>
  <c r="X1082" i="2" s="1"/>
  <c r="R1078" i="2"/>
  <c r="X1078" i="2" s="1"/>
  <c r="R1074" i="2"/>
  <c r="X1074" i="2" s="1"/>
  <c r="R1070" i="2"/>
  <c r="X1070" i="2" s="1"/>
  <c r="R1066" i="2"/>
  <c r="X1066" i="2" s="1"/>
  <c r="R1062" i="2"/>
  <c r="X1062" i="2" s="1"/>
  <c r="R1058" i="2"/>
  <c r="X1058" i="2" s="1"/>
  <c r="R1054" i="2"/>
  <c r="X1054" i="2" s="1"/>
  <c r="R1050" i="2"/>
  <c r="X1050" i="2" s="1"/>
  <c r="R1046" i="2"/>
  <c r="X1046" i="2" s="1"/>
  <c r="R1042" i="2"/>
  <c r="X1042" i="2" s="1"/>
  <c r="R1038" i="2"/>
  <c r="X1038" i="2" s="1"/>
  <c r="R1034" i="2"/>
  <c r="X1034" i="2" s="1"/>
  <c r="R1030" i="2"/>
  <c r="X1030" i="2" s="1"/>
  <c r="R1026" i="2"/>
  <c r="X1026" i="2" s="1"/>
  <c r="R1022" i="2"/>
  <c r="X1022" i="2" s="1"/>
  <c r="R1018" i="2"/>
  <c r="X1018" i="2" s="1"/>
  <c r="R1014" i="2"/>
  <c r="X1014" i="2" s="1"/>
  <c r="R1010" i="2"/>
  <c r="X1010" i="2" s="1"/>
  <c r="R1006" i="2"/>
  <c r="X1006" i="2" s="1"/>
  <c r="R1002" i="2"/>
  <c r="X1002" i="2" s="1"/>
  <c r="R998" i="2"/>
  <c r="X998" i="2" s="1"/>
  <c r="R994" i="2"/>
  <c r="X994" i="2" s="1"/>
  <c r="R990" i="2"/>
  <c r="X990" i="2" s="1"/>
  <c r="R986" i="2"/>
  <c r="X986" i="2" s="1"/>
  <c r="R982" i="2"/>
  <c r="X982" i="2" s="1"/>
  <c r="R978" i="2"/>
  <c r="X978" i="2" s="1"/>
  <c r="R974" i="2"/>
  <c r="X974" i="2" s="1"/>
  <c r="R970" i="2"/>
  <c r="X970" i="2" s="1"/>
  <c r="R966" i="2"/>
  <c r="X966" i="2" s="1"/>
  <c r="R962" i="2"/>
  <c r="X962" i="2" s="1"/>
  <c r="R958" i="2"/>
  <c r="X958" i="2" s="1"/>
  <c r="R954" i="2"/>
  <c r="X954" i="2" s="1"/>
  <c r="R950" i="2"/>
  <c r="X950" i="2" s="1"/>
  <c r="R946" i="2"/>
  <c r="X946" i="2" s="1"/>
  <c r="R942" i="2"/>
  <c r="X942" i="2" s="1"/>
  <c r="R938" i="2"/>
  <c r="X938" i="2" s="1"/>
  <c r="R934" i="2"/>
  <c r="X934" i="2" s="1"/>
  <c r="R930" i="2"/>
  <c r="X930" i="2" s="1"/>
  <c r="R926" i="2"/>
  <c r="X926" i="2" s="1"/>
  <c r="R922" i="2"/>
  <c r="X922" i="2" s="1"/>
  <c r="R918" i="2"/>
  <c r="X918" i="2" s="1"/>
  <c r="R914" i="2"/>
  <c r="X914" i="2" s="1"/>
  <c r="R910" i="2"/>
  <c r="X910" i="2" s="1"/>
  <c r="R906" i="2"/>
  <c r="X906" i="2" s="1"/>
  <c r="R902" i="2"/>
  <c r="X902" i="2" s="1"/>
  <c r="R898" i="2"/>
  <c r="X898" i="2" s="1"/>
  <c r="R894" i="2"/>
  <c r="X894" i="2" s="1"/>
  <c r="R890" i="2"/>
  <c r="X890" i="2" s="1"/>
  <c r="R886" i="2"/>
  <c r="X886" i="2" s="1"/>
  <c r="R882" i="2"/>
  <c r="X882" i="2" s="1"/>
  <c r="R878" i="2"/>
  <c r="X878" i="2" s="1"/>
  <c r="R874" i="2"/>
  <c r="X874" i="2" s="1"/>
  <c r="R870" i="2"/>
  <c r="X870" i="2" s="1"/>
  <c r="R866" i="2"/>
  <c r="X866" i="2" s="1"/>
  <c r="R862" i="2"/>
  <c r="X862" i="2" s="1"/>
  <c r="R858" i="2"/>
  <c r="X858" i="2" s="1"/>
  <c r="R854" i="2"/>
  <c r="X854" i="2" s="1"/>
  <c r="R850" i="2"/>
  <c r="X850" i="2" s="1"/>
  <c r="R846" i="2"/>
  <c r="X846" i="2" s="1"/>
  <c r="R842" i="2"/>
  <c r="X842" i="2" s="1"/>
  <c r="R838" i="2"/>
  <c r="X838" i="2" s="1"/>
  <c r="R834" i="2"/>
  <c r="X834" i="2" s="1"/>
  <c r="R830" i="2"/>
  <c r="X830" i="2" s="1"/>
  <c r="R826" i="2"/>
  <c r="X826" i="2" s="1"/>
  <c r="R822" i="2"/>
  <c r="X822" i="2" s="1"/>
  <c r="R818" i="2"/>
  <c r="X818" i="2" s="1"/>
  <c r="R814" i="2"/>
  <c r="X814" i="2" s="1"/>
  <c r="R810" i="2"/>
  <c r="X810" i="2" s="1"/>
  <c r="R806" i="2"/>
  <c r="X806" i="2" s="1"/>
  <c r="R802" i="2"/>
  <c r="X802" i="2" s="1"/>
  <c r="R798" i="2"/>
  <c r="X798" i="2" s="1"/>
  <c r="R794" i="2"/>
  <c r="X794" i="2" s="1"/>
  <c r="R790" i="2"/>
  <c r="X790" i="2" s="1"/>
  <c r="R786" i="2"/>
  <c r="X786" i="2" s="1"/>
  <c r="R782" i="2"/>
  <c r="X782" i="2" s="1"/>
  <c r="R778" i="2"/>
  <c r="X778" i="2" s="1"/>
  <c r="R774" i="2"/>
  <c r="X774" i="2" s="1"/>
  <c r="R770" i="2"/>
  <c r="X770" i="2" s="1"/>
  <c r="R766" i="2"/>
  <c r="X766" i="2" s="1"/>
  <c r="R762" i="2"/>
  <c r="X762" i="2" s="1"/>
  <c r="R758" i="2"/>
  <c r="X758" i="2" s="1"/>
  <c r="R754" i="2"/>
  <c r="X754" i="2" s="1"/>
  <c r="R750" i="2"/>
  <c r="X750" i="2" s="1"/>
  <c r="R746" i="2"/>
  <c r="X746" i="2" s="1"/>
  <c r="R742" i="2"/>
  <c r="X742" i="2" s="1"/>
  <c r="R738" i="2"/>
  <c r="X738" i="2" s="1"/>
  <c r="R734" i="2"/>
  <c r="X734" i="2" s="1"/>
  <c r="R730" i="2"/>
  <c r="X730" i="2" s="1"/>
  <c r="R726" i="2"/>
  <c r="X726" i="2" s="1"/>
  <c r="R722" i="2"/>
  <c r="X722" i="2" s="1"/>
  <c r="R718" i="2"/>
  <c r="X718" i="2" s="1"/>
  <c r="R714" i="2"/>
  <c r="X714" i="2" s="1"/>
  <c r="R710" i="2"/>
  <c r="X710" i="2" s="1"/>
  <c r="R706" i="2"/>
  <c r="X706" i="2" s="1"/>
  <c r="R702" i="2"/>
  <c r="X702" i="2" s="1"/>
  <c r="R698" i="2"/>
  <c r="X698" i="2" s="1"/>
  <c r="R694" i="2"/>
  <c r="X694" i="2" s="1"/>
  <c r="R690" i="2"/>
  <c r="X690" i="2" s="1"/>
  <c r="R686" i="2"/>
  <c r="X686" i="2" s="1"/>
  <c r="R682" i="2"/>
  <c r="X682" i="2" s="1"/>
  <c r="R678" i="2"/>
  <c r="X678" i="2" s="1"/>
  <c r="R674" i="2"/>
  <c r="X674" i="2" s="1"/>
  <c r="R670" i="2"/>
  <c r="X670" i="2" s="1"/>
  <c r="R666" i="2"/>
  <c r="X666" i="2" s="1"/>
  <c r="R662" i="2"/>
  <c r="X662" i="2" s="1"/>
  <c r="R658" i="2"/>
  <c r="X658" i="2" s="1"/>
  <c r="R654" i="2"/>
  <c r="X654" i="2" s="1"/>
  <c r="R650" i="2"/>
  <c r="X650" i="2" s="1"/>
  <c r="R646" i="2"/>
  <c r="X646" i="2" s="1"/>
  <c r="R642" i="2"/>
  <c r="X642" i="2" s="1"/>
  <c r="R638" i="2"/>
  <c r="X638" i="2" s="1"/>
  <c r="R634" i="2"/>
  <c r="X634" i="2" s="1"/>
  <c r="R630" i="2"/>
  <c r="X630" i="2" s="1"/>
  <c r="R626" i="2"/>
  <c r="X626" i="2" s="1"/>
  <c r="R622" i="2"/>
  <c r="X622" i="2" s="1"/>
  <c r="R618" i="2"/>
  <c r="X618" i="2" s="1"/>
  <c r="R614" i="2"/>
  <c r="X614" i="2" s="1"/>
  <c r="R610" i="2"/>
  <c r="X610" i="2" s="1"/>
  <c r="R606" i="2"/>
  <c r="X606" i="2" s="1"/>
  <c r="R602" i="2"/>
  <c r="X602" i="2" s="1"/>
  <c r="R598" i="2"/>
  <c r="X598" i="2" s="1"/>
  <c r="R594" i="2"/>
  <c r="X594" i="2" s="1"/>
  <c r="R590" i="2"/>
  <c r="X590" i="2" s="1"/>
  <c r="R586" i="2"/>
  <c r="X586" i="2" s="1"/>
  <c r="R582" i="2"/>
  <c r="X582" i="2" s="1"/>
  <c r="R578" i="2"/>
  <c r="X578" i="2" s="1"/>
  <c r="R574" i="2"/>
  <c r="X574" i="2" s="1"/>
  <c r="R570" i="2"/>
  <c r="X570" i="2" s="1"/>
  <c r="R566" i="2"/>
  <c r="X566" i="2" s="1"/>
  <c r="R562" i="2"/>
  <c r="X562" i="2" s="1"/>
  <c r="R558" i="2"/>
  <c r="X558" i="2" s="1"/>
  <c r="R554" i="2"/>
  <c r="X554" i="2" s="1"/>
  <c r="R550" i="2"/>
  <c r="X550" i="2" s="1"/>
  <c r="R546" i="2"/>
  <c r="X546" i="2" s="1"/>
  <c r="R542" i="2"/>
  <c r="X542" i="2" s="1"/>
  <c r="R538" i="2"/>
  <c r="X538" i="2" s="1"/>
  <c r="R534" i="2"/>
  <c r="X534" i="2" s="1"/>
  <c r="R530" i="2"/>
  <c r="X530" i="2" s="1"/>
  <c r="R526" i="2"/>
  <c r="X526" i="2" s="1"/>
  <c r="R522" i="2"/>
  <c r="X522" i="2" s="1"/>
  <c r="R518" i="2"/>
  <c r="X518" i="2" s="1"/>
  <c r="R514" i="2"/>
  <c r="X514" i="2" s="1"/>
  <c r="R510" i="2"/>
  <c r="X510" i="2" s="1"/>
  <c r="R506" i="2"/>
  <c r="X506" i="2" s="1"/>
  <c r="R502" i="2"/>
  <c r="X502" i="2" s="1"/>
  <c r="R498" i="2"/>
  <c r="X498" i="2" s="1"/>
  <c r="R494" i="2"/>
  <c r="X494" i="2" s="1"/>
  <c r="R490" i="2"/>
  <c r="X490" i="2" s="1"/>
  <c r="R486" i="2"/>
  <c r="X486" i="2" s="1"/>
  <c r="R482" i="2"/>
  <c r="X482" i="2" s="1"/>
  <c r="R478" i="2"/>
  <c r="X478" i="2" s="1"/>
  <c r="R474" i="2"/>
  <c r="X474" i="2" s="1"/>
  <c r="R470" i="2"/>
  <c r="X470" i="2" s="1"/>
  <c r="R466" i="2"/>
  <c r="X466" i="2" s="1"/>
  <c r="R462" i="2"/>
  <c r="X462" i="2" s="1"/>
  <c r="R458" i="2"/>
  <c r="X458" i="2" s="1"/>
  <c r="R454" i="2"/>
  <c r="X454" i="2" s="1"/>
  <c r="R450" i="2"/>
  <c r="X450" i="2" s="1"/>
  <c r="R446" i="2"/>
  <c r="X446" i="2" s="1"/>
  <c r="R442" i="2"/>
  <c r="X442" i="2" s="1"/>
  <c r="R438" i="2"/>
  <c r="X438" i="2" s="1"/>
  <c r="R434" i="2"/>
  <c r="X434" i="2" s="1"/>
  <c r="R430" i="2"/>
  <c r="X430" i="2" s="1"/>
  <c r="R426" i="2"/>
  <c r="X426" i="2" s="1"/>
  <c r="R422" i="2"/>
  <c r="X422" i="2" s="1"/>
  <c r="R418" i="2"/>
  <c r="X418" i="2" s="1"/>
  <c r="R414" i="2"/>
  <c r="X414" i="2" s="1"/>
  <c r="R410" i="2"/>
  <c r="X410" i="2" s="1"/>
  <c r="R406" i="2"/>
  <c r="X406" i="2" s="1"/>
  <c r="R402" i="2"/>
  <c r="X402" i="2" s="1"/>
  <c r="R398" i="2"/>
  <c r="X398" i="2" s="1"/>
  <c r="R394" i="2"/>
  <c r="X394" i="2" s="1"/>
  <c r="S1492" i="2"/>
  <c r="Y1492" i="2" s="1"/>
  <c r="S1488" i="2"/>
  <c r="Y1488" i="2" s="1"/>
  <c r="S1484" i="2"/>
  <c r="Y1484" i="2" s="1"/>
  <c r="S1480" i="2"/>
  <c r="Y1480" i="2" s="1"/>
  <c r="S1476" i="2"/>
  <c r="Y1476" i="2" s="1"/>
  <c r="S1472" i="2"/>
  <c r="Y1472" i="2" s="1"/>
  <c r="S1468" i="2"/>
  <c r="Y1468" i="2" s="1"/>
  <c r="S1464" i="2"/>
  <c r="Y1464" i="2" s="1"/>
  <c r="S1460" i="2"/>
  <c r="Y1460" i="2" s="1"/>
  <c r="S1456" i="2"/>
  <c r="Y1456" i="2" s="1"/>
  <c r="S1452" i="2"/>
  <c r="Y1452" i="2" s="1"/>
  <c r="S1448" i="2"/>
  <c r="Y1448" i="2" s="1"/>
  <c r="S1444" i="2"/>
  <c r="Y1444" i="2" s="1"/>
  <c r="S1440" i="2"/>
  <c r="Y1440" i="2" s="1"/>
  <c r="S1436" i="2"/>
  <c r="Y1436" i="2" s="1"/>
  <c r="S1432" i="2"/>
  <c r="Y1432" i="2" s="1"/>
  <c r="S1428" i="2"/>
  <c r="Y1428" i="2" s="1"/>
  <c r="S1424" i="2"/>
  <c r="Y1424" i="2" s="1"/>
  <c r="S1420" i="2"/>
  <c r="Y1420" i="2" s="1"/>
  <c r="S1416" i="2"/>
  <c r="Y1416" i="2" s="1"/>
  <c r="S1412" i="2"/>
  <c r="Y1412" i="2" s="1"/>
  <c r="S1408" i="2"/>
  <c r="Y1408" i="2" s="1"/>
  <c r="S1404" i="2"/>
  <c r="Y1404" i="2" s="1"/>
  <c r="S1400" i="2"/>
  <c r="Y1400" i="2" s="1"/>
  <c r="S1396" i="2"/>
  <c r="Y1396" i="2" s="1"/>
  <c r="S1392" i="2"/>
  <c r="Y1392" i="2" s="1"/>
  <c r="S1388" i="2"/>
  <c r="Y1388" i="2" s="1"/>
  <c r="S1384" i="2"/>
  <c r="Y1384" i="2" s="1"/>
  <c r="S1380" i="2"/>
  <c r="Y1380" i="2" s="1"/>
  <c r="S1376" i="2"/>
  <c r="Y1376" i="2" s="1"/>
  <c r="S1372" i="2"/>
  <c r="Y1372" i="2" s="1"/>
  <c r="S1368" i="2"/>
  <c r="Y1368" i="2" s="1"/>
  <c r="S1364" i="2"/>
  <c r="Y1364" i="2" s="1"/>
  <c r="S1360" i="2"/>
  <c r="Y1360" i="2" s="1"/>
  <c r="S1356" i="2"/>
  <c r="Y1356" i="2" s="1"/>
  <c r="S1352" i="2"/>
  <c r="Y1352" i="2" s="1"/>
  <c r="S1348" i="2"/>
  <c r="Y1348" i="2" s="1"/>
  <c r="S1344" i="2"/>
  <c r="Y1344" i="2" s="1"/>
  <c r="S1340" i="2"/>
  <c r="Y1340" i="2" s="1"/>
  <c r="S1336" i="2"/>
  <c r="Y1336" i="2" s="1"/>
  <c r="S1332" i="2"/>
  <c r="Y1332" i="2" s="1"/>
  <c r="S1328" i="2"/>
  <c r="Y1328" i="2" s="1"/>
  <c r="S1324" i="2"/>
  <c r="Y1324" i="2" s="1"/>
  <c r="S1320" i="2"/>
  <c r="Y1320" i="2" s="1"/>
  <c r="S1316" i="2"/>
  <c r="Y1316" i="2" s="1"/>
  <c r="S1312" i="2"/>
  <c r="Y1312" i="2" s="1"/>
  <c r="S1308" i="2"/>
  <c r="Y1308" i="2" s="1"/>
  <c r="S1304" i="2"/>
  <c r="Y1304" i="2" s="1"/>
  <c r="S1300" i="2"/>
  <c r="Y1300" i="2" s="1"/>
  <c r="S1296" i="2"/>
  <c r="Y1296" i="2" s="1"/>
  <c r="S1292" i="2"/>
  <c r="Y1292" i="2" s="1"/>
  <c r="S1288" i="2"/>
  <c r="Y1288" i="2" s="1"/>
  <c r="S1284" i="2"/>
  <c r="Y1284" i="2" s="1"/>
  <c r="S1280" i="2"/>
  <c r="Y1280" i="2" s="1"/>
  <c r="S1276" i="2"/>
  <c r="Y1276" i="2" s="1"/>
  <c r="S1272" i="2"/>
  <c r="Y1272" i="2" s="1"/>
  <c r="S1268" i="2"/>
  <c r="Y1268" i="2" s="1"/>
  <c r="S1264" i="2"/>
  <c r="Y1264" i="2" s="1"/>
  <c r="S1260" i="2"/>
  <c r="Y1260" i="2" s="1"/>
  <c r="S1256" i="2"/>
  <c r="Y1256" i="2" s="1"/>
  <c r="S1252" i="2"/>
  <c r="Y1252" i="2" s="1"/>
  <c r="S1248" i="2"/>
  <c r="Y1248" i="2" s="1"/>
  <c r="S1244" i="2"/>
  <c r="Y1244" i="2" s="1"/>
  <c r="S1240" i="2"/>
  <c r="Y1240" i="2" s="1"/>
  <c r="S1236" i="2"/>
  <c r="Y1236" i="2" s="1"/>
  <c r="S1232" i="2"/>
  <c r="Y1232" i="2" s="1"/>
  <c r="S1228" i="2"/>
  <c r="Y1228" i="2" s="1"/>
  <c r="S1224" i="2"/>
  <c r="Y1224" i="2" s="1"/>
  <c r="S1220" i="2"/>
  <c r="Y1220" i="2" s="1"/>
  <c r="S1216" i="2"/>
  <c r="Y1216" i="2" s="1"/>
  <c r="S1212" i="2"/>
  <c r="Y1212" i="2" s="1"/>
  <c r="S1208" i="2"/>
  <c r="Y1208" i="2" s="1"/>
  <c r="S1204" i="2"/>
  <c r="Y1204" i="2" s="1"/>
  <c r="S1200" i="2"/>
  <c r="Y1200" i="2" s="1"/>
  <c r="S1196" i="2"/>
  <c r="Y1196" i="2" s="1"/>
  <c r="S1192" i="2"/>
  <c r="Y1192" i="2" s="1"/>
  <c r="S1188" i="2"/>
  <c r="Y1188" i="2" s="1"/>
  <c r="S1184" i="2"/>
  <c r="Y1184" i="2" s="1"/>
  <c r="S1180" i="2"/>
  <c r="Y1180" i="2" s="1"/>
  <c r="S1176" i="2"/>
  <c r="Y1176" i="2" s="1"/>
  <c r="S1172" i="2"/>
  <c r="Y1172" i="2" s="1"/>
  <c r="S1168" i="2"/>
  <c r="Y1168" i="2" s="1"/>
  <c r="S1164" i="2"/>
  <c r="Y1164" i="2" s="1"/>
  <c r="S1160" i="2"/>
  <c r="Y1160" i="2" s="1"/>
  <c r="S1156" i="2"/>
  <c r="Y1156" i="2" s="1"/>
  <c r="S1152" i="2"/>
  <c r="Y1152" i="2" s="1"/>
  <c r="S1148" i="2"/>
  <c r="Y1148" i="2" s="1"/>
  <c r="S1144" i="2"/>
  <c r="Y1144" i="2" s="1"/>
  <c r="S1140" i="2"/>
  <c r="Y1140" i="2" s="1"/>
  <c r="S1136" i="2"/>
  <c r="Y1136" i="2" s="1"/>
  <c r="S1132" i="2"/>
  <c r="Y1132" i="2" s="1"/>
  <c r="S1128" i="2"/>
  <c r="Y1128" i="2" s="1"/>
  <c r="S1124" i="2"/>
  <c r="Y1124" i="2" s="1"/>
  <c r="S1120" i="2"/>
  <c r="Y1120" i="2" s="1"/>
  <c r="S1116" i="2"/>
  <c r="Y1116" i="2" s="1"/>
  <c r="S1112" i="2"/>
  <c r="Y1112" i="2" s="1"/>
  <c r="S1108" i="2"/>
  <c r="Y1108" i="2" s="1"/>
  <c r="S1104" i="2"/>
  <c r="Y1104" i="2" s="1"/>
  <c r="S1100" i="2"/>
  <c r="Y1100" i="2" s="1"/>
  <c r="S1096" i="2"/>
  <c r="Y1096" i="2" s="1"/>
  <c r="S1092" i="2"/>
  <c r="Y1092" i="2" s="1"/>
  <c r="S1088" i="2"/>
  <c r="Y1088" i="2" s="1"/>
  <c r="S1084" i="2"/>
  <c r="Y1084" i="2" s="1"/>
  <c r="S1080" i="2"/>
  <c r="Y1080" i="2" s="1"/>
  <c r="S1076" i="2"/>
  <c r="Y1076" i="2" s="1"/>
  <c r="S1072" i="2"/>
  <c r="Y1072" i="2" s="1"/>
  <c r="S1068" i="2"/>
  <c r="Y1068" i="2" s="1"/>
  <c r="S1064" i="2"/>
  <c r="Y1064" i="2" s="1"/>
  <c r="S1060" i="2"/>
  <c r="Y1060" i="2" s="1"/>
  <c r="S1056" i="2"/>
  <c r="Y1056" i="2" s="1"/>
  <c r="S1052" i="2"/>
  <c r="Y1052" i="2" s="1"/>
  <c r="S1048" i="2"/>
  <c r="Y1048" i="2" s="1"/>
  <c r="S1044" i="2"/>
  <c r="Y1044" i="2" s="1"/>
  <c r="S1040" i="2"/>
  <c r="Y1040" i="2" s="1"/>
  <c r="S1036" i="2"/>
  <c r="Y1036" i="2" s="1"/>
  <c r="S1032" i="2"/>
  <c r="Y1032" i="2" s="1"/>
  <c r="S1028" i="2"/>
  <c r="Y1028" i="2" s="1"/>
  <c r="S1024" i="2"/>
  <c r="Y1024" i="2" s="1"/>
  <c r="S1020" i="2"/>
  <c r="Y1020" i="2" s="1"/>
  <c r="S1016" i="2"/>
  <c r="Y1016" i="2" s="1"/>
  <c r="S1012" i="2"/>
  <c r="Y1012" i="2" s="1"/>
  <c r="S1008" i="2"/>
  <c r="Y1008" i="2" s="1"/>
  <c r="S1004" i="2"/>
  <c r="Y1004" i="2" s="1"/>
  <c r="S1000" i="2"/>
  <c r="Y1000" i="2" s="1"/>
  <c r="S996" i="2"/>
  <c r="Y996" i="2" s="1"/>
  <c r="S992" i="2"/>
  <c r="Y992" i="2" s="1"/>
  <c r="S988" i="2"/>
  <c r="Y988" i="2" s="1"/>
  <c r="S984" i="2"/>
  <c r="Y984" i="2" s="1"/>
  <c r="S980" i="2"/>
  <c r="Y980" i="2" s="1"/>
  <c r="S976" i="2"/>
  <c r="Y976" i="2" s="1"/>
  <c r="S972" i="2"/>
  <c r="Y972" i="2" s="1"/>
  <c r="S968" i="2"/>
  <c r="Y968" i="2" s="1"/>
  <c r="S964" i="2"/>
  <c r="Y964" i="2" s="1"/>
  <c r="S960" i="2"/>
  <c r="Y960" i="2" s="1"/>
  <c r="S956" i="2"/>
  <c r="Y956" i="2" s="1"/>
  <c r="S952" i="2"/>
  <c r="Y952" i="2" s="1"/>
  <c r="S948" i="2"/>
  <c r="Y948" i="2" s="1"/>
  <c r="S944" i="2"/>
  <c r="Y944" i="2" s="1"/>
  <c r="S940" i="2"/>
  <c r="Y940" i="2" s="1"/>
  <c r="S936" i="2"/>
  <c r="Y936" i="2" s="1"/>
  <c r="S932" i="2"/>
  <c r="Y932" i="2" s="1"/>
  <c r="S928" i="2"/>
  <c r="Y928" i="2" s="1"/>
  <c r="S924" i="2"/>
  <c r="Y924" i="2" s="1"/>
  <c r="S920" i="2"/>
  <c r="Y920" i="2" s="1"/>
  <c r="S916" i="2"/>
  <c r="Y916" i="2" s="1"/>
  <c r="S912" i="2"/>
  <c r="Y912" i="2" s="1"/>
  <c r="S908" i="2"/>
  <c r="Y908" i="2" s="1"/>
  <c r="S904" i="2"/>
  <c r="Y904" i="2" s="1"/>
  <c r="S900" i="2"/>
  <c r="Y900" i="2" s="1"/>
  <c r="S896" i="2"/>
  <c r="Y896" i="2" s="1"/>
  <c r="S892" i="2"/>
  <c r="Y892" i="2" s="1"/>
  <c r="S888" i="2"/>
  <c r="Y888" i="2" s="1"/>
  <c r="S884" i="2"/>
  <c r="Y884" i="2" s="1"/>
  <c r="S880" i="2"/>
  <c r="Y880" i="2" s="1"/>
  <c r="S876" i="2"/>
  <c r="Y876" i="2" s="1"/>
  <c r="S872" i="2"/>
  <c r="Y872" i="2" s="1"/>
  <c r="S868" i="2"/>
  <c r="Y868" i="2" s="1"/>
  <c r="S864" i="2"/>
  <c r="Y864" i="2" s="1"/>
  <c r="S860" i="2"/>
  <c r="Y860" i="2" s="1"/>
  <c r="S856" i="2"/>
  <c r="Y856" i="2" s="1"/>
  <c r="S852" i="2"/>
  <c r="Y852" i="2" s="1"/>
  <c r="S848" i="2"/>
  <c r="Y848" i="2" s="1"/>
  <c r="S844" i="2"/>
  <c r="Y844" i="2" s="1"/>
  <c r="S840" i="2"/>
  <c r="Y840" i="2" s="1"/>
  <c r="S836" i="2"/>
  <c r="Y836" i="2" s="1"/>
  <c r="S832" i="2"/>
  <c r="Y832" i="2" s="1"/>
  <c r="S828" i="2"/>
  <c r="Y828" i="2" s="1"/>
  <c r="S824" i="2"/>
  <c r="Y824" i="2" s="1"/>
  <c r="S820" i="2"/>
  <c r="Y820" i="2" s="1"/>
  <c r="S816" i="2"/>
  <c r="Y816" i="2" s="1"/>
  <c r="S812" i="2"/>
  <c r="Y812" i="2" s="1"/>
  <c r="S808" i="2"/>
  <c r="Y808" i="2" s="1"/>
  <c r="S804" i="2"/>
  <c r="Y804" i="2" s="1"/>
  <c r="S800" i="2"/>
  <c r="Y800" i="2" s="1"/>
  <c r="S796" i="2"/>
  <c r="Y796" i="2" s="1"/>
  <c r="S792" i="2"/>
  <c r="Y792" i="2" s="1"/>
  <c r="S788" i="2"/>
  <c r="Y788" i="2" s="1"/>
  <c r="S784" i="2"/>
  <c r="Y784" i="2" s="1"/>
  <c r="S780" i="2"/>
  <c r="Y780" i="2" s="1"/>
  <c r="S776" i="2"/>
  <c r="Y776" i="2" s="1"/>
  <c r="S772" i="2"/>
  <c r="Y772" i="2" s="1"/>
  <c r="S768" i="2"/>
  <c r="Y768" i="2" s="1"/>
  <c r="S764" i="2"/>
  <c r="Y764" i="2" s="1"/>
  <c r="S760" i="2"/>
  <c r="Y760" i="2" s="1"/>
  <c r="S756" i="2"/>
  <c r="Y756" i="2" s="1"/>
  <c r="S752" i="2"/>
  <c r="Y752" i="2" s="1"/>
  <c r="S748" i="2"/>
  <c r="Y748" i="2" s="1"/>
  <c r="S744" i="2"/>
  <c r="Y744" i="2" s="1"/>
  <c r="S740" i="2"/>
  <c r="Y740" i="2" s="1"/>
  <c r="S736" i="2"/>
  <c r="Y736" i="2" s="1"/>
  <c r="S732" i="2"/>
  <c r="Y732" i="2" s="1"/>
  <c r="S728" i="2"/>
  <c r="Y728" i="2" s="1"/>
  <c r="S724" i="2"/>
  <c r="Y724" i="2" s="1"/>
  <c r="S720" i="2"/>
  <c r="Y720" i="2" s="1"/>
  <c r="S716" i="2"/>
  <c r="Y716" i="2" s="1"/>
  <c r="S712" i="2"/>
  <c r="Y712" i="2" s="1"/>
  <c r="S708" i="2"/>
  <c r="Y708" i="2" s="1"/>
  <c r="S704" i="2"/>
  <c r="Y704" i="2" s="1"/>
  <c r="S700" i="2"/>
  <c r="Y700" i="2" s="1"/>
  <c r="S696" i="2"/>
  <c r="Y696" i="2" s="1"/>
  <c r="S692" i="2"/>
  <c r="Y692" i="2" s="1"/>
  <c r="S688" i="2"/>
  <c r="Y688" i="2" s="1"/>
  <c r="S684" i="2"/>
  <c r="Y684" i="2" s="1"/>
  <c r="S680" i="2"/>
  <c r="Y680" i="2" s="1"/>
  <c r="S676" i="2"/>
  <c r="Y676" i="2" s="1"/>
  <c r="S672" i="2"/>
  <c r="Y672" i="2" s="1"/>
  <c r="S668" i="2"/>
  <c r="Y668" i="2" s="1"/>
  <c r="S664" i="2"/>
  <c r="Y664" i="2" s="1"/>
  <c r="S660" i="2"/>
  <c r="Y660" i="2" s="1"/>
  <c r="S656" i="2"/>
  <c r="Y656" i="2" s="1"/>
  <c r="S652" i="2"/>
  <c r="Y652" i="2" s="1"/>
  <c r="S648" i="2"/>
  <c r="Y648" i="2" s="1"/>
  <c r="S644" i="2"/>
  <c r="Y644" i="2" s="1"/>
  <c r="S640" i="2"/>
  <c r="Y640" i="2" s="1"/>
  <c r="S636" i="2"/>
  <c r="Y636" i="2" s="1"/>
  <c r="S632" i="2"/>
  <c r="Y632" i="2" s="1"/>
  <c r="S628" i="2"/>
  <c r="Y628" i="2" s="1"/>
  <c r="S624" i="2"/>
  <c r="Y624" i="2" s="1"/>
  <c r="S620" i="2"/>
  <c r="Y620" i="2" s="1"/>
  <c r="S616" i="2"/>
  <c r="Y616" i="2" s="1"/>
  <c r="S612" i="2"/>
  <c r="Y612" i="2" s="1"/>
  <c r="S608" i="2"/>
  <c r="Y608" i="2" s="1"/>
  <c r="S604" i="2"/>
  <c r="Y604" i="2" s="1"/>
  <c r="S600" i="2"/>
  <c r="Y600" i="2" s="1"/>
  <c r="S596" i="2"/>
  <c r="Y596" i="2" s="1"/>
  <c r="S592" i="2"/>
  <c r="Y592" i="2" s="1"/>
  <c r="S588" i="2"/>
  <c r="Y588" i="2" s="1"/>
  <c r="S584" i="2"/>
  <c r="Y584" i="2" s="1"/>
  <c r="S580" i="2"/>
  <c r="Y580" i="2" s="1"/>
  <c r="S576" i="2"/>
  <c r="Y576" i="2" s="1"/>
  <c r="S572" i="2"/>
  <c r="Y572" i="2" s="1"/>
  <c r="S568" i="2"/>
  <c r="Y568" i="2" s="1"/>
  <c r="S564" i="2"/>
  <c r="Y564" i="2" s="1"/>
  <c r="S560" i="2"/>
  <c r="Y560" i="2" s="1"/>
  <c r="S556" i="2"/>
  <c r="Y556" i="2" s="1"/>
  <c r="S552" i="2"/>
  <c r="Y552" i="2" s="1"/>
  <c r="S548" i="2"/>
  <c r="Y548" i="2" s="1"/>
  <c r="S544" i="2"/>
  <c r="Y544" i="2" s="1"/>
  <c r="S540" i="2"/>
  <c r="Y540" i="2" s="1"/>
  <c r="S536" i="2"/>
  <c r="Y536" i="2" s="1"/>
  <c r="S532" i="2"/>
  <c r="Y532" i="2" s="1"/>
  <c r="S528" i="2"/>
  <c r="Y528" i="2" s="1"/>
  <c r="S524" i="2"/>
  <c r="Y524" i="2" s="1"/>
  <c r="S520" i="2"/>
  <c r="Y520" i="2" s="1"/>
  <c r="S516" i="2"/>
  <c r="Y516" i="2" s="1"/>
  <c r="S512" i="2"/>
  <c r="Y512" i="2" s="1"/>
  <c r="S508" i="2"/>
  <c r="Y508" i="2" s="1"/>
  <c r="S504" i="2"/>
  <c r="Y504" i="2" s="1"/>
  <c r="S500" i="2"/>
  <c r="Y500" i="2" s="1"/>
  <c r="S496" i="2"/>
  <c r="Y496" i="2" s="1"/>
  <c r="S492" i="2"/>
  <c r="Y492" i="2" s="1"/>
  <c r="S488" i="2"/>
  <c r="Y488" i="2" s="1"/>
  <c r="S484" i="2"/>
  <c r="Y484" i="2" s="1"/>
  <c r="S480" i="2"/>
  <c r="Y480" i="2" s="1"/>
  <c r="S476" i="2"/>
  <c r="Y476" i="2" s="1"/>
  <c r="S472" i="2"/>
  <c r="Y472" i="2" s="1"/>
  <c r="S468" i="2"/>
  <c r="Y468" i="2" s="1"/>
  <c r="S464" i="2"/>
  <c r="Y464" i="2" s="1"/>
  <c r="S460" i="2"/>
  <c r="Y460" i="2" s="1"/>
  <c r="S456" i="2"/>
  <c r="Y456" i="2" s="1"/>
  <c r="S452" i="2"/>
  <c r="Y452" i="2" s="1"/>
  <c r="S448" i="2"/>
  <c r="Y448" i="2" s="1"/>
  <c r="S444" i="2"/>
  <c r="Y444" i="2" s="1"/>
  <c r="S440" i="2"/>
  <c r="Y440" i="2" s="1"/>
  <c r="S436" i="2"/>
  <c r="Y436" i="2" s="1"/>
  <c r="S432" i="2"/>
  <c r="Y432" i="2" s="1"/>
  <c r="S428" i="2"/>
  <c r="Y428" i="2" s="1"/>
  <c r="S424" i="2"/>
  <c r="Y424" i="2" s="1"/>
  <c r="S420" i="2"/>
  <c r="Y420" i="2" s="1"/>
  <c r="S416" i="2"/>
  <c r="Y416" i="2" s="1"/>
  <c r="S412" i="2"/>
  <c r="Y412" i="2" s="1"/>
  <c r="S408" i="2"/>
  <c r="Y408" i="2" s="1"/>
  <c r="S404" i="2"/>
  <c r="Y404" i="2" s="1"/>
  <c r="S400" i="2"/>
  <c r="Y400" i="2" s="1"/>
  <c r="S396" i="2"/>
  <c r="Y396" i="2" s="1"/>
  <c r="S392" i="2"/>
  <c r="Y392" i="2" s="1"/>
  <c r="S388" i="2"/>
  <c r="Y388" i="2" s="1"/>
  <c r="S384" i="2"/>
  <c r="Y384" i="2" s="1"/>
  <c r="S380" i="2"/>
  <c r="Y380" i="2" s="1"/>
  <c r="S376" i="2"/>
  <c r="Y376" i="2" s="1"/>
  <c r="S372" i="2"/>
  <c r="Y372" i="2" s="1"/>
  <c r="S368" i="2"/>
  <c r="Y368" i="2" s="1"/>
  <c r="S364" i="2"/>
  <c r="Y364" i="2" s="1"/>
  <c r="S360" i="2"/>
  <c r="Y360" i="2" s="1"/>
  <c r="S356" i="2"/>
  <c r="Y356" i="2" s="1"/>
  <c r="S348" i="2"/>
  <c r="Y348" i="2" s="1"/>
  <c r="S344" i="2"/>
  <c r="Y344" i="2" s="1"/>
  <c r="S340" i="2"/>
  <c r="Y340" i="2" s="1"/>
  <c r="S336" i="2"/>
  <c r="Y336" i="2" s="1"/>
  <c r="S332" i="2"/>
  <c r="Y332" i="2" s="1"/>
  <c r="S328" i="2"/>
  <c r="Y328" i="2" s="1"/>
  <c r="S324" i="2"/>
  <c r="Y324" i="2" s="1"/>
  <c r="S320" i="2"/>
  <c r="Y320" i="2" s="1"/>
  <c r="S316" i="2"/>
  <c r="Y316" i="2" s="1"/>
  <c r="S312" i="2"/>
  <c r="Y312" i="2" s="1"/>
  <c r="S308" i="2"/>
  <c r="Y308" i="2" s="1"/>
  <c r="S304" i="2"/>
  <c r="Y304" i="2" s="1"/>
  <c r="S300" i="2"/>
  <c r="Y300" i="2" s="1"/>
  <c r="S296" i="2"/>
  <c r="Y296" i="2" s="1"/>
  <c r="S292" i="2"/>
  <c r="Y292" i="2" s="1"/>
  <c r="S288" i="2"/>
  <c r="Y288" i="2" s="1"/>
  <c r="S284" i="2"/>
  <c r="Y284" i="2" s="1"/>
  <c r="S280" i="2"/>
  <c r="Y280" i="2" s="1"/>
  <c r="S276" i="2"/>
  <c r="Y276" i="2" s="1"/>
  <c r="S272" i="2"/>
  <c r="Y272" i="2" s="1"/>
  <c r="S268" i="2"/>
  <c r="Y268" i="2" s="1"/>
  <c r="S264" i="2"/>
  <c r="Y264" i="2" s="1"/>
  <c r="S260" i="2"/>
  <c r="Y260" i="2" s="1"/>
  <c r="S252" i="2"/>
  <c r="Y252" i="2" s="1"/>
  <c r="S248" i="2"/>
  <c r="Y248" i="2" s="1"/>
  <c r="S244" i="2"/>
  <c r="Y244" i="2" s="1"/>
  <c r="S240" i="2"/>
  <c r="Y240" i="2" s="1"/>
  <c r="S236" i="2"/>
  <c r="Y236" i="2" s="1"/>
  <c r="S228" i="2"/>
  <c r="Y228" i="2" s="1"/>
  <c r="S224" i="2"/>
  <c r="Y224" i="2" s="1"/>
  <c r="S220" i="2"/>
  <c r="Y220" i="2" s="1"/>
  <c r="S216" i="2"/>
  <c r="Y216" i="2" s="1"/>
  <c r="S212" i="2"/>
  <c r="Y212" i="2" s="1"/>
  <c r="S204" i="2"/>
  <c r="Y204" i="2" s="1"/>
  <c r="S200" i="2"/>
  <c r="Y200" i="2" s="1"/>
  <c r="S196" i="2"/>
  <c r="Y196" i="2" s="1"/>
  <c r="S192" i="2"/>
  <c r="Y192" i="2" s="1"/>
  <c r="S188" i="2"/>
  <c r="Y188" i="2" s="1"/>
  <c r="S184" i="2"/>
  <c r="Y184" i="2" s="1"/>
  <c r="S180" i="2"/>
  <c r="Y180" i="2" s="1"/>
  <c r="S176" i="2"/>
  <c r="Y176" i="2" s="1"/>
  <c r="S172" i="2"/>
  <c r="Y172" i="2" s="1"/>
  <c r="S168" i="2"/>
  <c r="Y168" i="2" s="1"/>
  <c r="S164" i="2"/>
  <c r="Y164" i="2" s="1"/>
  <c r="S160" i="2"/>
  <c r="Y160" i="2" s="1"/>
  <c r="S156" i="2"/>
  <c r="Y156" i="2" s="1"/>
  <c r="S152" i="2"/>
  <c r="Y152" i="2" s="1"/>
  <c r="S148" i="2"/>
  <c r="Y148" i="2" s="1"/>
  <c r="S144" i="2"/>
  <c r="Y144" i="2" s="1"/>
  <c r="S140" i="2"/>
  <c r="Y140" i="2" s="1"/>
  <c r="S136" i="2"/>
  <c r="Y136" i="2" s="1"/>
  <c r="S132" i="2"/>
  <c r="Y132" i="2" s="1"/>
  <c r="S128" i="2"/>
  <c r="Y128" i="2" s="1"/>
  <c r="S124" i="2"/>
  <c r="Y124" i="2" s="1"/>
  <c r="S116" i="2"/>
  <c r="Y116" i="2" s="1"/>
  <c r="S112" i="2"/>
  <c r="Y112" i="2" s="1"/>
  <c r="S108" i="2"/>
  <c r="Y108" i="2" s="1"/>
  <c r="S104" i="2"/>
  <c r="Y104" i="2" s="1"/>
  <c r="S100" i="2"/>
  <c r="Y100" i="2" s="1"/>
  <c r="S96" i="2"/>
  <c r="Y96" i="2" s="1"/>
  <c r="S92" i="2"/>
  <c r="Y92" i="2" s="1"/>
  <c r="S88" i="2"/>
  <c r="Y88" i="2" s="1"/>
  <c r="S84" i="2"/>
  <c r="Y84" i="2" s="1"/>
  <c r="S80" i="2"/>
  <c r="Y80" i="2" s="1"/>
  <c r="S76" i="2"/>
  <c r="Y76" i="2" s="1"/>
  <c r="S72" i="2"/>
  <c r="Y72" i="2" s="1"/>
  <c r="S68" i="2"/>
  <c r="Y68" i="2" s="1"/>
  <c r="S64" i="2"/>
  <c r="Y64" i="2" s="1"/>
  <c r="S56" i="2"/>
  <c r="Y56" i="2" s="1"/>
  <c r="S48" i="2"/>
  <c r="Y48" i="2" s="1"/>
  <c r="S40" i="2"/>
  <c r="Y40" i="2" s="1"/>
  <c r="S36" i="2"/>
  <c r="Y36" i="2" s="1"/>
  <c r="S32" i="2"/>
  <c r="Y32" i="2" s="1"/>
  <c r="S28" i="2"/>
  <c r="Y28" i="2" s="1"/>
  <c r="S24" i="2"/>
  <c r="Y24" i="2" s="1"/>
  <c r="S20" i="2"/>
  <c r="Y20" i="2" s="1"/>
  <c r="S16" i="2"/>
  <c r="Y16" i="2" s="1"/>
  <c r="S12" i="2"/>
  <c r="Y12" i="2" s="1"/>
  <c r="S8" i="2"/>
  <c r="Y8" i="2" s="1"/>
  <c r="S4" i="2"/>
  <c r="Y4" i="2" s="1"/>
  <c r="T1493" i="2"/>
  <c r="Z1493" i="2" s="1"/>
  <c r="T1489" i="2"/>
  <c r="Z1489" i="2" s="1"/>
  <c r="T1485" i="2"/>
  <c r="Z1485" i="2" s="1"/>
  <c r="T1481" i="2"/>
  <c r="Z1481" i="2" s="1"/>
  <c r="T1477" i="2"/>
  <c r="Z1477" i="2" s="1"/>
  <c r="T1473" i="2"/>
  <c r="Z1473" i="2" s="1"/>
  <c r="T1469" i="2"/>
  <c r="Z1469" i="2" s="1"/>
  <c r="T1465" i="2"/>
  <c r="Z1465" i="2" s="1"/>
  <c r="T1461" i="2"/>
  <c r="Z1461" i="2" s="1"/>
  <c r="T1457" i="2"/>
  <c r="Z1457" i="2" s="1"/>
  <c r="T1453" i="2"/>
  <c r="Z1453" i="2" s="1"/>
  <c r="T1449" i="2"/>
  <c r="Z1449" i="2" s="1"/>
  <c r="T1445" i="2"/>
  <c r="Z1445" i="2" s="1"/>
  <c r="T1441" i="2"/>
  <c r="Z1441" i="2" s="1"/>
  <c r="T1437" i="2"/>
  <c r="Z1437" i="2" s="1"/>
  <c r="T1433" i="2"/>
  <c r="Z1433" i="2" s="1"/>
  <c r="T1429" i="2"/>
  <c r="Z1429" i="2" s="1"/>
  <c r="T1425" i="2"/>
  <c r="Z1425" i="2" s="1"/>
  <c r="T1421" i="2"/>
  <c r="Z1421" i="2" s="1"/>
  <c r="T1417" i="2"/>
  <c r="Z1417" i="2" s="1"/>
  <c r="T1413" i="2"/>
  <c r="Z1413" i="2" s="1"/>
  <c r="T1409" i="2"/>
  <c r="Z1409" i="2" s="1"/>
  <c r="T1405" i="2"/>
  <c r="Z1405" i="2" s="1"/>
  <c r="T1401" i="2"/>
  <c r="Z1401" i="2" s="1"/>
  <c r="T1397" i="2"/>
  <c r="Z1397" i="2" s="1"/>
  <c r="T1393" i="2"/>
  <c r="Z1393" i="2" s="1"/>
  <c r="T1389" i="2"/>
  <c r="Z1389" i="2" s="1"/>
  <c r="T1385" i="2"/>
  <c r="Z1385" i="2" s="1"/>
  <c r="T1381" i="2"/>
  <c r="Z1381" i="2" s="1"/>
  <c r="T1377" i="2"/>
  <c r="Z1377" i="2" s="1"/>
  <c r="T1373" i="2"/>
  <c r="Z1373" i="2" s="1"/>
  <c r="T1369" i="2"/>
  <c r="Z1369" i="2" s="1"/>
  <c r="T1365" i="2"/>
  <c r="Z1365" i="2" s="1"/>
  <c r="T1361" i="2"/>
  <c r="Z1361" i="2" s="1"/>
  <c r="T1357" i="2"/>
  <c r="Z1357" i="2" s="1"/>
  <c r="T1353" i="2"/>
  <c r="Z1353" i="2" s="1"/>
  <c r="T1349" i="2"/>
  <c r="Z1349" i="2" s="1"/>
  <c r="T1345" i="2"/>
  <c r="Z1345" i="2" s="1"/>
  <c r="T1341" i="2"/>
  <c r="Z1341" i="2" s="1"/>
  <c r="T1337" i="2"/>
  <c r="Z1337" i="2" s="1"/>
  <c r="T1333" i="2"/>
  <c r="Z1333" i="2" s="1"/>
  <c r="T1329" i="2"/>
  <c r="Z1329" i="2" s="1"/>
  <c r="T1325" i="2"/>
  <c r="Z1325" i="2" s="1"/>
  <c r="T1321" i="2"/>
  <c r="Z1321" i="2" s="1"/>
  <c r="T1317" i="2"/>
  <c r="Z1317" i="2" s="1"/>
  <c r="T1313" i="2"/>
  <c r="Z1313" i="2" s="1"/>
  <c r="T1309" i="2"/>
  <c r="Z1309" i="2" s="1"/>
  <c r="T1305" i="2"/>
  <c r="Z1305" i="2" s="1"/>
  <c r="T1301" i="2"/>
  <c r="Z1301" i="2" s="1"/>
  <c r="T1297" i="2"/>
  <c r="Z1297" i="2" s="1"/>
  <c r="T1293" i="2"/>
  <c r="Z1293" i="2" s="1"/>
  <c r="T1289" i="2"/>
  <c r="Z1289" i="2" s="1"/>
  <c r="T1285" i="2"/>
  <c r="Z1285" i="2" s="1"/>
  <c r="T1281" i="2"/>
  <c r="Z1281" i="2" s="1"/>
  <c r="T1277" i="2"/>
  <c r="Z1277" i="2" s="1"/>
  <c r="T1273" i="2"/>
  <c r="Z1273" i="2" s="1"/>
  <c r="T1269" i="2"/>
  <c r="Z1269" i="2" s="1"/>
  <c r="T1265" i="2"/>
  <c r="Z1265" i="2" s="1"/>
  <c r="T1261" i="2"/>
  <c r="Z1261" i="2" s="1"/>
  <c r="T1257" i="2"/>
  <c r="Z1257" i="2" s="1"/>
  <c r="T1253" i="2"/>
  <c r="Z1253" i="2" s="1"/>
  <c r="T1249" i="2"/>
  <c r="Z1249" i="2" s="1"/>
  <c r="T1245" i="2"/>
  <c r="Z1245" i="2" s="1"/>
  <c r="T1241" i="2"/>
  <c r="Z1241" i="2" s="1"/>
  <c r="T1237" i="2"/>
  <c r="Z1237" i="2" s="1"/>
  <c r="T1233" i="2"/>
  <c r="Z1233" i="2" s="1"/>
  <c r="T1229" i="2"/>
  <c r="Z1229" i="2" s="1"/>
  <c r="T1225" i="2"/>
  <c r="Z1225" i="2" s="1"/>
  <c r="T1221" i="2"/>
  <c r="Z1221" i="2" s="1"/>
  <c r="T1217" i="2"/>
  <c r="Z1217" i="2" s="1"/>
  <c r="T1213" i="2"/>
  <c r="Z1213" i="2" s="1"/>
  <c r="T1209" i="2"/>
  <c r="Z1209" i="2" s="1"/>
  <c r="T1205" i="2"/>
  <c r="Z1205" i="2" s="1"/>
  <c r="T1201" i="2"/>
  <c r="Z1201" i="2" s="1"/>
  <c r="T1197" i="2"/>
  <c r="Z1197" i="2" s="1"/>
  <c r="T1193" i="2"/>
  <c r="Z1193" i="2" s="1"/>
  <c r="T1189" i="2"/>
  <c r="Z1189" i="2" s="1"/>
  <c r="T1185" i="2"/>
  <c r="Z1185" i="2" s="1"/>
  <c r="T1181" i="2"/>
  <c r="Z1181" i="2" s="1"/>
  <c r="T1177" i="2"/>
  <c r="Z1177" i="2" s="1"/>
  <c r="T1173" i="2"/>
  <c r="Z1173" i="2" s="1"/>
  <c r="T1169" i="2"/>
  <c r="Z1169" i="2" s="1"/>
  <c r="T1165" i="2"/>
  <c r="Z1165" i="2" s="1"/>
  <c r="T1161" i="2"/>
  <c r="Z1161" i="2" s="1"/>
  <c r="T1157" i="2"/>
  <c r="Z1157" i="2" s="1"/>
  <c r="T1153" i="2"/>
  <c r="Z1153" i="2" s="1"/>
  <c r="T1149" i="2"/>
  <c r="Z1149" i="2" s="1"/>
  <c r="T1145" i="2"/>
  <c r="Z1145" i="2" s="1"/>
  <c r="T1141" i="2"/>
  <c r="Z1141" i="2" s="1"/>
  <c r="T1137" i="2"/>
  <c r="Z1137" i="2" s="1"/>
  <c r="T1133" i="2"/>
  <c r="Z1133" i="2" s="1"/>
  <c r="T1129" i="2"/>
  <c r="Z1129" i="2" s="1"/>
  <c r="T1125" i="2"/>
  <c r="Z1125" i="2" s="1"/>
  <c r="T1121" i="2"/>
  <c r="Z1121" i="2" s="1"/>
  <c r="T1117" i="2"/>
  <c r="Z1117" i="2" s="1"/>
  <c r="T1113" i="2"/>
  <c r="Z1113" i="2" s="1"/>
  <c r="T1109" i="2"/>
  <c r="Z1109" i="2" s="1"/>
  <c r="T1105" i="2"/>
  <c r="Z1105" i="2" s="1"/>
  <c r="T1101" i="2"/>
  <c r="Z1101" i="2" s="1"/>
  <c r="T1097" i="2"/>
  <c r="Z1097" i="2" s="1"/>
  <c r="T1093" i="2"/>
  <c r="Z1093" i="2" s="1"/>
  <c r="T1089" i="2"/>
  <c r="Z1089" i="2" s="1"/>
  <c r="T1085" i="2"/>
  <c r="Z1085" i="2" s="1"/>
  <c r="T1081" i="2"/>
  <c r="Z1081" i="2" s="1"/>
  <c r="T1077" i="2"/>
  <c r="Z1077" i="2" s="1"/>
  <c r="T1073" i="2"/>
  <c r="Z1073" i="2" s="1"/>
  <c r="T1069" i="2"/>
  <c r="Z1069" i="2" s="1"/>
  <c r="T1065" i="2"/>
  <c r="Z1065" i="2" s="1"/>
  <c r="T1061" i="2"/>
  <c r="Z1061" i="2" s="1"/>
  <c r="T1057" i="2"/>
  <c r="Z1057" i="2" s="1"/>
  <c r="T1053" i="2"/>
  <c r="Z1053" i="2" s="1"/>
  <c r="T1049" i="2"/>
  <c r="Z1049" i="2" s="1"/>
  <c r="T1045" i="2"/>
  <c r="Z1045" i="2" s="1"/>
  <c r="T1041" i="2"/>
  <c r="Z1041" i="2" s="1"/>
  <c r="T1037" i="2"/>
  <c r="Z1037" i="2" s="1"/>
  <c r="T1033" i="2"/>
  <c r="Z1033" i="2" s="1"/>
  <c r="T1029" i="2"/>
  <c r="Z1029" i="2" s="1"/>
  <c r="T1025" i="2"/>
  <c r="Z1025" i="2" s="1"/>
  <c r="T1021" i="2"/>
  <c r="Z1021" i="2" s="1"/>
  <c r="T1017" i="2"/>
  <c r="Z1017" i="2" s="1"/>
  <c r="T1013" i="2"/>
  <c r="Z1013" i="2" s="1"/>
  <c r="T1009" i="2"/>
  <c r="Z1009" i="2" s="1"/>
  <c r="T1005" i="2"/>
  <c r="Z1005" i="2" s="1"/>
  <c r="T1001" i="2"/>
  <c r="Z1001" i="2" s="1"/>
  <c r="T997" i="2"/>
  <c r="Z997" i="2" s="1"/>
  <c r="T993" i="2"/>
  <c r="Z993" i="2" s="1"/>
  <c r="T989" i="2"/>
  <c r="Z989" i="2" s="1"/>
  <c r="T985" i="2"/>
  <c r="Z985" i="2" s="1"/>
  <c r="T981" i="2"/>
  <c r="Z981" i="2" s="1"/>
  <c r="T977" i="2"/>
  <c r="Z977" i="2" s="1"/>
  <c r="T973" i="2"/>
  <c r="Z973" i="2" s="1"/>
  <c r="T969" i="2"/>
  <c r="Z969" i="2" s="1"/>
  <c r="T965" i="2"/>
  <c r="Z965" i="2" s="1"/>
  <c r="T961" i="2"/>
  <c r="Z961" i="2" s="1"/>
  <c r="T957" i="2"/>
  <c r="Z957" i="2" s="1"/>
  <c r="T953" i="2"/>
  <c r="Z953" i="2" s="1"/>
  <c r="T949" i="2"/>
  <c r="Z949" i="2" s="1"/>
  <c r="T945" i="2"/>
  <c r="Z945" i="2" s="1"/>
  <c r="T941" i="2"/>
  <c r="Z941" i="2" s="1"/>
  <c r="T937" i="2"/>
  <c r="Z937" i="2" s="1"/>
  <c r="T933" i="2"/>
  <c r="Z933" i="2" s="1"/>
  <c r="T929" i="2"/>
  <c r="Z929" i="2" s="1"/>
  <c r="T925" i="2"/>
  <c r="Z925" i="2" s="1"/>
  <c r="T921" i="2"/>
  <c r="Z921" i="2" s="1"/>
  <c r="T917" i="2"/>
  <c r="Z917" i="2" s="1"/>
  <c r="T913" i="2"/>
  <c r="Z913" i="2" s="1"/>
  <c r="T909" i="2"/>
  <c r="Z909" i="2" s="1"/>
  <c r="T905" i="2"/>
  <c r="Z905" i="2" s="1"/>
  <c r="T901" i="2"/>
  <c r="Z901" i="2" s="1"/>
  <c r="T897" i="2"/>
  <c r="Z897" i="2" s="1"/>
  <c r="T893" i="2"/>
  <c r="Z893" i="2" s="1"/>
  <c r="T889" i="2"/>
  <c r="Z889" i="2" s="1"/>
  <c r="T885" i="2"/>
  <c r="Z885" i="2" s="1"/>
  <c r="T881" i="2"/>
  <c r="Z881" i="2" s="1"/>
  <c r="T877" i="2"/>
  <c r="Z877" i="2" s="1"/>
  <c r="T873" i="2"/>
  <c r="Z873" i="2" s="1"/>
  <c r="T869" i="2"/>
  <c r="Z869" i="2" s="1"/>
  <c r="T865" i="2"/>
  <c r="Z865" i="2" s="1"/>
  <c r="T861" i="2"/>
  <c r="Z861" i="2" s="1"/>
  <c r="T857" i="2"/>
  <c r="Z857" i="2" s="1"/>
  <c r="T853" i="2"/>
  <c r="Z853" i="2" s="1"/>
  <c r="T849" i="2"/>
  <c r="Z849" i="2" s="1"/>
  <c r="T845" i="2"/>
  <c r="Z845" i="2" s="1"/>
  <c r="T841" i="2"/>
  <c r="Z841" i="2" s="1"/>
  <c r="T837" i="2"/>
  <c r="Z837" i="2" s="1"/>
  <c r="T833" i="2"/>
  <c r="Z833" i="2" s="1"/>
  <c r="T829" i="2"/>
  <c r="Z829" i="2" s="1"/>
  <c r="T825" i="2"/>
  <c r="Z825" i="2" s="1"/>
  <c r="T821" i="2"/>
  <c r="Z821" i="2" s="1"/>
  <c r="T817" i="2"/>
  <c r="Z817" i="2" s="1"/>
  <c r="T813" i="2"/>
  <c r="Z813" i="2" s="1"/>
  <c r="T809" i="2"/>
  <c r="Z809" i="2" s="1"/>
  <c r="T805" i="2"/>
  <c r="Z805" i="2" s="1"/>
  <c r="T801" i="2"/>
  <c r="Z801" i="2" s="1"/>
  <c r="T797" i="2"/>
  <c r="Z797" i="2" s="1"/>
  <c r="T793" i="2"/>
  <c r="Z793" i="2" s="1"/>
  <c r="T789" i="2"/>
  <c r="Z789" i="2" s="1"/>
  <c r="T785" i="2"/>
  <c r="Z785" i="2" s="1"/>
  <c r="T781" i="2"/>
  <c r="Z781" i="2" s="1"/>
  <c r="T777" i="2"/>
  <c r="Z777" i="2" s="1"/>
  <c r="T773" i="2"/>
  <c r="Z773" i="2" s="1"/>
  <c r="T769" i="2"/>
  <c r="Z769" i="2" s="1"/>
  <c r="T765" i="2"/>
  <c r="Z765" i="2" s="1"/>
  <c r="T761" i="2"/>
  <c r="Z761" i="2" s="1"/>
  <c r="T757" i="2"/>
  <c r="Z757" i="2" s="1"/>
  <c r="T753" i="2"/>
  <c r="Z753" i="2" s="1"/>
  <c r="T749" i="2"/>
  <c r="Z749" i="2" s="1"/>
  <c r="T745" i="2"/>
  <c r="Z745" i="2" s="1"/>
  <c r="T741" i="2"/>
  <c r="Z741" i="2" s="1"/>
  <c r="T737" i="2"/>
  <c r="Z737" i="2" s="1"/>
  <c r="T733" i="2"/>
  <c r="Z733" i="2" s="1"/>
  <c r="T729" i="2"/>
  <c r="Z729" i="2" s="1"/>
  <c r="T725" i="2"/>
  <c r="Z725" i="2" s="1"/>
  <c r="T721" i="2"/>
  <c r="Z721" i="2" s="1"/>
  <c r="T717" i="2"/>
  <c r="Z717" i="2" s="1"/>
  <c r="T713" i="2"/>
  <c r="Z713" i="2" s="1"/>
  <c r="T709" i="2"/>
  <c r="Z709" i="2" s="1"/>
  <c r="T705" i="2"/>
  <c r="Z705" i="2" s="1"/>
  <c r="T701" i="2"/>
  <c r="Z701" i="2" s="1"/>
  <c r="T697" i="2"/>
  <c r="Z697" i="2" s="1"/>
  <c r="T693" i="2"/>
  <c r="Z693" i="2" s="1"/>
  <c r="T689" i="2"/>
  <c r="Z689" i="2" s="1"/>
  <c r="T685" i="2"/>
  <c r="Z685" i="2" s="1"/>
  <c r="T681" i="2"/>
  <c r="Z681" i="2" s="1"/>
  <c r="T677" i="2"/>
  <c r="Z677" i="2" s="1"/>
  <c r="T673" i="2"/>
  <c r="Z673" i="2" s="1"/>
  <c r="T669" i="2"/>
  <c r="Z669" i="2" s="1"/>
  <c r="T665" i="2"/>
  <c r="Z665" i="2" s="1"/>
  <c r="T661" i="2"/>
  <c r="Z661" i="2" s="1"/>
  <c r="T657" i="2"/>
  <c r="Z657" i="2" s="1"/>
  <c r="T653" i="2"/>
  <c r="Z653" i="2" s="1"/>
  <c r="T649" i="2"/>
  <c r="Z649" i="2" s="1"/>
  <c r="T645" i="2"/>
  <c r="Z645" i="2" s="1"/>
  <c r="T641" i="2"/>
  <c r="Z641" i="2" s="1"/>
  <c r="T637" i="2"/>
  <c r="Z637" i="2" s="1"/>
  <c r="T633" i="2"/>
  <c r="Z633" i="2" s="1"/>
  <c r="T629" i="2"/>
  <c r="Z629" i="2" s="1"/>
  <c r="T625" i="2"/>
  <c r="Z625" i="2" s="1"/>
  <c r="T621" i="2"/>
  <c r="Z621" i="2" s="1"/>
  <c r="T617" i="2"/>
  <c r="Z617" i="2" s="1"/>
  <c r="T613" i="2"/>
  <c r="Z613" i="2" s="1"/>
  <c r="T609" i="2"/>
  <c r="Z609" i="2" s="1"/>
  <c r="T605" i="2"/>
  <c r="Z605" i="2" s="1"/>
  <c r="T601" i="2"/>
  <c r="Z601" i="2" s="1"/>
  <c r="T597" i="2"/>
  <c r="Z597" i="2" s="1"/>
  <c r="T593" i="2"/>
  <c r="Z593" i="2" s="1"/>
  <c r="T589" i="2"/>
  <c r="Z589" i="2" s="1"/>
  <c r="T585" i="2"/>
  <c r="Z585" i="2" s="1"/>
  <c r="T581" i="2"/>
  <c r="Z581" i="2" s="1"/>
  <c r="T577" i="2"/>
  <c r="Z577" i="2" s="1"/>
  <c r="T573" i="2"/>
  <c r="Z573" i="2" s="1"/>
  <c r="T569" i="2"/>
  <c r="Z569" i="2" s="1"/>
  <c r="T565" i="2"/>
  <c r="Z565" i="2" s="1"/>
  <c r="T561" i="2"/>
  <c r="Z561" i="2" s="1"/>
  <c r="T557" i="2"/>
  <c r="Z557" i="2" s="1"/>
  <c r="T553" i="2"/>
  <c r="Z553" i="2" s="1"/>
  <c r="T549" i="2"/>
  <c r="Z549" i="2" s="1"/>
  <c r="T545" i="2"/>
  <c r="Z545" i="2" s="1"/>
  <c r="T541" i="2"/>
  <c r="Z541" i="2" s="1"/>
  <c r="T537" i="2"/>
  <c r="Z537" i="2" s="1"/>
  <c r="T533" i="2"/>
  <c r="Z533" i="2" s="1"/>
  <c r="T529" i="2"/>
  <c r="Z529" i="2" s="1"/>
  <c r="T525" i="2"/>
  <c r="Z525" i="2" s="1"/>
  <c r="T521" i="2"/>
  <c r="Z521" i="2" s="1"/>
  <c r="T517" i="2"/>
  <c r="Z517" i="2" s="1"/>
  <c r="T513" i="2"/>
  <c r="Z513" i="2" s="1"/>
  <c r="T509" i="2"/>
  <c r="Z509" i="2" s="1"/>
  <c r="T505" i="2"/>
  <c r="Z505" i="2" s="1"/>
  <c r="T501" i="2"/>
  <c r="Z501" i="2" s="1"/>
  <c r="T497" i="2"/>
  <c r="Z497" i="2" s="1"/>
  <c r="T493" i="2"/>
  <c r="Z493" i="2" s="1"/>
  <c r="T489" i="2"/>
  <c r="Z489" i="2" s="1"/>
  <c r="T485" i="2"/>
  <c r="Z485" i="2" s="1"/>
  <c r="T481" i="2"/>
  <c r="Z481" i="2" s="1"/>
  <c r="T477" i="2"/>
  <c r="Z477" i="2" s="1"/>
  <c r="T473" i="2"/>
  <c r="Z473" i="2" s="1"/>
  <c r="T469" i="2"/>
  <c r="Z469" i="2" s="1"/>
  <c r="T465" i="2"/>
  <c r="Z465" i="2" s="1"/>
  <c r="T461" i="2"/>
  <c r="Z461" i="2" s="1"/>
  <c r="T457" i="2"/>
  <c r="Z457" i="2" s="1"/>
  <c r="T453" i="2"/>
  <c r="Z453" i="2" s="1"/>
  <c r="T449" i="2"/>
  <c r="Z449" i="2" s="1"/>
  <c r="T445" i="2"/>
  <c r="Z445" i="2" s="1"/>
  <c r="T441" i="2"/>
  <c r="Z441" i="2" s="1"/>
  <c r="T437" i="2"/>
  <c r="Z437" i="2" s="1"/>
  <c r="T433" i="2"/>
  <c r="Z433" i="2" s="1"/>
  <c r="T429" i="2"/>
  <c r="Z429" i="2" s="1"/>
  <c r="T425" i="2"/>
  <c r="Z425" i="2" s="1"/>
  <c r="T421" i="2"/>
  <c r="Z421" i="2" s="1"/>
  <c r="T417" i="2"/>
  <c r="Z417" i="2" s="1"/>
  <c r="T413" i="2"/>
  <c r="Z413" i="2" s="1"/>
  <c r="T409" i="2"/>
  <c r="Z409" i="2" s="1"/>
  <c r="T405" i="2"/>
  <c r="Z405" i="2" s="1"/>
  <c r="T401" i="2"/>
  <c r="Z401" i="2" s="1"/>
  <c r="T397" i="2"/>
  <c r="Z397" i="2" s="1"/>
  <c r="T393" i="2"/>
  <c r="Z393" i="2" s="1"/>
  <c r="T389" i="2"/>
  <c r="Z389" i="2" s="1"/>
  <c r="T385" i="2"/>
  <c r="Z385" i="2" s="1"/>
  <c r="T381" i="2"/>
  <c r="Z381" i="2" s="1"/>
  <c r="T377" i="2"/>
  <c r="Z377" i="2" s="1"/>
  <c r="T373" i="2"/>
  <c r="Z373" i="2" s="1"/>
  <c r="T369" i="2"/>
  <c r="Z369" i="2" s="1"/>
  <c r="T365" i="2"/>
  <c r="Z365" i="2" s="1"/>
  <c r="T361" i="2"/>
  <c r="Z361" i="2" s="1"/>
  <c r="T357" i="2"/>
  <c r="Z357" i="2" s="1"/>
  <c r="T353" i="2"/>
  <c r="Z353" i="2" s="1"/>
  <c r="T349" i="2"/>
  <c r="Z349" i="2" s="1"/>
  <c r="T345" i="2"/>
  <c r="Z345" i="2" s="1"/>
  <c r="T341" i="2"/>
  <c r="Z341" i="2" s="1"/>
  <c r="T337" i="2"/>
  <c r="Z337" i="2" s="1"/>
  <c r="T333" i="2"/>
  <c r="Z333" i="2" s="1"/>
  <c r="T329" i="2"/>
  <c r="Z329" i="2" s="1"/>
  <c r="T325" i="2"/>
  <c r="Z325" i="2" s="1"/>
  <c r="T321" i="2"/>
  <c r="Z321" i="2" s="1"/>
  <c r="T313" i="2"/>
  <c r="Z313" i="2" s="1"/>
  <c r="T309" i="2"/>
  <c r="Z309" i="2" s="1"/>
  <c r="T305" i="2"/>
  <c r="Z305" i="2" s="1"/>
  <c r="T301" i="2"/>
  <c r="Z301" i="2" s="1"/>
  <c r="T297" i="2"/>
  <c r="Z297" i="2" s="1"/>
  <c r="T293" i="2"/>
  <c r="Z293" i="2" s="1"/>
  <c r="T289" i="2"/>
  <c r="Z289" i="2" s="1"/>
  <c r="T285" i="2"/>
  <c r="Z285" i="2" s="1"/>
  <c r="T281" i="2"/>
  <c r="Z281" i="2" s="1"/>
  <c r="T277" i="2"/>
  <c r="Z277" i="2" s="1"/>
  <c r="T273" i="2"/>
  <c r="Z273" i="2" s="1"/>
  <c r="T269" i="2"/>
  <c r="Z269" i="2" s="1"/>
  <c r="T265" i="2"/>
  <c r="Z265" i="2" s="1"/>
  <c r="T261" i="2"/>
  <c r="Z261" i="2" s="1"/>
  <c r="T257" i="2"/>
  <c r="Z257" i="2" s="1"/>
  <c r="T253" i="2"/>
  <c r="Z253" i="2" s="1"/>
  <c r="T245" i="2"/>
  <c r="Z245" i="2" s="1"/>
  <c r="T241" i="2"/>
  <c r="Z241" i="2" s="1"/>
  <c r="T237" i="2"/>
  <c r="Z237" i="2" s="1"/>
  <c r="T233" i="2"/>
  <c r="Z233" i="2" s="1"/>
  <c r="T229" i="2"/>
  <c r="Z229" i="2" s="1"/>
  <c r="T225" i="2"/>
  <c r="Z225" i="2" s="1"/>
  <c r="T221" i="2"/>
  <c r="Z221" i="2" s="1"/>
  <c r="T213" i="2"/>
  <c r="Z213" i="2" s="1"/>
  <c r="T209" i="2"/>
  <c r="Z209" i="2" s="1"/>
  <c r="T205" i="2"/>
  <c r="Z205" i="2" s="1"/>
  <c r="T201" i="2"/>
  <c r="Z201" i="2" s="1"/>
  <c r="T197" i="2"/>
  <c r="Z197" i="2" s="1"/>
  <c r="T193" i="2"/>
  <c r="Z193" i="2" s="1"/>
  <c r="T189" i="2"/>
  <c r="Z189" i="2" s="1"/>
  <c r="T185" i="2"/>
  <c r="Z185" i="2" s="1"/>
  <c r="T181" i="2"/>
  <c r="Z181" i="2" s="1"/>
  <c r="T177" i="2"/>
  <c r="Z177" i="2" s="1"/>
  <c r="T173" i="2"/>
  <c r="Z173" i="2" s="1"/>
  <c r="T169" i="2"/>
  <c r="Z169" i="2" s="1"/>
  <c r="T165" i="2"/>
  <c r="Z165" i="2" s="1"/>
  <c r="T157" i="2"/>
  <c r="Z157" i="2" s="1"/>
  <c r="T153" i="2"/>
  <c r="Z153" i="2" s="1"/>
  <c r="T149" i="2"/>
  <c r="Z149" i="2" s="1"/>
  <c r="T141" i="2"/>
  <c r="Z141" i="2" s="1"/>
  <c r="T137" i="2"/>
  <c r="Z137" i="2" s="1"/>
  <c r="T133" i="2"/>
  <c r="Z133" i="2" s="1"/>
  <c r="T125" i="2"/>
  <c r="Z125" i="2" s="1"/>
  <c r="T121" i="2"/>
  <c r="Z121" i="2" s="1"/>
  <c r="T117" i="2"/>
  <c r="Z117" i="2" s="1"/>
  <c r="T113" i="2"/>
  <c r="Z113" i="2" s="1"/>
  <c r="T109" i="2"/>
  <c r="Z109" i="2" s="1"/>
  <c r="T105" i="2"/>
  <c r="Z105" i="2" s="1"/>
  <c r="T101" i="2"/>
  <c r="Z101" i="2" s="1"/>
  <c r="T93" i="2"/>
  <c r="Z93" i="2" s="1"/>
  <c r="T89" i="2"/>
  <c r="Z89" i="2" s="1"/>
  <c r="T85" i="2"/>
  <c r="Z85" i="2" s="1"/>
  <c r="T81" i="2"/>
  <c r="Z81" i="2" s="1"/>
  <c r="T69" i="2"/>
  <c r="Z69" i="2" s="1"/>
  <c r="T65" i="2"/>
  <c r="Z65" i="2" s="1"/>
  <c r="T61" i="2"/>
  <c r="Z61" i="2" s="1"/>
  <c r="T57" i="2"/>
  <c r="Z57" i="2" s="1"/>
  <c r="T53" i="2"/>
  <c r="Z53" i="2" s="1"/>
  <c r="T49" i="2"/>
  <c r="Z49" i="2" s="1"/>
  <c r="T45" i="2"/>
  <c r="Z45" i="2" s="1"/>
  <c r="T41" i="2"/>
  <c r="Z41" i="2" s="1"/>
  <c r="T37" i="2"/>
  <c r="Z37" i="2" s="1"/>
  <c r="T33" i="2"/>
  <c r="Z33" i="2" s="1"/>
  <c r="T29" i="2"/>
  <c r="Z29" i="2" s="1"/>
  <c r="T21" i="2"/>
  <c r="Z21" i="2" s="1"/>
  <c r="T17" i="2"/>
  <c r="Z17" i="2" s="1"/>
  <c r="T13" i="2"/>
  <c r="Z13" i="2" s="1"/>
  <c r="T9" i="2"/>
  <c r="Z9" i="2" s="1"/>
  <c r="T5" i="2"/>
  <c r="Z5" i="2" s="1"/>
  <c r="S315" i="2"/>
  <c r="Y315" i="2" s="1"/>
  <c r="S311" i="2"/>
  <c r="Y311" i="2" s="1"/>
  <c r="S307" i="2"/>
  <c r="Y307" i="2" s="1"/>
  <c r="S299" i="2"/>
  <c r="Y299" i="2" s="1"/>
  <c r="S295" i="2"/>
  <c r="Y295" i="2" s="1"/>
  <c r="S287" i="2"/>
  <c r="Y287" i="2" s="1"/>
  <c r="S283" i="2"/>
  <c r="Y283" i="2" s="1"/>
  <c r="S275" i="2"/>
  <c r="Y275" i="2" s="1"/>
  <c r="S271" i="2"/>
  <c r="Y271" i="2" s="1"/>
  <c r="S267" i="2"/>
  <c r="Y267" i="2" s="1"/>
  <c r="S263" i="2"/>
  <c r="Y263" i="2" s="1"/>
  <c r="S259" i="2"/>
  <c r="Y259" i="2" s="1"/>
  <c r="S255" i="2"/>
  <c r="Y255" i="2" s="1"/>
  <c r="S251" i="2"/>
  <c r="Y251" i="2" s="1"/>
  <c r="S247" i="2"/>
  <c r="Y247" i="2" s="1"/>
  <c r="S243" i="2"/>
  <c r="Y243" i="2" s="1"/>
  <c r="S235" i="2"/>
  <c r="Y235" i="2" s="1"/>
  <c r="S231" i="2"/>
  <c r="Y231" i="2" s="1"/>
  <c r="S227" i="2"/>
  <c r="Y227" i="2" s="1"/>
  <c r="S223" i="2"/>
  <c r="Y223" i="2" s="1"/>
  <c r="S219" i="2"/>
  <c r="Y219" i="2" s="1"/>
  <c r="S215" i="2"/>
  <c r="Y215" i="2" s="1"/>
  <c r="S211" i="2"/>
  <c r="Y211" i="2" s="1"/>
  <c r="S207" i="2"/>
  <c r="Y207" i="2" s="1"/>
  <c r="S203" i="2"/>
  <c r="Y203" i="2" s="1"/>
  <c r="S199" i="2"/>
  <c r="Y199" i="2" s="1"/>
  <c r="S195" i="2"/>
  <c r="Y195" i="2" s="1"/>
  <c r="S191" i="2"/>
  <c r="Y191" i="2" s="1"/>
  <c r="S187" i="2"/>
  <c r="Y187" i="2" s="1"/>
  <c r="S179" i="2"/>
  <c r="Y179" i="2" s="1"/>
  <c r="S175" i="2"/>
  <c r="Y175" i="2" s="1"/>
  <c r="S171" i="2"/>
  <c r="Y171" i="2" s="1"/>
  <c r="S167" i="2"/>
  <c r="Y167" i="2" s="1"/>
  <c r="S163" i="2"/>
  <c r="Y163" i="2" s="1"/>
  <c r="S159" i="2"/>
  <c r="Y159" i="2" s="1"/>
  <c r="S155" i="2"/>
  <c r="Y155" i="2" s="1"/>
  <c r="S151" i="2"/>
  <c r="Y151" i="2" s="1"/>
  <c r="S147" i="2"/>
  <c r="Y147" i="2" s="1"/>
  <c r="S143" i="2"/>
  <c r="Y143" i="2" s="1"/>
  <c r="S139" i="2"/>
  <c r="Y139" i="2" s="1"/>
  <c r="S135" i="2"/>
  <c r="Y135" i="2" s="1"/>
  <c r="S127" i="2"/>
  <c r="Y127" i="2" s="1"/>
  <c r="S123" i="2"/>
  <c r="Y123" i="2" s="1"/>
  <c r="S119" i="2"/>
  <c r="Y119" i="2" s="1"/>
  <c r="S115" i="2"/>
  <c r="Y115" i="2" s="1"/>
  <c r="S111" i="2"/>
  <c r="Y111" i="2" s="1"/>
  <c r="S103" i="2"/>
  <c r="Y103" i="2" s="1"/>
  <c r="S99" i="2"/>
  <c r="Y99" i="2" s="1"/>
  <c r="S95" i="2"/>
  <c r="Y95" i="2" s="1"/>
  <c r="S91" i="2"/>
  <c r="Y91" i="2" s="1"/>
  <c r="S87" i="2"/>
  <c r="Y87" i="2" s="1"/>
  <c r="S83" i="2"/>
  <c r="Y83" i="2" s="1"/>
  <c r="S79" i="2"/>
  <c r="Y79" i="2" s="1"/>
  <c r="S75" i="2"/>
  <c r="Y75" i="2" s="1"/>
  <c r="S71" i="2"/>
  <c r="Y71" i="2" s="1"/>
  <c r="S67" i="2"/>
  <c r="Y67" i="2" s="1"/>
  <c r="S63" i="2"/>
  <c r="Y63" i="2" s="1"/>
  <c r="S59" i="2"/>
  <c r="Y59" i="2" s="1"/>
  <c r="S55" i="2"/>
  <c r="Y55" i="2" s="1"/>
  <c r="S51" i="2"/>
  <c r="Y51" i="2" s="1"/>
  <c r="S47" i="2"/>
  <c r="Y47" i="2" s="1"/>
  <c r="S43" i="2"/>
  <c r="Y43" i="2" s="1"/>
  <c r="S39" i="2"/>
  <c r="Y39" i="2" s="1"/>
  <c r="S31" i="2"/>
  <c r="Y31" i="2" s="1"/>
  <c r="S27" i="2"/>
  <c r="Y27" i="2" s="1"/>
  <c r="S23" i="2"/>
  <c r="Y23" i="2" s="1"/>
  <c r="S19" i="2"/>
  <c r="Y19" i="2" s="1"/>
  <c r="S11" i="2"/>
  <c r="Y11" i="2" s="1"/>
  <c r="S7" i="2"/>
  <c r="Y7" i="2" s="1"/>
  <c r="S3" i="2"/>
  <c r="Y3" i="2" s="1"/>
  <c r="T1492" i="2"/>
  <c r="Z1492" i="2" s="1"/>
  <c r="T1488" i="2"/>
  <c r="Z1488" i="2" s="1"/>
  <c r="T1484" i="2"/>
  <c r="Z1484" i="2" s="1"/>
  <c r="T1480" i="2"/>
  <c r="Z1480" i="2" s="1"/>
  <c r="T1476" i="2"/>
  <c r="Z1476" i="2" s="1"/>
  <c r="T1472" i="2"/>
  <c r="Z1472" i="2" s="1"/>
  <c r="T1468" i="2"/>
  <c r="Z1468" i="2" s="1"/>
  <c r="T1464" i="2"/>
  <c r="Z1464" i="2" s="1"/>
  <c r="T1460" i="2"/>
  <c r="Z1460" i="2" s="1"/>
  <c r="T1456" i="2"/>
  <c r="Z1456" i="2" s="1"/>
  <c r="T1452" i="2"/>
  <c r="Z1452" i="2" s="1"/>
  <c r="T1448" i="2"/>
  <c r="Z1448" i="2" s="1"/>
  <c r="T1444" i="2"/>
  <c r="Z1444" i="2" s="1"/>
  <c r="T1440" i="2"/>
  <c r="Z1440" i="2" s="1"/>
  <c r="T1436" i="2"/>
  <c r="Z1436" i="2" s="1"/>
  <c r="T1432" i="2"/>
  <c r="Z1432" i="2" s="1"/>
  <c r="T1428" i="2"/>
  <c r="Z1428" i="2" s="1"/>
  <c r="T1424" i="2"/>
  <c r="Z1424" i="2" s="1"/>
  <c r="T1420" i="2"/>
  <c r="Z1420" i="2" s="1"/>
  <c r="T1416" i="2"/>
  <c r="Z1416" i="2" s="1"/>
  <c r="T1412" i="2"/>
  <c r="Z1412" i="2" s="1"/>
  <c r="T1408" i="2"/>
  <c r="Z1408" i="2" s="1"/>
  <c r="T1404" i="2"/>
  <c r="Z1404" i="2" s="1"/>
  <c r="T1400" i="2"/>
  <c r="Z1400" i="2" s="1"/>
  <c r="T1396" i="2"/>
  <c r="Z1396" i="2" s="1"/>
  <c r="T1392" i="2"/>
  <c r="Z1392" i="2" s="1"/>
  <c r="T1388" i="2"/>
  <c r="Z1388" i="2" s="1"/>
  <c r="T1384" i="2"/>
  <c r="Z1384" i="2" s="1"/>
  <c r="T1380" i="2"/>
  <c r="Z1380" i="2" s="1"/>
  <c r="T1376" i="2"/>
  <c r="Z1376" i="2" s="1"/>
  <c r="T1372" i="2"/>
  <c r="Z1372" i="2" s="1"/>
  <c r="T1368" i="2"/>
  <c r="Z1368" i="2" s="1"/>
  <c r="T1364" i="2"/>
  <c r="Z1364" i="2" s="1"/>
  <c r="T1360" i="2"/>
  <c r="Z1360" i="2" s="1"/>
  <c r="T1356" i="2"/>
  <c r="Z1356" i="2" s="1"/>
  <c r="T1352" i="2"/>
  <c r="Z1352" i="2" s="1"/>
  <c r="T1348" i="2"/>
  <c r="Z1348" i="2" s="1"/>
  <c r="T1344" i="2"/>
  <c r="Z1344" i="2" s="1"/>
  <c r="T1340" i="2"/>
  <c r="Z1340" i="2" s="1"/>
  <c r="T1336" i="2"/>
  <c r="Z1336" i="2" s="1"/>
  <c r="T1332" i="2"/>
  <c r="Z1332" i="2" s="1"/>
  <c r="T1328" i="2"/>
  <c r="Z1328" i="2" s="1"/>
  <c r="T1324" i="2"/>
  <c r="Z1324" i="2" s="1"/>
  <c r="T1320" i="2"/>
  <c r="Z1320" i="2" s="1"/>
  <c r="T1316" i="2"/>
  <c r="Z1316" i="2" s="1"/>
  <c r="T1312" i="2"/>
  <c r="Z1312" i="2" s="1"/>
  <c r="T1308" i="2"/>
  <c r="Z1308" i="2" s="1"/>
  <c r="T1304" i="2"/>
  <c r="Z1304" i="2" s="1"/>
  <c r="T1300" i="2"/>
  <c r="Z1300" i="2" s="1"/>
  <c r="T1296" i="2"/>
  <c r="Z1296" i="2" s="1"/>
  <c r="T1292" i="2"/>
  <c r="Z1292" i="2" s="1"/>
  <c r="T1288" i="2"/>
  <c r="Z1288" i="2" s="1"/>
  <c r="T1284" i="2"/>
  <c r="Z1284" i="2" s="1"/>
  <c r="T1280" i="2"/>
  <c r="Z1280" i="2" s="1"/>
  <c r="T1276" i="2"/>
  <c r="Z1276" i="2" s="1"/>
  <c r="T1272" i="2"/>
  <c r="Z1272" i="2" s="1"/>
  <c r="T1268" i="2"/>
  <c r="Z1268" i="2" s="1"/>
  <c r="T1264" i="2"/>
  <c r="Z1264" i="2" s="1"/>
  <c r="T1260" i="2"/>
  <c r="Z1260" i="2" s="1"/>
  <c r="T1256" i="2"/>
  <c r="Z1256" i="2" s="1"/>
  <c r="T1252" i="2"/>
  <c r="Z1252" i="2" s="1"/>
  <c r="T1248" i="2"/>
  <c r="Z1248" i="2" s="1"/>
  <c r="T1244" i="2"/>
  <c r="Z1244" i="2" s="1"/>
  <c r="T1240" i="2"/>
  <c r="Z1240" i="2" s="1"/>
  <c r="T1236" i="2"/>
  <c r="Z1236" i="2" s="1"/>
  <c r="T1232" i="2"/>
  <c r="Z1232" i="2" s="1"/>
  <c r="T1228" i="2"/>
  <c r="Z1228" i="2" s="1"/>
  <c r="T1224" i="2"/>
  <c r="Z1224" i="2" s="1"/>
  <c r="T1220" i="2"/>
  <c r="Z1220" i="2" s="1"/>
  <c r="T1216" i="2"/>
  <c r="Z1216" i="2" s="1"/>
  <c r="T1212" i="2"/>
  <c r="Z1212" i="2" s="1"/>
  <c r="T1208" i="2"/>
  <c r="Z1208" i="2" s="1"/>
  <c r="T1204" i="2"/>
  <c r="Z1204" i="2" s="1"/>
  <c r="T1200" i="2"/>
  <c r="Z1200" i="2" s="1"/>
  <c r="T1196" i="2"/>
  <c r="Z1196" i="2" s="1"/>
  <c r="T1192" i="2"/>
  <c r="Z1192" i="2" s="1"/>
  <c r="T1188" i="2"/>
  <c r="Z1188" i="2" s="1"/>
  <c r="T1184" i="2"/>
  <c r="Z1184" i="2" s="1"/>
  <c r="T1180" i="2"/>
  <c r="Z1180" i="2" s="1"/>
  <c r="T1176" i="2"/>
  <c r="Z1176" i="2" s="1"/>
  <c r="T1172" i="2"/>
  <c r="Z1172" i="2" s="1"/>
  <c r="T1168" i="2"/>
  <c r="Z1168" i="2" s="1"/>
  <c r="T1164" i="2"/>
  <c r="Z1164" i="2" s="1"/>
  <c r="T1160" i="2"/>
  <c r="Z1160" i="2" s="1"/>
  <c r="T1156" i="2"/>
  <c r="Z1156" i="2" s="1"/>
  <c r="T1152" i="2"/>
  <c r="Z1152" i="2" s="1"/>
  <c r="T1148" i="2"/>
  <c r="Z1148" i="2" s="1"/>
  <c r="T1144" i="2"/>
  <c r="Z1144" i="2" s="1"/>
  <c r="T1140" i="2"/>
  <c r="Z1140" i="2" s="1"/>
  <c r="T1136" i="2"/>
  <c r="Z1136" i="2" s="1"/>
  <c r="T1132" i="2"/>
  <c r="Z1132" i="2" s="1"/>
  <c r="T1128" i="2"/>
  <c r="Z1128" i="2" s="1"/>
  <c r="T1124" i="2"/>
  <c r="Z1124" i="2" s="1"/>
  <c r="T1120" i="2"/>
  <c r="Z1120" i="2" s="1"/>
  <c r="T1116" i="2"/>
  <c r="Z1116" i="2" s="1"/>
  <c r="T1112" i="2"/>
  <c r="Z1112" i="2" s="1"/>
  <c r="T1108" i="2"/>
  <c r="Z1108" i="2" s="1"/>
  <c r="T1104" i="2"/>
  <c r="Z1104" i="2" s="1"/>
  <c r="T1100" i="2"/>
  <c r="Z1100" i="2" s="1"/>
  <c r="T1096" i="2"/>
  <c r="Z1096" i="2" s="1"/>
  <c r="T1092" i="2"/>
  <c r="Z1092" i="2" s="1"/>
  <c r="T1088" i="2"/>
  <c r="Z1088" i="2" s="1"/>
  <c r="T1084" i="2"/>
  <c r="Z1084" i="2" s="1"/>
  <c r="T1080" i="2"/>
  <c r="Z1080" i="2" s="1"/>
  <c r="T1076" i="2"/>
  <c r="Z1076" i="2" s="1"/>
  <c r="T1072" i="2"/>
  <c r="Z1072" i="2" s="1"/>
  <c r="T1068" i="2"/>
  <c r="Z1068" i="2" s="1"/>
  <c r="T1064" i="2"/>
  <c r="Z1064" i="2" s="1"/>
  <c r="T1060" i="2"/>
  <c r="Z1060" i="2" s="1"/>
  <c r="T1056" i="2"/>
  <c r="Z1056" i="2" s="1"/>
  <c r="T1052" i="2"/>
  <c r="Z1052" i="2" s="1"/>
  <c r="T1048" i="2"/>
  <c r="Z1048" i="2" s="1"/>
  <c r="T1044" i="2"/>
  <c r="Z1044" i="2" s="1"/>
  <c r="T1040" i="2"/>
  <c r="Z1040" i="2" s="1"/>
  <c r="T1036" i="2"/>
  <c r="Z1036" i="2" s="1"/>
  <c r="T1032" i="2"/>
  <c r="Z1032" i="2" s="1"/>
  <c r="T1028" i="2"/>
  <c r="Z1028" i="2" s="1"/>
  <c r="T1024" i="2"/>
  <c r="Z1024" i="2" s="1"/>
  <c r="T1020" i="2"/>
  <c r="Z1020" i="2" s="1"/>
  <c r="T1016" i="2"/>
  <c r="Z1016" i="2" s="1"/>
  <c r="T1012" i="2"/>
  <c r="Z1012" i="2" s="1"/>
  <c r="T1008" i="2"/>
  <c r="Z1008" i="2" s="1"/>
  <c r="T1004" i="2"/>
  <c r="Z1004" i="2" s="1"/>
  <c r="T1000" i="2"/>
  <c r="Z1000" i="2" s="1"/>
  <c r="T996" i="2"/>
  <c r="Z996" i="2" s="1"/>
  <c r="T992" i="2"/>
  <c r="Z992" i="2" s="1"/>
  <c r="T988" i="2"/>
  <c r="Z988" i="2" s="1"/>
  <c r="T984" i="2"/>
  <c r="Z984" i="2" s="1"/>
  <c r="T980" i="2"/>
  <c r="Z980" i="2" s="1"/>
  <c r="T976" i="2"/>
  <c r="Z976" i="2" s="1"/>
  <c r="T972" i="2"/>
  <c r="Z972" i="2" s="1"/>
  <c r="T968" i="2"/>
  <c r="Z968" i="2" s="1"/>
  <c r="T964" i="2"/>
  <c r="Z964" i="2" s="1"/>
  <c r="T960" i="2"/>
  <c r="Z960" i="2" s="1"/>
  <c r="T956" i="2"/>
  <c r="Z956" i="2" s="1"/>
  <c r="T952" i="2"/>
  <c r="Z952" i="2" s="1"/>
  <c r="T948" i="2"/>
  <c r="Z948" i="2" s="1"/>
  <c r="T944" i="2"/>
  <c r="Z944" i="2" s="1"/>
  <c r="T940" i="2"/>
  <c r="Z940" i="2" s="1"/>
  <c r="T936" i="2"/>
  <c r="Z936" i="2" s="1"/>
  <c r="T932" i="2"/>
  <c r="Z932" i="2" s="1"/>
  <c r="T928" i="2"/>
  <c r="Z928" i="2" s="1"/>
  <c r="T924" i="2"/>
  <c r="Z924" i="2" s="1"/>
  <c r="T920" i="2"/>
  <c r="Z920" i="2" s="1"/>
  <c r="T916" i="2"/>
  <c r="Z916" i="2" s="1"/>
  <c r="T912" i="2"/>
  <c r="Z912" i="2" s="1"/>
  <c r="T908" i="2"/>
  <c r="Z908" i="2" s="1"/>
  <c r="T904" i="2"/>
  <c r="Z904" i="2" s="1"/>
  <c r="T900" i="2"/>
  <c r="Z900" i="2" s="1"/>
  <c r="T896" i="2"/>
  <c r="Z896" i="2" s="1"/>
  <c r="T892" i="2"/>
  <c r="Z892" i="2" s="1"/>
  <c r="T888" i="2"/>
  <c r="Z888" i="2" s="1"/>
  <c r="T884" i="2"/>
  <c r="Z884" i="2" s="1"/>
  <c r="T880" i="2"/>
  <c r="Z880" i="2" s="1"/>
  <c r="T876" i="2"/>
  <c r="Z876" i="2" s="1"/>
  <c r="T872" i="2"/>
  <c r="Z872" i="2" s="1"/>
  <c r="T868" i="2"/>
  <c r="Z868" i="2" s="1"/>
  <c r="T864" i="2"/>
  <c r="Z864" i="2" s="1"/>
  <c r="T860" i="2"/>
  <c r="Z860" i="2" s="1"/>
  <c r="T856" i="2"/>
  <c r="Z856" i="2" s="1"/>
  <c r="T852" i="2"/>
  <c r="Z852" i="2" s="1"/>
  <c r="T848" i="2"/>
  <c r="Z848" i="2" s="1"/>
  <c r="T844" i="2"/>
  <c r="Z844" i="2" s="1"/>
  <c r="T840" i="2"/>
  <c r="Z840" i="2" s="1"/>
  <c r="T836" i="2"/>
  <c r="Z836" i="2" s="1"/>
  <c r="T832" i="2"/>
  <c r="Z832" i="2" s="1"/>
  <c r="T828" i="2"/>
  <c r="Z828" i="2" s="1"/>
  <c r="T824" i="2"/>
  <c r="Z824" i="2" s="1"/>
  <c r="T820" i="2"/>
  <c r="Z820" i="2" s="1"/>
  <c r="T816" i="2"/>
  <c r="Z816" i="2" s="1"/>
  <c r="T812" i="2"/>
  <c r="Z812" i="2" s="1"/>
  <c r="T808" i="2"/>
  <c r="Z808" i="2" s="1"/>
  <c r="T804" i="2"/>
  <c r="Z804" i="2" s="1"/>
  <c r="T800" i="2"/>
  <c r="Z800" i="2" s="1"/>
  <c r="T796" i="2"/>
  <c r="Z796" i="2" s="1"/>
  <c r="T792" i="2"/>
  <c r="Z792" i="2" s="1"/>
  <c r="T788" i="2"/>
  <c r="Z788" i="2" s="1"/>
  <c r="T784" i="2"/>
  <c r="Z784" i="2" s="1"/>
  <c r="T780" i="2"/>
  <c r="Z780" i="2" s="1"/>
  <c r="T776" i="2"/>
  <c r="Z776" i="2" s="1"/>
  <c r="T772" i="2"/>
  <c r="Z772" i="2" s="1"/>
  <c r="T768" i="2"/>
  <c r="Z768" i="2" s="1"/>
  <c r="T764" i="2"/>
  <c r="Z764" i="2" s="1"/>
  <c r="T760" i="2"/>
  <c r="Z760" i="2" s="1"/>
  <c r="T756" i="2"/>
  <c r="Z756" i="2" s="1"/>
  <c r="T752" i="2"/>
  <c r="Z752" i="2" s="1"/>
  <c r="T748" i="2"/>
  <c r="Z748" i="2" s="1"/>
  <c r="T744" i="2"/>
  <c r="Z744" i="2" s="1"/>
  <c r="T740" i="2"/>
  <c r="Z740" i="2" s="1"/>
  <c r="T736" i="2"/>
  <c r="Z736" i="2" s="1"/>
  <c r="T732" i="2"/>
  <c r="Z732" i="2" s="1"/>
  <c r="T728" i="2"/>
  <c r="Z728" i="2" s="1"/>
  <c r="T724" i="2"/>
  <c r="Z724" i="2" s="1"/>
  <c r="T720" i="2"/>
  <c r="Z720" i="2" s="1"/>
  <c r="T716" i="2"/>
  <c r="Z716" i="2" s="1"/>
  <c r="T712" i="2"/>
  <c r="Z712" i="2" s="1"/>
  <c r="T708" i="2"/>
  <c r="Z708" i="2" s="1"/>
  <c r="T704" i="2"/>
  <c r="Z704" i="2" s="1"/>
  <c r="T700" i="2"/>
  <c r="Z700" i="2" s="1"/>
  <c r="T696" i="2"/>
  <c r="Z696" i="2" s="1"/>
  <c r="T692" i="2"/>
  <c r="Z692" i="2" s="1"/>
  <c r="T688" i="2"/>
  <c r="Z688" i="2" s="1"/>
  <c r="T684" i="2"/>
  <c r="Z684" i="2" s="1"/>
  <c r="T680" i="2"/>
  <c r="Z680" i="2" s="1"/>
  <c r="T676" i="2"/>
  <c r="Z676" i="2" s="1"/>
  <c r="T672" i="2"/>
  <c r="Z672" i="2" s="1"/>
  <c r="T668" i="2"/>
  <c r="Z668" i="2" s="1"/>
  <c r="T664" i="2"/>
  <c r="Z664" i="2" s="1"/>
  <c r="T660" i="2"/>
  <c r="Z660" i="2" s="1"/>
  <c r="T656" i="2"/>
  <c r="Z656" i="2" s="1"/>
  <c r="T652" i="2"/>
  <c r="Z652" i="2" s="1"/>
  <c r="T648" i="2"/>
  <c r="Z648" i="2" s="1"/>
  <c r="T644" i="2"/>
  <c r="Z644" i="2" s="1"/>
  <c r="T640" i="2"/>
  <c r="Z640" i="2" s="1"/>
  <c r="T636" i="2"/>
  <c r="Z636" i="2" s="1"/>
  <c r="T632" i="2"/>
  <c r="Z632" i="2" s="1"/>
  <c r="T628" i="2"/>
  <c r="Z628" i="2" s="1"/>
  <c r="T624" i="2"/>
  <c r="Z624" i="2" s="1"/>
  <c r="T620" i="2"/>
  <c r="Z620" i="2" s="1"/>
  <c r="T616" i="2"/>
  <c r="Z616" i="2" s="1"/>
  <c r="T612" i="2"/>
  <c r="Z612" i="2" s="1"/>
  <c r="T608" i="2"/>
  <c r="Z608" i="2" s="1"/>
  <c r="T604" i="2"/>
  <c r="Z604" i="2" s="1"/>
  <c r="T600" i="2"/>
  <c r="Z600" i="2" s="1"/>
  <c r="T596" i="2"/>
  <c r="Z596" i="2" s="1"/>
  <c r="T592" i="2"/>
  <c r="Z592" i="2" s="1"/>
  <c r="T588" i="2"/>
  <c r="Z588" i="2" s="1"/>
  <c r="T584" i="2"/>
  <c r="Z584" i="2" s="1"/>
  <c r="T580" i="2"/>
  <c r="Z580" i="2" s="1"/>
  <c r="T576" i="2"/>
  <c r="Z576" i="2" s="1"/>
  <c r="T572" i="2"/>
  <c r="Z572" i="2" s="1"/>
  <c r="T568" i="2"/>
  <c r="Z568" i="2" s="1"/>
  <c r="T564" i="2"/>
  <c r="Z564" i="2" s="1"/>
  <c r="T560" i="2"/>
  <c r="Z560" i="2" s="1"/>
  <c r="T556" i="2"/>
  <c r="Z556" i="2" s="1"/>
  <c r="T552" i="2"/>
  <c r="Z552" i="2" s="1"/>
  <c r="T548" i="2"/>
  <c r="Z548" i="2" s="1"/>
  <c r="T544" i="2"/>
  <c r="Z544" i="2" s="1"/>
  <c r="T540" i="2"/>
  <c r="Z540" i="2" s="1"/>
  <c r="T536" i="2"/>
  <c r="Z536" i="2" s="1"/>
  <c r="T532" i="2"/>
  <c r="Z532" i="2" s="1"/>
  <c r="T528" i="2"/>
  <c r="Z528" i="2" s="1"/>
  <c r="T524" i="2"/>
  <c r="Z524" i="2" s="1"/>
  <c r="T520" i="2"/>
  <c r="Z520" i="2" s="1"/>
  <c r="T516" i="2"/>
  <c r="Z516" i="2" s="1"/>
  <c r="T512" i="2"/>
  <c r="Z512" i="2" s="1"/>
  <c r="T508" i="2"/>
  <c r="Z508" i="2" s="1"/>
  <c r="T504" i="2"/>
  <c r="Z504" i="2" s="1"/>
  <c r="T500" i="2"/>
  <c r="Z500" i="2" s="1"/>
  <c r="T496" i="2"/>
  <c r="Z496" i="2" s="1"/>
  <c r="T492" i="2"/>
  <c r="Z492" i="2" s="1"/>
  <c r="T488" i="2"/>
  <c r="Z488" i="2" s="1"/>
  <c r="T484" i="2"/>
  <c r="Z484" i="2" s="1"/>
  <c r="T480" i="2"/>
  <c r="Z480" i="2" s="1"/>
  <c r="T476" i="2"/>
  <c r="Z476" i="2" s="1"/>
  <c r="T472" i="2"/>
  <c r="Z472" i="2" s="1"/>
  <c r="T468" i="2"/>
  <c r="Z468" i="2" s="1"/>
  <c r="T464" i="2"/>
  <c r="Z464" i="2" s="1"/>
  <c r="T460" i="2"/>
  <c r="Z460" i="2" s="1"/>
  <c r="T456" i="2"/>
  <c r="Z456" i="2" s="1"/>
  <c r="T452" i="2"/>
  <c r="Z452" i="2" s="1"/>
  <c r="T448" i="2"/>
  <c r="Z448" i="2" s="1"/>
  <c r="T444" i="2"/>
  <c r="Z444" i="2" s="1"/>
  <c r="T440" i="2"/>
  <c r="Z440" i="2" s="1"/>
  <c r="T436" i="2"/>
  <c r="Z436" i="2" s="1"/>
  <c r="T432" i="2"/>
  <c r="Z432" i="2" s="1"/>
  <c r="T428" i="2"/>
  <c r="Z428" i="2" s="1"/>
  <c r="T424" i="2"/>
  <c r="Z424" i="2" s="1"/>
  <c r="T420" i="2"/>
  <c r="Z420" i="2" s="1"/>
  <c r="T416" i="2"/>
  <c r="Z416" i="2" s="1"/>
  <c r="T412" i="2"/>
  <c r="Z412" i="2" s="1"/>
  <c r="T408" i="2"/>
  <c r="Z408" i="2" s="1"/>
  <c r="T404" i="2"/>
  <c r="Z404" i="2" s="1"/>
  <c r="T400" i="2"/>
  <c r="Z400" i="2" s="1"/>
  <c r="T396" i="2"/>
  <c r="Z396" i="2" s="1"/>
  <c r="T392" i="2"/>
  <c r="Z392" i="2" s="1"/>
  <c r="T388" i="2"/>
  <c r="Z388" i="2" s="1"/>
  <c r="T384" i="2"/>
  <c r="Z384" i="2" s="1"/>
  <c r="T380" i="2"/>
  <c r="Z380" i="2" s="1"/>
  <c r="T376" i="2"/>
  <c r="Z376" i="2" s="1"/>
  <c r="T372" i="2"/>
  <c r="Z372" i="2" s="1"/>
  <c r="T368" i="2"/>
  <c r="Z368" i="2" s="1"/>
  <c r="T364" i="2"/>
  <c r="Z364" i="2" s="1"/>
  <c r="T360" i="2"/>
  <c r="Z360" i="2" s="1"/>
  <c r="T356" i="2"/>
  <c r="Z356" i="2" s="1"/>
  <c r="T348" i="2"/>
  <c r="Z348" i="2" s="1"/>
  <c r="T344" i="2"/>
  <c r="Z344" i="2" s="1"/>
  <c r="T340" i="2"/>
  <c r="Z340" i="2" s="1"/>
  <c r="T336" i="2"/>
  <c r="Z336" i="2" s="1"/>
  <c r="T332" i="2"/>
  <c r="Z332" i="2" s="1"/>
  <c r="T328" i="2"/>
  <c r="Z328" i="2" s="1"/>
  <c r="T324" i="2"/>
  <c r="Z324" i="2" s="1"/>
  <c r="T320" i="2"/>
  <c r="Z320" i="2" s="1"/>
  <c r="T316" i="2"/>
  <c r="Z316" i="2" s="1"/>
  <c r="T312" i="2"/>
  <c r="Z312" i="2" s="1"/>
  <c r="T308" i="2"/>
  <c r="Z308" i="2" s="1"/>
  <c r="T304" i="2"/>
  <c r="Z304" i="2" s="1"/>
  <c r="T300" i="2"/>
  <c r="Z300" i="2" s="1"/>
  <c r="T296" i="2"/>
  <c r="Z296" i="2" s="1"/>
  <c r="T292" i="2"/>
  <c r="Z292" i="2" s="1"/>
  <c r="T288" i="2"/>
  <c r="Z288" i="2" s="1"/>
  <c r="T284" i="2"/>
  <c r="Z284" i="2" s="1"/>
  <c r="T280" i="2"/>
  <c r="Z280" i="2" s="1"/>
  <c r="T276" i="2"/>
  <c r="Z276" i="2" s="1"/>
  <c r="T272" i="2"/>
  <c r="Z272" i="2" s="1"/>
  <c r="T268" i="2"/>
  <c r="Z268" i="2" s="1"/>
  <c r="T264" i="2"/>
  <c r="Z264" i="2" s="1"/>
  <c r="T260" i="2"/>
  <c r="Z260" i="2" s="1"/>
  <c r="T252" i="2"/>
  <c r="Z252" i="2" s="1"/>
  <c r="T248" i="2"/>
  <c r="Z248" i="2" s="1"/>
  <c r="T244" i="2"/>
  <c r="Z244" i="2" s="1"/>
  <c r="T240" i="2"/>
  <c r="Z240" i="2" s="1"/>
  <c r="T236" i="2"/>
  <c r="Z236" i="2" s="1"/>
  <c r="T228" i="2"/>
  <c r="Z228" i="2" s="1"/>
  <c r="T224" i="2"/>
  <c r="Z224" i="2" s="1"/>
  <c r="T220" i="2"/>
  <c r="Z220" i="2" s="1"/>
  <c r="T216" i="2"/>
  <c r="Z216" i="2" s="1"/>
  <c r="T212" i="2"/>
  <c r="Z212" i="2" s="1"/>
  <c r="T204" i="2"/>
  <c r="Z204" i="2" s="1"/>
  <c r="T200" i="2"/>
  <c r="Z200" i="2" s="1"/>
  <c r="T196" i="2"/>
  <c r="Z196" i="2" s="1"/>
  <c r="T192" i="2"/>
  <c r="Z192" i="2" s="1"/>
  <c r="T188" i="2"/>
  <c r="Z188" i="2" s="1"/>
  <c r="T184" i="2"/>
  <c r="Z184" i="2" s="1"/>
  <c r="T180" i="2"/>
  <c r="Z180" i="2" s="1"/>
  <c r="T176" i="2"/>
  <c r="Z176" i="2" s="1"/>
  <c r="T172" i="2"/>
  <c r="Z172" i="2" s="1"/>
  <c r="T168" i="2"/>
  <c r="Z168" i="2" s="1"/>
  <c r="T164" i="2"/>
  <c r="Z164" i="2" s="1"/>
  <c r="T160" i="2"/>
  <c r="Z160" i="2" s="1"/>
  <c r="T156" i="2"/>
  <c r="Z156" i="2" s="1"/>
  <c r="T152" i="2"/>
  <c r="Z152" i="2" s="1"/>
  <c r="T148" i="2"/>
  <c r="Z148" i="2" s="1"/>
  <c r="T144" i="2"/>
  <c r="Z144" i="2" s="1"/>
  <c r="T140" i="2"/>
  <c r="Z140" i="2" s="1"/>
  <c r="T136" i="2"/>
  <c r="Z136" i="2" s="1"/>
  <c r="T132" i="2"/>
  <c r="Z132" i="2" s="1"/>
  <c r="T128" i="2"/>
  <c r="Z128" i="2" s="1"/>
  <c r="T124" i="2"/>
  <c r="Z124" i="2" s="1"/>
  <c r="T116" i="2"/>
  <c r="Z116" i="2" s="1"/>
  <c r="T112" i="2"/>
  <c r="Z112" i="2" s="1"/>
  <c r="T108" i="2"/>
  <c r="Z108" i="2" s="1"/>
  <c r="T104" i="2"/>
  <c r="Z104" i="2" s="1"/>
  <c r="T100" i="2"/>
  <c r="Z100" i="2" s="1"/>
  <c r="T96" i="2"/>
  <c r="Z96" i="2" s="1"/>
  <c r="T92" i="2"/>
  <c r="Z92" i="2" s="1"/>
  <c r="T88" i="2"/>
  <c r="Z88" i="2" s="1"/>
  <c r="T84" i="2"/>
  <c r="Z84" i="2" s="1"/>
  <c r="T80" i="2"/>
  <c r="Z80" i="2" s="1"/>
  <c r="T76" i="2"/>
  <c r="Z76" i="2" s="1"/>
  <c r="T72" i="2"/>
  <c r="Z72" i="2" s="1"/>
  <c r="T68" i="2"/>
  <c r="Z68" i="2" s="1"/>
  <c r="T64" i="2"/>
  <c r="Z64" i="2" s="1"/>
  <c r="T56" i="2"/>
  <c r="Z56" i="2" s="1"/>
  <c r="T48" i="2"/>
  <c r="Z48" i="2" s="1"/>
  <c r="T40" i="2"/>
  <c r="Z40" i="2" s="1"/>
  <c r="T36" i="2"/>
  <c r="Z36" i="2" s="1"/>
  <c r="T32" i="2"/>
  <c r="Z32" i="2" s="1"/>
  <c r="T28" i="2"/>
  <c r="Z28" i="2" s="1"/>
  <c r="T24" i="2"/>
  <c r="Z24" i="2" s="1"/>
  <c r="T20" i="2"/>
  <c r="Z20" i="2" s="1"/>
  <c r="T16" i="2"/>
  <c r="Z16" i="2" s="1"/>
  <c r="T12" i="2"/>
  <c r="Z12" i="2" s="1"/>
  <c r="T8" i="2"/>
  <c r="Z8" i="2" s="1"/>
  <c r="T4" i="2"/>
  <c r="Z4" i="2" s="1"/>
  <c r="T3" i="2"/>
  <c r="Z3" i="2" s="1"/>
  <c r="O259" i="2"/>
  <c r="E278" i="2"/>
  <c r="R3" i="2" l="1"/>
  <c r="X3" i="2" s="1"/>
  <c r="R15" i="2"/>
  <c r="X5" i="2"/>
  <c r="T15" i="2"/>
  <c r="Z15" i="2" s="1"/>
  <c r="S15" i="2"/>
  <c r="Y15" i="2" s="1"/>
  <c r="U249" i="2"/>
  <c r="T25" i="2" l="1"/>
  <c r="Z25" i="2" s="1"/>
  <c r="S25" i="2"/>
  <c r="X15" i="2"/>
  <c r="R25" i="2"/>
  <c r="E235" i="2"/>
  <c r="E236" i="2"/>
  <c r="E237" i="2"/>
  <c r="E238" i="2"/>
  <c r="E239" i="2"/>
  <c r="T35" i="2" l="1"/>
  <c r="Z35" i="2" s="1"/>
  <c r="X25" i="2"/>
  <c r="R35" i="2"/>
  <c r="Y25" i="2"/>
  <c r="S35" i="2"/>
  <c r="J19" i="1"/>
  <c r="E7" i="1"/>
  <c r="T44" i="2" l="1"/>
  <c r="Z44" i="2" s="1"/>
  <c r="X35" i="2"/>
  <c r="R44" i="2"/>
  <c r="Y35" i="2"/>
  <c r="S44" i="2"/>
  <c r="L19" i="1"/>
  <c r="G21" i="1"/>
  <c r="H21" i="1"/>
  <c r="G19" i="1"/>
  <c r="H19" i="1"/>
  <c r="E6" i="1"/>
  <c r="T52" i="2" l="1"/>
  <c r="Y44" i="2"/>
  <c r="X44" i="2"/>
  <c r="R52" i="2"/>
  <c r="S52" i="2"/>
  <c r="C9" i="1"/>
  <c r="C8" i="1"/>
  <c r="Z52" i="2" l="1"/>
  <c r="T60" i="2"/>
  <c r="Z60" i="2" s="1"/>
  <c r="T73" i="2"/>
  <c r="Z73" i="2" s="1"/>
  <c r="Y52" i="2"/>
  <c r="X52" i="2"/>
  <c r="R60" i="2"/>
  <c r="S60" i="2"/>
  <c r="D201" i="2"/>
  <c r="D159" i="2"/>
  <c r="T77" i="2" l="1"/>
  <c r="Y60" i="2"/>
  <c r="S73" i="2"/>
  <c r="X60" i="2"/>
  <c r="R73" i="2"/>
  <c r="D137" i="2"/>
  <c r="Z77" i="2" l="1"/>
  <c r="T97" i="2"/>
  <c r="Y73" i="2"/>
  <c r="S77" i="2"/>
  <c r="Y77" i="2" s="1"/>
  <c r="X73" i="2"/>
  <c r="R77" i="2"/>
  <c r="B17" i="1"/>
  <c r="C15" i="1"/>
  <c r="D15" i="1"/>
  <c r="E15" i="1"/>
  <c r="F15" i="1"/>
  <c r="B15" i="1"/>
  <c r="T107" i="2" l="1"/>
  <c r="Z97" i="2"/>
  <c r="S97" i="2"/>
  <c r="X77" i="2"/>
  <c r="R97" i="2"/>
  <c r="C17" i="4"/>
  <c r="O70" i="2"/>
  <c r="W132" i="2"/>
  <c r="W133" i="2"/>
  <c r="W134" i="2"/>
  <c r="W135" i="2"/>
  <c r="D128" i="2"/>
  <c r="O80" i="2"/>
  <c r="O96" i="2"/>
  <c r="Z107" i="2" l="1"/>
  <c r="T120" i="2"/>
  <c r="S107" i="2"/>
  <c r="S120" i="2" s="1"/>
  <c r="Y120" i="2" s="1"/>
  <c r="Y97" i="2"/>
  <c r="X97" i="2"/>
  <c r="R107" i="2"/>
  <c r="H32" i="4"/>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2"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W4" i="2"/>
  <c r="W6" i="2"/>
  <c r="W7" i="2"/>
  <c r="W8" i="2"/>
  <c r="W9" i="2"/>
  <c r="W10" i="2"/>
  <c r="W11" i="2"/>
  <c r="W12" i="2"/>
  <c r="W13" i="2"/>
  <c r="W14" i="2"/>
  <c r="W16" i="2"/>
  <c r="W17" i="2"/>
  <c r="W18" i="2"/>
  <c r="W19" i="2"/>
  <c r="W20" i="2"/>
  <c r="W21" i="2"/>
  <c r="W22" i="2"/>
  <c r="W23" i="2"/>
  <c r="W24" i="2"/>
  <c r="W26" i="2"/>
  <c r="W27" i="2"/>
  <c r="W28" i="2"/>
  <c r="W29" i="2"/>
  <c r="W30" i="2"/>
  <c r="W31" i="2"/>
  <c r="W32" i="2"/>
  <c r="W33" i="2"/>
  <c r="W34" i="2"/>
  <c r="W36" i="2"/>
  <c r="W37" i="2"/>
  <c r="W38" i="2"/>
  <c r="W39" i="2"/>
  <c r="W40" i="2"/>
  <c r="W41" i="2"/>
  <c r="W42" i="2"/>
  <c r="W43" i="2"/>
  <c r="W45" i="2"/>
  <c r="W46" i="2"/>
  <c r="W47" i="2"/>
  <c r="W48" i="2"/>
  <c r="W49" i="2"/>
  <c r="W50" i="2"/>
  <c r="W51" i="2"/>
  <c r="W53" i="2"/>
  <c r="W54" i="2"/>
  <c r="W55" i="2"/>
  <c r="W56" i="2"/>
  <c r="W57" i="2"/>
  <c r="W58" i="2"/>
  <c r="W59" i="2"/>
  <c r="W61" i="2"/>
  <c r="W62" i="2"/>
  <c r="W63" i="2"/>
  <c r="W64" i="2"/>
  <c r="W65" i="2"/>
  <c r="W66" i="2"/>
  <c r="W67" i="2"/>
  <c r="W69" i="2"/>
  <c r="W70" i="2"/>
  <c r="W71" i="2"/>
  <c r="W72" i="2"/>
  <c r="W74" i="2"/>
  <c r="W75" i="2"/>
  <c r="W76" i="2"/>
  <c r="W78" i="2"/>
  <c r="W79" i="2"/>
  <c r="W80" i="2"/>
  <c r="W81" i="2"/>
  <c r="W82" i="2"/>
  <c r="W83" i="2"/>
  <c r="W84" i="2"/>
  <c r="W85" i="2"/>
  <c r="W86" i="2"/>
  <c r="W87" i="2"/>
  <c r="W88" i="2"/>
  <c r="W89" i="2"/>
  <c r="W90" i="2"/>
  <c r="W91" i="2"/>
  <c r="W92" i="2"/>
  <c r="W93" i="2"/>
  <c r="W94" i="2"/>
  <c r="W98" i="2"/>
  <c r="W99" i="2"/>
  <c r="W100" i="2"/>
  <c r="W101" i="2"/>
  <c r="W102" i="2"/>
  <c r="W103" i="2"/>
  <c r="W104" i="2"/>
  <c r="W105" i="2"/>
  <c r="W106" i="2"/>
  <c r="W109" i="2"/>
  <c r="W110" i="2"/>
  <c r="W111" i="2"/>
  <c r="W112" i="2"/>
  <c r="W113" i="2"/>
  <c r="W114" i="2"/>
  <c r="W115" i="2"/>
  <c r="W116" i="2"/>
  <c r="W117" i="2"/>
  <c r="W118" i="2"/>
  <c r="W119" i="2"/>
  <c r="W121" i="2"/>
  <c r="W122" i="2"/>
  <c r="W123" i="2"/>
  <c r="W124" i="2"/>
  <c r="W125" i="2"/>
  <c r="W126" i="2"/>
  <c r="W127" i="2"/>
  <c r="W128" i="2"/>
  <c r="W130" i="2"/>
  <c r="W136" i="2"/>
  <c r="W137" i="2"/>
  <c r="W138" i="2"/>
  <c r="W139" i="2"/>
  <c r="W140" i="2"/>
  <c r="W141" i="2"/>
  <c r="W142" i="2"/>
  <c r="W143" i="2"/>
  <c r="W146" i="2"/>
  <c r="W147" i="2"/>
  <c r="W148" i="2"/>
  <c r="W149" i="2"/>
  <c r="W150" i="2"/>
  <c r="W151" i="2"/>
  <c r="W152" i="2"/>
  <c r="W153" i="2"/>
  <c r="W154" i="2"/>
  <c r="W155" i="2"/>
  <c r="W156" i="2"/>
  <c r="W157" i="2"/>
  <c r="W158" i="2"/>
  <c r="W159" i="2"/>
  <c r="W160" i="2"/>
  <c r="W162" i="2"/>
  <c r="W163" i="2"/>
  <c r="W164" i="2"/>
  <c r="W165" i="2"/>
  <c r="W166" i="2"/>
  <c r="W167" i="2"/>
  <c r="W168" i="2"/>
  <c r="W169" i="2"/>
  <c r="W171" i="2"/>
  <c r="W172" i="2"/>
  <c r="W173" i="2"/>
  <c r="W174" i="2"/>
  <c r="W175" i="2"/>
  <c r="W176" i="2"/>
  <c r="W177" i="2"/>
  <c r="W178" i="2"/>
  <c r="W179" i="2"/>
  <c r="W180" i="2"/>
  <c r="W181" i="2"/>
  <c r="W182" i="2"/>
  <c r="W184" i="2"/>
  <c r="W185" i="2"/>
  <c r="W186" i="2"/>
  <c r="W187" i="2"/>
  <c r="W188" i="2"/>
  <c r="W189" i="2"/>
  <c r="W190" i="2"/>
  <c r="W191" i="2"/>
  <c r="W192" i="2"/>
  <c r="W193" i="2"/>
  <c r="W194" i="2"/>
  <c r="W195" i="2"/>
  <c r="W196" i="2"/>
  <c r="W197" i="2"/>
  <c r="W199" i="2"/>
  <c r="W200" i="2"/>
  <c r="W201" i="2"/>
  <c r="W202" i="2"/>
  <c r="W203" i="2"/>
  <c r="W204" i="2"/>
  <c r="W205" i="2"/>
  <c r="W206" i="2"/>
  <c r="W207" i="2"/>
  <c r="W209" i="2"/>
  <c r="W210" i="2"/>
  <c r="W211" i="2"/>
  <c r="W212" i="2"/>
  <c r="W213" i="2"/>
  <c r="W214" i="2"/>
  <c r="W215" i="2"/>
  <c r="W216" i="2"/>
  <c r="W218" i="2"/>
  <c r="W219" i="2"/>
  <c r="W220" i="2"/>
  <c r="W221" i="2"/>
  <c r="W222" i="2"/>
  <c r="W223" i="2"/>
  <c r="W224" i="2"/>
  <c r="W225" i="2"/>
  <c r="W226" i="2"/>
  <c r="W227" i="2"/>
  <c r="W228" i="2"/>
  <c r="W229" i="2"/>
  <c r="W230" i="2"/>
  <c r="W231" i="2"/>
  <c r="W233" i="2"/>
  <c r="W234" i="2"/>
  <c r="W235" i="2"/>
  <c r="W236" i="2"/>
  <c r="W237" i="2"/>
  <c r="W240" i="2"/>
  <c r="W241" i="2"/>
  <c r="W242" i="2"/>
  <c r="W243" i="2"/>
  <c r="W244" i="2"/>
  <c r="W245" i="2"/>
  <c r="W246" i="2"/>
  <c r="W247" i="2"/>
  <c r="W250" i="2"/>
  <c r="W251" i="2"/>
  <c r="W252" i="2"/>
  <c r="W253" i="2"/>
  <c r="W254" i="2"/>
  <c r="W257" i="2"/>
  <c r="W258" i="2"/>
  <c r="W259" i="2"/>
  <c r="W260" i="2"/>
  <c r="W261" i="2"/>
  <c r="W262" i="2"/>
  <c r="W263" i="2"/>
  <c r="W264" i="2"/>
  <c r="W265" i="2"/>
  <c r="W266" i="2"/>
  <c r="W267" i="2"/>
  <c r="W268" i="2"/>
  <c r="W269" i="2"/>
  <c r="W270" i="2"/>
  <c r="W271" i="2"/>
  <c r="W272" i="2"/>
  <c r="W273" i="2"/>
  <c r="W274" i="2"/>
  <c r="W275" i="2"/>
  <c r="W276" i="2"/>
  <c r="W277" i="2"/>
  <c r="W280" i="2"/>
  <c r="W281" i="2"/>
  <c r="W282" i="2"/>
  <c r="W283" i="2"/>
  <c r="W284" i="2"/>
  <c r="W285" i="2"/>
  <c r="W286" i="2"/>
  <c r="W287" i="2"/>
  <c r="W288" i="2"/>
  <c r="W289" i="2"/>
  <c r="W290" i="2"/>
  <c r="W292" i="2"/>
  <c r="W293" i="2"/>
  <c r="W294" i="2"/>
  <c r="W295" i="2"/>
  <c r="W296" i="2"/>
  <c r="W299" i="2"/>
  <c r="W300" i="2"/>
  <c r="W301" i="2"/>
  <c r="W302" i="2"/>
  <c r="W304" i="2"/>
  <c r="W305" i="2"/>
  <c r="W306" i="2"/>
  <c r="W307" i="2"/>
  <c r="W308" i="2"/>
  <c r="W309" i="2"/>
  <c r="W310" i="2"/>
  <c r="W311" i="2"/>
  <c r="W312" i="2"/>
  <c r="W313" i="2"/>
  <c r="W314" i="2"/>
  <c r="W315" i="2"/>
  <c r="W316" i="2"/>
  <c r="W318" i="2"/>
  <c r="W319" i="2"/>
  <c r="W320" i="2"/>
  <c r="W321" i="2"/>
  <c r="W322" i="2"/>
  <c r="W323" i="2"/>
  <c r="W324" i="2"/>
  <c r="W325" i="2"/>
  <c r="W327" i="2"/>
  <c r="W328" i="2"/>
  <c r="W329" i="2"/>
  <c r="W330" i="2"/>
  <c r="W331" i="2"/>
  <c r="W332" i="2"/>
  <c r="W333" i="2"/>
  <c r="W334" i="2"/>
  <c r="W335" i="2"/>
  <c r="W336" i="2"/>
  <c r="W337" i="2"/>
  <c r="W339" i="2"/>
  <c r="W340" i="2"/>
  <c r="W341" i="2"/>
  <c r="W342" i="2"/>
  <c r="W343" i="2"/>
  <c r="W344" i="2"/>
  <c r="W345" i="2"/>
  <c r="W346" i="2"/>
  <c r="W347" i="2"/>
  <c r="W348" i="2"/>
  <c r="W349" i="2"/>
  <c r="W350" i="2"/>
  <c r="W351" i="2"/>
  <c r="W353" i="2"/>
  <c r="W354" i="2"/>
  <c r="W355" i="2"/>
  <c r="W356" i="2"/>
  <c r="W357" i="2"/>
  <c r="W358" i="2"/>
  <c r="W359" i="2"/>
  <c r="W360" i="2"/>
  <c r="W361" i="2"/>
  <c r="W362" i="2"/>
  <c r="W364" i="2"/>
  <c r="W365" i="2"/>
  <c r="W366" i="2"/>
  <c r="W367" i="2"/>
  <c r="W368" i="2"/>
  <c r="W369" i="2"/>
  <c r="W370" i="2"/>
  <c r="W371" i="2"/>
  <c r="W372" i="2"/>
  <c r="W373" i="2"/>
  <c r="W374" i="2"/>
  <c r="W375" i="2"/>
  <c r="W376" i="2"/>
  <c r="W377" i="2"/>
  <c r="W379" i="2"/>
  <c r="W380" i="2"/>
  <c r="W381" i="2"/>
  <c r="W382" i="2"/>
  <c r="W383" i="2"/>
  <c r="W384" i="2"/>
  <c r="W385" i="2"/>
  <c r="W386" i="2"/>
  <c r="W387" i="2"/>
  <c r="W388" i="2"/>
  <c r="W389" i="2"/>
  <c r="W390"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1221" i="2"/>
  <c r="W1222" i="2"/>
  <c r="W1223" i="2"/>
  <c r="W1224" i="2"/>
  <c r="W1225" i="2"/>
  <c r="W1226" i="2"/>
  <c r="W1227" i="2"/>
  <c r="W1228" i="2"/>
  <c r="W1229" i="2"/>
  <c r="W1230" i="2"/>
  <c r="W1231" i="2"/>
  <c r="W1232" i="2"/>
  <c r="W1233" i="2"/>
  <c r="W1234" i="2"/>
  <c r="W1235" i="2"/>
  <c r="W1236" i="2"/>
  <c r="W1237" i="2"/>
  <c r="W1238" i="2"/>
  <c r="W1239" i="2"/>
  <c r="W1240" i="2"/>
  <c r="W1241" i="2"/>
  <c r="W1242" i="2"/>
  <c r="W1243" i="2"/>
  <c r="W1244" i="2"/>
  <c r="W1245" i="2"/>
  <c r="W1246" i="2"/>
  <c r="W1247" i="2"/>
  <c r="W1248" i="2"/>
  <c r="W1249" i="2"/>
  <c r="W1250" i="2"/>
  <c r="W1251" i="2"/>
  <c r="W1252" i="2"/>
  <c r="W1253" i="2"/>
  <c r="W1254" i="2"/>
  <c r="W1255" i="2"/>
  <c r="W1256" i="2"/>
  <c r="W1257" i="2"/>
  <c r="W1258" i="2"/>
  <c r="W1259" i="2"/>
  <c r="W1260" i="2"/>
  <c r="W1261" i="2"/>
  <c r="W1262" i="2"/>
  <c r="W1263" i="2"/>
  <c r="W1264" i="2"/>
  <c r="W1265" i="2"/>
  <c r="W1266" i="2"/>
  <c r="W1267" i="2"/>
  <c r="W1268" i="2"/>
  <c r="W1269" i="2"/>
  <c r="W1270" i="2"/>
  <c r="W1271" i="2"/>
  <c r="W1272" i="2"/>
  <c r="W1273" i="2"/>
  <c r="W1274" i="2"/>
  <c r="W1275" i="2"/>
  <c r="W1276" i="2"/>
  <c r="W1277" i="2"/>
  <c r="W1278" i="2"/>
  <c r="W1279" i="2"/>
  <c r="W1280" i="2"/>
  <c r="W1281" i="2"/>
  <c r="W1282" i="2"/>
  <c r="W1283" i="2"/>
  <c r="W1284" i="2"/>
  <c r="W1285" i="2"/>
  <c r="W1286" i="2"/>
  <c r="W1287" i="2"/>
  <c r="W1288" i="2"/>
  <c r="W1289" i="2"/>
  <c r="W1290" i="2"/>
  <c r="W1291" i="2"/>
  <c r="W1292" i="2"/>
  <c r="W1293" i="2"/>
  <c r="W1294" i="2"/>
  <c r="W1295" i="2"/>
  <c r="W1296" i="2"/>
  <c r="W1297" i="2"/>
  <c r="W1298" i="2"/>
  <c r="W1299" i="2"/>
  <c r="W1300" i="2"/>
  <c r="W1301" i="2"/>
  <c r="W1302" i="2"/>
  <c r="W1303" i="2"/>
  <c r="W1304" i="2"/>
  <c r="W1305" i="2"/>
  <c r="W1306" i="2"/>
  <c r="W1307" i="2"/>
  <c r="W1308" i="2"/>
  <c r="W1309" i="2"/>
  <c r="W1310" i="2"/>
  <c r="W1311"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W1377" i="2"/>
  <c r="W1378" i="2"/>
  <c r="W1379" i="2"/>
  <c r="W1380" i="2"/>
  <c r="W1381" i="2"/>
  <c r="W1382" i="2"/>
  <c r="W1383" i="2"/>
  <c r="W1384" i="2"/>
  <c r="W1385" i="2"/>
  <c r="W1386" i="2"/>
  <c r="W1387" i="2"/>
  <c r="W1388" i="2"/>
  <c r="W1389" i="2"/>
  <c r="W1390" i="2"/>
  <c r="W1391" i="2"/>
  <c r="W1392" i="2"/>
  <c r="W1393" i="2"/>
  <c r="W1394" i="2"/>
  <c r="W1395" i="2"/>
  <c r="W1396" i="2"/>
  <c r="W1397" i="2"/>
  <c r="W1398" i="2"/>
  <c r="W1399" i="2"/>
  <c r="W1400" i="2"/>
  <c r="W1401" i="2"/>
  <c r="W1402" i="2"/>
  <c r="W1403" i="2"/>
  <c r="W1404" i="2"/>
  <c r="W1405" i="2"/>
  <c r="W1406" i="2"/>
  <c r="W1407" i="2"/>
  <c r="W1408" i="2"/>
  <c r="W1409" i="2"/>
  <c r="W1410" i="2"/>
  <c r="W1411" i="2"/>
  <c r="W1412" i="2"/>
  <c r="W1413" i="2"/>
  <c r="W1414" i="2"/>
  <c r="W1415" i="2"/>
  <c r="W1416" i="2"/>
  <c r="W1417" i="2"/>
  <c r="W1418" i="2"/>
  <c r="W1419" i="2"/>
  <c r="W1420" i="2"/>
  <c r="W1421" i="2"/>
  <c r="W1422" i="2"/>
  <c r="W1423" i="2"/>
  <c r="W1424" i="2"/>
  <c r="W1425" i="2"/>
  <c r="W1426" i="2"/>
  <c r="W1427" i="2"/>
  <c r="W1428" i="2"/>
  <c r="W1429" i="2"/>
  <c r="W1430" i="2"/>
  <c r="W1431" i="2"/>
  <c r="W1432" i="2"/>
  <c r="W1433" i="2"/>
  <c r="W1434" i="2"/>
  <c r="W1435" i="2"/>
  <c r="W1436" i="2"/>
  <c r="W1437" i="2"/>
  <c r="W1438" i="2"/>
  <c r="W1439" i="2"/>
  <c r="W1440" i="2"/>
  <c r="W1441" i="2"/>
  <c r="W1442" i="2"/>
  <c r="W1443" i="2"/>
  <c r="W1444" i="2"/>
  <c r="W1445" i="2"/>
  <c r="W1446" i="2"/>
  <c r="W1447" i="2"/>
  <c r="W1448" i="2"/>
  <c r="W1449" i="2"/>
  <c r="W1450" i="2"/>
  <c r="W1451" i="2"/>
  <c r="W1452" i="2"/>
  <c r="W1453" i="2"/>
  <c r="W1454" i="2"/>
  <c r="W1455" i="2"/>
  <c r="W1456" i="2"/>
  <c r="W1457" i="2"/>
  <c r="W1458" i="2"/>
  <c r="W1459" i="2"/>
  <c r="W1460" i="2"/>
  <c r="W1461" i="2"/>
  <c r="W1462" i="2"/>
  <c r="W1463" i="2"/>
  <c r="W1464" i="2"/>
  <c r="W1465" i="2"/>
  <c r="W1466" i="2"/>
  <c r="W1467" i="2"/>
  <c r="W1468" i="2"/>
  <c r="W1469" i="2"/>
  <c r="W1470" i="2"/>
  <c r="W1471" i="2"/>
  <c r="W1472" i="2"/>
  <c r="W1473" i="2"/>
  <c r="W1474" i="2"/>
  <c r="W1475" i="2"/>
  <c r="W1476" i="2"/>
  <c r="W1477" i="2"/>
  <c r="W1478" i="2"/>
  <c r="W1479" i="2"/>
  <c r="W1480" i="2"/>
  <c r="W1481" i="2"/>
  <c r="W1482" i="2"/>
  <c r="W1483" i="2"/>
  <c r="W1484" i="2"/>
  <c r="W1485" i="2"/>
  <c r="W1486" i="2"/>
  <c r="W1487" i="2"/>
  <c r="W1488" i="2"/>
  <c r="W1489" i="2"/>
  <c r="W1490" i="2"/>
  <c r="W1491" i="2"/>
  <c r="W1492" i="2"/>
  <c r="W1493" i="2"/>
  <c r="W1494" i="2"/>
  <c r="W1495" i="2"/>
  <c r="W2" i="2"/>
  <c r="V4" i="2"/>
  <c r="V6" i="2"/>
  <c r="V7" i="2"/>
  <c r="V8" i="2"/>
  <c r="V9" i="2"/>
  <c r="V10" i="2"/>
  <c r="V11" i="2"/>
  <c r="V12" i="2"/>
  <c r="V13" i="2"/>
  <c r="V14" i="2"/>
  <c r="V16" i="2"/>
  <c r="V17" i="2"/>
  <c r="V18" i="2"/>
  <c r="V19" i="2"/>
  <c r="V20" i="2"/>
  <c r="V21" i="2"/>
  <c r="V22" i="2"/>
  <c r="V23" i="2"/>
  <c r="V24" i="2"/>
  <c r="V26" i="2"/>
  <c r="V27" i="2"/>
  <c r="V28" i="2"/>
  <c r="V29" i="2"/>
  <c r="V30" i="2"/>
  <c r="V31" i="2"/>
  <c r="V32" i="2"/>
  <c r="V33" i="2"/>
  <c r="V34" i="2"/>
  <c r="V36" i="2"/>
  <c r="V37" i="2"/>
  <c r="V38" i="2"/>
  <c r="V39" i="2"/>
  <c r="V40" i="2"/>
  <c r="V41" i="2"/>
  <c r="V42" i="2"/>
  <c r="V43" i="2"/>
  <c r="V45" i="2"/>
  <c r="V46" i="2"/>
  <c r="V47" i="2"/>
  <c r="V48" i="2"/>
  <c r="V49" i="2"/>
  <c r="V50" i="2"/>
  <c r="V51" i="2"/>
  <c r="V53" i="2"/>
  <c r="V54" i="2"/>
  <c r="V55" i="2"/>
  <c r="V56" i="2"/>
  <c r="V57" i="2"/>
  <c r="V58" i="2"/>
  <c r="V59" i="2"/>
  <c r="V61" i="2"/>
  <c r="V62" i="2"/>
  <c r="V63" i="2"/>
  <c r="V64" i="2"/>
  <c r="V65" i="2"/>
  <c r="V66" i="2"/>
  <c r="V67" i="2"/>
  <c r="V69" i="2"/>
  <c r="V70" i="2"/>
  <c r="V71" i="2"/>
  <c r="V72" i="2"/>
  <c r="V74" i="2"/>
  <c r="V75" i="2"/>
  <c r="V76" i="2"/>
  <c r="V78" i="2"/>
  <c r="V79" i="2"/>
  <c r="V80" i="2"/>
  <c r="V81" i="2"/>
  <c r="V82" i="2"/>
  <c r="V83" i="2"/>
  <c r="V84" i="2"/>
  <c r="V85" i="2"/>
  <c r="V86" i="2"/>
  <c r="V87" i="2"/>
  <c r="V88" i="2"/>
  <c r="V89" i="2"/>
  <c r="V90" i="2"/>
  <c r="V91" i="2"/>
  <c r="V92" i="2"/>
  <c r="V93" i="2"/>
  <c r="V94" i="2"/>
  <c r="V98" i="2"/>
  <c r="V99" i="2"/>
  <c r="V100" i="2"/>
  <c r="V101" i="2"/>
  <c r="V102" i="2"/>
  <c r="V103" i="2"/>
  <c r="V104" i="2"/>
  <c r="V105" i="2"/>
  <c r="V106" i="2"/>
  <c r="V108" i="2"/>
  <c r="V109" i="2"/>
  <c r="V110" i="2"/>
  <c r="V111" i="2"/>
  <c r="V112" i="2"/>
  <c r="V113" i="2"/>
  <c r="V114" i="2"/>
  <c r="V115" i="2"/>
  <c r="V116" i="2"/>
  <c r="V117" i="2"/>
  <c r="V118" i="2"/>
  <c r="V119" i="2"/>
  <c r="V121" i="2"/>
  <c r="V122" i="2"/>
  <c r="V123" i="2"/>
  <c r="V124" i="2"/>
  <c r="V125" i="2"/>
  <c r="V126" i="2"/>
  <c r="V127" i="2"/>
  <c r="V128" i="2"/>
  <c r="V130" i="2"/>
  <c r="V132" i="2"/>
  <c r="V133" i="2"/>
  <c r="V134" i="2"/>
  <c r="V135" i="2"/>
  <c r="V136" i="2"/>
  <c r="V137" i="2"/>
  <c r="V138" i="2"/>
  <c r="V139" i="2"/>
  <c r="V140" i="2"/>
  <c r="V141" i="2"/>
  <c r="V142" i="2"/>
  <c r="V143" i="2"/>
  <c r="V146" i="2"/>
  <c r="V147" i="2"/>
  <c r="V148" i="2"/>
  <c r="V149" i="2"/>
  <c r="V150" i="2"/>
  <c r="V151" i="2"/>
  <c r="V152" i="2"/>
  <c r="V153" i="2"/>
  <c r="V154" i="2"/>
  <c r="V155" i="2"/>
  <c r="V156" i="2"/>
  <c r="V157" i="2"/>
  <c r="V158" i="2"/>
  <c r="V159" i="2"/>
  <c r="V160" i="2"/>
  <c r="V162" i="2"/>
  <c r="V163" i="2"/>
  <c r="V164" i="2"/>
  <c r="V165" i="2"/>
  <c r="V166" i="2"/>
  <c r="V167" i="2"/>
  <c r="V168" i="2"/>
  <c r="V169" i="2"/>
  <c r="V171" i="2"/>
  <c r="V172" i="2"/>
  <c r="V173" i="2"/>
  <c r="V174" i="2"/>
  <c r="V175" i="2"/>
  <c r="V176" i="2"/>
  <c r="V177" i="2"/>
  <c r="V178" i="2"/>
  <c r="V179" i="2"/>
  <c r="V180" i="2"/>
  <c r="V181" i="2"/>
  <c r="V182" i="2"/>
  <c r="V184" i="2"/>
  <c r="V185" i="2"/>
  <c r="V186" i="2"/>
  <c r="V187" i="2"/>
  <c r="V188" i="2"/>
  <c r="V189" i="2"/>
  <c r="V190" i="2"/>
  <c r="V191" i="2"/>
  <c r="V192" i="2"/>
  <c r="V193" i="2"/>
  <c r="V194" i="2"/>
  <c r="V195" i="2"/>
  <c r="V196" i="2"/>
  <c r="V197" i="2"/>
  <c r="V199" i="2"/>
  <c r="V200" i="2"/>
  <c r="V201" i="2"/>
  <c r="V202" i="2"/>
  <c r="V203" i="2"/>
  <c r="V204" i="2"/>
  <c r="V205" i="2"/>
  <c r="V206" i="2"/>
  <c r="V207" i="2"/>
  <c r="V209" i="2"/>
  <c r="V210" i="2"/>
  <c r="V211" i="2"/>
  <c r="V212" i="2"/>
  <c r="V213" i="2"/>
  <c r="V214" i="2"/>
  <c r="V215" i="2"/>
  <c r="V216" i="2"/>
  <c r="V218" i="2"/>
  <c r="V219" i="2"/>
  <c r="V220" i="2"/>
  <c r="V221" i="2"/>
  <c r="V222" i="2"/>
  <c r="V223" i="2"/>
  <c r="V224" i="2"/>
  <c r="V225" i="2"/>
  <c r="V226" i="2"/>
  <c r="V227" i="2"/>
  <c r="V228" i="2"/>
  <c r="V229" i="2"/>
  <c r="V230" i="2"/>
  <c r="V231" i="2"/>
  <c r="V233" i="2"/>
  <c r="V234" i="2"/>
  <c r="V235" i="2"/>
  <c r="V236" i="2"/>
  <c r="V237" i="2"/>
  <c r="V240" i="2"/>
  <c r="V241" i="2"/>
  <c r="V242" i="2"/>
  <c r="V243" i="2"/>
  <c r="V244" i="2"/>
  <c r="V245" i="2"/>
  <c r="V246" i="2"/>
  <c r="V247" i="2"/>
  <c r="V250" i="2"/>
  <c r="V251" i="2"/>
  <c r="V252" i="2"/>
  <c r="V253" i="2"/>
  <c r="V254" i="2"/>
  <c r="V257" i="2"/>
  <c r="V258" i="2"/>
  <c r="V259" i="2"/>
  <c r="V260" i="2"/>
  <c r="V261" i="2"/>
  <c r="V262" i="2"/>
  <c r="V263" i="2"/>
  <c r="V264" i="2"/>
  <c r="V265" i="2"/>
  <c r="V266" i="2"/>
  <c r="V267" i="2"/>
  <c r="V268" i="2"/>
  <c r="V269" i="2"/>
  <c r="V270" i="2"/>
  <c r="V271" i="2"/>
  <c r="V272" i="2"/>
  <c r="V273" i="2"/>
  <c r="V274" i="2"/>
  <c r="V275" i="2"/>
  <c r="V276" i="2"/>
  <c r="V277" i="2"/>
  <c r="V280" i="2"/>
  <c r="V281" i="2"/>
  <c r="V282" i="2"/>
  <c r="V283" i="2"/>
  <c r="V284" i="2"/>
  <c r="V285" i="2"/>
  <c r="V286" i="2"/>
  <c r="V287" i="2"/>
  <c r="V288" i="2"/>
  <c r="V289" i="2"/>
  <c r="V290" i="2"/>
  <c r="V292" i="2"/>
  <c r="V293" i="2"/>
  <c r="V294" i="2"/>
  <c r="V295" i="2"/>
  <c r="V296" i="2"/>
  <c r="V299" i="2"/>
  <c r="V300" i="2"/>
  <c r="V301" i="2"/>
  <c r="V302" i="2"/>
  <c r="V304" i="2"/>
  <c r="V305" i="2"/>
  <c r="V306" i="2"/>
  <c r="V307" i="2"/>
  <c r="V308" i="2"/>
  <c r="V309" i="2"/>
  <c r="V310" i="2"/>
  <c r="V311" i="2"/>
  <c r="V312" i="2"/>
  <c r="V313" i="2"/>
  <c r="V314" i="2"/>
  <c r="V315" i="2"/>
  <c r="V316" i="2"/>
  <c r="V318" i="2"/>
  <c r="V319" i="2"/>
  <c r="V320" i="2"/>
  <c r="V321" i="2"/>
  <c r="V322" i="2"/>
  <c r="V323" i="2"/>
  <c r="V324" i="2"/>
  <c r="V325" i="2"/>
  <c r="V327" i="2"/>
  <c r="V328" i="2"/>
  <c r="V329" i="2"/>
  <c r="V330" i="2"/>
  <c r="V331" i="2"/>
  <c r="V332" i="2"/>
  <c r="V333" i="2"/>
  <c r="V334" i="2"/>
  <c r="V335" i="2"/>
  <c r="V336" i="2"/>
  <c r="V337" i="2"/>
  <c r="V339" i="2"/>
  <c r="V340" i="2"/>
  <c r="V341" i="2"/>
  <c r="V342" i="2"/>
  <c r="V343" i="2"/>
  <c r="V344" i="2"/>
  <c r="V345" i="2"/>
  <c r="V346" i="2"/>
  <c r="V347" i="2"/>
  <c r="V348" i="2"/>
  <c r="V349" i="2"/>
  <c r="V350" i="2"/>
  <c r="V351" i="2"/>
  <c r="V353" i="2"/>
  <c r="V354" i="2"/>
  <c r="V355" i="2"/>
  <c r="V356" i="2"/>
  <c r="V357" i="2"/>
  <c r="V358" i="2"/>
  <c r="V359" i="2"/>
  <c r="V360" i="2"/>
  <c r="V361" i="2"/>
  <c r="V362" i="2"/>
  <c r="V364" i="2"/>
  <c r="V365" i="2"/>
  <c r="V366" i="2"/>
  <c r="V367" i="2"/>
  <c r="V368" i="2"/>
  <c r="V369" i="2"/>
  <c r="V370" i="2"/>
  <c r="V371" i="2"/>
  <c r="V372" i="2"/>
  <c r="V373" i="2"/>
  <c r="V374" i="2"/>
  <c r="V375" i="2"/>
  <c r="V376" i="2"/>
  <c r="V377" i="2"/>
  <c r="V379" i="2"/>
  <c r="V380" i="2"/>
  <c r="V381" i="2"/>
  <c r="V382" i="2"/>
  <c r="V383" i="2"/>
  <c r="V384" i="2"/>
  <c r="V385" i="2"/>
  <c r="V386" i="2"/>
  <c r="V387" i="2"/>
  <c r="V388" i="2"/>
  <c r="V389" i="2"/>
  <c r="V390"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2" i="2"/>
  <c r="G45" i="2"/>
  <c r="T129" i="2" l="1"/>
  <c r="Z120" i="2"/>
  <c r="R120" i="2"/>
  <c r="X107" i="2"/>
  <c r="Y107" i="2"/>
  <c r="S129" i="2"/>
  <c r="S131"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1" i="2"/>
  <c r="O72" i="2"/>
  <c r="O73" i="2"/>
  <c r="O74" i="2"/>
  <c r="O75" i="2"/>
  <c r="O76" i="2"/>
  <c r="O77" i="2"/>
  <c r="O78" i="2"/>
  <c r="O79" i="2"/>
  <c r="O81" i="2"/>
  <c r="O82" i="2"/>
  <c r="O83" i="2"/>
  <c r="O84" i="2"/>
  <c r="O85" i="2"/>
  <c r="O86" i="2"/>
  <c r="O87" i="2"/>
  <c r="O88" i="2"/>
  <c r="O89" i="2"/>
  <c r="O90" i="2"/>
  <c r="O91" i="2"/>
  <c r="O92" i="2"/>
  <c r="O93" i="2"/>
  <c r="O94" i="2"/>
  <c r="O95"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5" i="2"/>
  <c r="O236" i="2"/>
  <c r="O237" i="2"/>
  <c r="O238" i="2"/>
  <c r="O239" i="2"/>
  <c r="O240" i="2"/>
  <c r="O241" i="2"/>
  <c r="O242" i="2"/>
  <c r="O243" i="2"/>
  <c r="O244" i="2"/>
  <c r="O245" i="2"/>
  <c r="O246" i="2"/>
  <c r="O247" i="2"/>
  <c r="O248" i="2"/>
  <c r="O249" i="2"/>
  <c r="O250" i="2"/>
  <c r="O251" i="2"/>
  <c r="O252" i="2"/>
  <c r="O253" i="2"/>
  <c r="O254" i="2"/>
  <c r="O255" i="2"/>
  <c r="O256" i="2"/>
  <c r="O257"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Q1495" i="2" s="1"/>
  <c r="O3" i="2"/>
  <c r="O2" i="2"/>
  <c r="G2" i="2"/>
  <c r="E65" i="2"/>
  <c r="G3" i="2"/>
  <c r="G4" i="2"/>
  <c r="G5" i="2"/>
  <c r="G10" i="2"/>
  <c r="G15" i="2"/>
  <c r="G16" i="2"/>
  <c r="G17" i="2"/>
  <c r="G22" i="2"/>
  <c r="G23" i="2"/>
  <c r="G24" i="2"/>
  <c r="G26" i="2"/>
  <c r="G31" i="2"/>
  <c r="G36" i="2"/>
  <c r="G40" i="2"/>
  <c r="G47" i="2"/>
  <c r="G48" i="2"/>
  <c r="G49" i="2"/>
  <c r="G52" i="2"/>
  <c r="G53" i="2"/>
  <c r="G54" i="2"/>
  <c r="G57" i="2"/>
  <c r="G59" i="2"/>
  <c r="G61" i="2"/>
  <c r="G62" i="2"/>
  <c r="G65" i="2"/>
  <c r="G67" i="2"/>
  <c r="G74" i="2"/>
  <c r="G75" i="2"/>
  <c r="G78" i="2"/>
  <c r="G82" i="2"/>
  <c r="G83" i="2"/>
  <c r="G85" i="2"/>
  <c r="G86" i="2"/>
  <c r="G87" i="2"/>
  <c r="G88" i="2"/>
  <c r="G91" i="2"/>
  <c r="G98" i="2"/>
  <c r="G99" i="2"/>
  <c r="G100" i="2"/>
  <c r="G101" i="2"/>
  <c r="G104" i="2"/>
  <c r="G106" i="2"/>
  <c r="G108" i="2"/>
  <c r="G109" i="2"/>
  <c r="G110" i="2"/>
  <c r="G112" i="2"/>
  <c r="G115" i="2"/>
  <c r="G116" i="2"/>
  <c r="G120" i="2"/>
  <c r="G121" i="2"/>
  <c r="G124" i="2"/>
  <c r="G126" i="2"/>
  <c r="G130" i="2"/>
  <c r="G132" i="2"/>
  <c r="G134" i="2"/>
  <c r="G136" i="2"/>
  <c r="G137" i="2"/>
  <c r="G138" i="2"/>
  <c r="G142" i="2"/>
  <c r="G143" i="2"/>
  <c r="G144" i="2"/>
  <c r="G145" i="2"/>
  <c r="G146" i="2"/>
  <c r="G148" i="2"/>
  <c r="G149" i="2"/>
  <c r="G150" i="2"/>
  <c r="G152" i="2"/>
  <c r="G153" i="2"/>
  <c r="G154" i="2"/>
  <c r="G156" i="2"/>
  <c r="G157" i="2"/>
  <c r="G158" i="2"/>
  <c r="G159" i="2"/>
  <c r="G161" i="2"/>
  <c r="G162" i="2"/>
  <c r="G163" i="2"/>
  <c r="G164" i="2"/>
  <c r="G165" i="2"/>
  <c r="G166" i="2"/>
  <c r="G167" i="2"/>
  <c r="G168" i="2"/>
  <c r="G169" i="2"/>
  <c r="G170" i="2"/>
  <c r="G171" i="2"/>
  <c r="G174" i="2"/>
  <c r="G175" i="2"/>
  <c r="G179" i="2"/>
  <c r="G180" i="2"/>
  <c r="G181" i="2"/>
  <c r="G184" i="2"/>
  <c r="G185" i="2"/>
  <c r="G186" i="2"/>
  <c r="G187" i="2"/>
  <c r="G188" i="2"/>
  <c r="G190" i="2"/>
  <c r="G191" i="2"/>
  <c r="G192" i="2"/>
  <c r="G195" i="2"/>
  <c r="G196" i="2"/>
  <c r="G197" i="2"/>
  <c r="G198" i="2"/>
  <c r="G199" i="2"/>
  <c r="G200" i="2"/>
  <c r="G201" i="2"/>
  <c r="G202" i="2"/>
  <c r="G203" i="2"/>
  <c r="G204" i="2"/>
  <c r="G205" i="2"/>
  <c r="G206"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6" i="2"/>
  <c r="G247" i="2"/>
  <c r="G248" i="2"/>
  <c r="G249" i="2"/>
  <c r="G250" i="2"/>
  <c r="G251" i="2"/>
  <c r="G253" i="2"/>
  <c r="G254" i="2"/>
  <c r="G255" i="2"/>
  <c r="G257" i="2"/>
  <c r="G258" i="2"/>
  <c r="G259" i="2"/>
  <c r="G260" i="2"/>
  <c r="G262" i="2"/>
  <c r="G264" i="2"/>
  <c r="G266" i="2"/>
  <c r="G267" i="2"/>
  <c r="G269" i="2"/>
  <c r="G270" i="2"/>
  <c r="G271" i="2"/>
  <c r="G272" i="2"/>
  <c r="G273" i="2"/>
  <c r="G274" i="2"/>
  <c r="G275" i="2"/>
  <c r="G276" i="2"/>
  <c r="G277" i="2"/>
  <c r="G278" i="2"/>
  <c r="G279" i="2"/>
  <c r="G280" i="2"/>
  <c r="G281" i="2"/>
  <c r="G282" i="2"/>
  <c r="G283" i="2"/>
  <c r="G284" i="2"/>
  <c r="G285" i="2"/>
  <c r="G286"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7" i="2"/>
  <c r="G318" i="2"/>
  <c r="G319" i="2"/>
  <c r="G320" i="2"/>
  <c r="G321" i="2"/>
  <c r="G322" i="2"/>
  <c r="G323" i="2"/>
  <c r="G325" i="2"/>
  <c r="G326" i="2"/>
  <c r="G327" i="2"/>
  <c r="G328" i="2"/>
  <c r="G329" i="2"/>
  <c r="G330" i="2"/>
  <c r="G331" i="2"/>
  <c r="G332" i="2"/>
  <c r="G333" i="2"/>
  <c r="G334" i="2"/>
  <c r="G335" i="2"/>
  <c r="G336" i="2"/>
  <c r="G337" i="2"/>
  <c r="G338" i="2"/>
  <c r="G339" i="2"/>
  <c r="G340" i="2"/>
  <c r="G341" i="2"/>
  <c r="G342" i="2"/>
  <c r="G343" i="2"/>
  <c r="G344"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P1495" i="2" s="1"/>
  <c r="H3" i="4"/>
  <c r="G63" i="2" s="1"/>
  <c r="H4" i="4"/>
  <c r="G56" i="2" s="1"/>
  <c r="H5" i="4"/>
  <c r="H6" i="4"/>
  <c r="G25" i="2" s="1"/>
  <c r="H7" i="4"/>
  <c r="H8" i="4"/>
  <c r="G60" i="2" s="1"/>
  <c r="H9" i="4"/>
  <c r="G46" i="2" s="1"/>
  <c r="H10" i="4"/>
  <c r="H11" i="4"/>
  <c r="H12" i="4"/>
  <c r="H13" i="4"/>
  <c r="G50" i="2" s="1"/>
  <c r="H14" i="4"/>
  <c r="G51" i="2" s="1"/>
  <c r="H15" i="4"/>
  <c r="H16" i="4"/>
  <c r="G37" i="2" s="1"/>
  <c r="H17" i="4"/>
  <c r="G38" i="2" s="1"/>
  <c r="H18" i="4"/>
  <c r="G39" i="2" s="1"/>
  <c r="H19" i="4"/>
  <c r="H20" i="4"/>
  <c r="G77" i="2" s="1"/>
  <c r="H21" i="4"/>
  <c r="G43" i="2" s="1"/>
  <c r="H22" i="4"/>
  <c r="G44" i="2" s="1"/>
  <c r="H23" i="4"/>
  <c r="G35" i="2" s="1"/>
  <c r="H24" i="4"/>
  <c r="G27" i="2" s="1"/>
  <c r="H25" i="4"/>
  <c r="G29" i="2" s="1"/>
  <c r="H26" i="4"/>
  <c r="G12" i="2" s="1"/>
  <c r="H27" i="4"/>
  <c r="H28" i="4"/>
  <c r="G9" i="2" s="1"/>
  <c r="H29" i="4"/>
  <c r="G33" i="2" s="1"/>
  <c r="H30" i="4"/>
  <c r="H31" i="4"/>
  <c r="G18" i="2"/>
  <c r="H33" i="4"/>
  <c r="G19" i="2" s="1"/>
  <c r="H34" i="4"/>
  <c r="G20" i="2" s="1"/>
  <c r="H35" i="4"/>
  <c r="G21" i="2" s="1"/>
  <c r="H36" i="4"/>
  <c r="G14" i="2" s="1"/>
  <c r="H37" i="4"/>
  <c r="H38" i="4"/>
  <c r="G6" i="2" s="1"/>
  <c r="H39" i="4"/>
  <c r="G7" i="2" s="1"/>
  <c r="H40" i="4"/>
  <c r="H41" i="4"/>
  <c r="G13" i="2" s="1"/>
  <c r="H42" i="4"/>
  <c r="H43" i="4"/>
  <c r="G70" i="2" s="1"/>
  <c r="H44" i="4"/>
  <c r="G71" i="2" s="1"/>
  <c r="H45" i="4"/>
  <c r="G72" i="2" s="1"/>
  <c r="H46" i="4"/>
  <c r="G73" i="2" s="1"/>
  <c r="H47" i="4"/>
  <c r="G76" i="2" s="1"/>
  <c r="H48" i="4"/>
  <c r="G79" i="2" s="1"/>
  <c r="H49" i="4"/>
  <c r="G80" i="2" s="1"/>
  <c r="H50" i="4"/>
  <c r="G81" i="2" s="1"/>
  <c r="H51" i="4"/>
  <c r="G84" i="2" s="1"/>
  <c r="H52" i="4"/>
  <c r="G89" i="2" s="1"/>
  <c r="H53" i="4"/>
  <c r="G92" i="2" s="1"/>
  <c r="H54" i="4"/>
  <c r="G93" i="2" s="1"/>
  <c r="H55" i="4"/>
  <c r="G103" i="2" s="1"/>
  <c r="H56" i="4"/>
  <c r="G95" i="2" s="1"/>
  <c r="H57" i="4"/>
  <c r="G96" i="2" s="1"/>
  <c r="H58" i="4"/>
  <c r="G97" i="2" s="1"/>
  <c r="H59" i="4"/>
  <c r="H60" i="4"/>
  <c r="H61" i="4"/>
  <c r="G194" i="2" s="1"/>
  <c r="H62" i="4"/>
  <c r="H63" i="4"/>
  <c r="G111" i="2" s="1"/>
  <c r="H64" i="4"/>
  <c r="G113" i="2" s="1"/>
  <c r="H65" i="4"/>
  <c r="G117" i="2" s="1"/>
  <c r="H66" i="4"/>
  <c r="G118" i="2" s="1"/>
  <c r="H67" i="4"/>
  <c r="G119" i="2" s="1"/>
  <c r="H68" i="4"/>
  <c r="G123" i="2" s="1"/>
  <c r="H69" i="4"/>
  <c r="G128" i="2" s="1"/>
  <c r="H70" i="4"/>
  <c r="G127" i="2" s="1"/>
  <c r="H71" i="4"/>
  <c r="H72" i="4"/>
  <c r="H73" i="4"/>
  <c r="H74" i="4"/>
  <c r="H75" i="4"/>
  <c r="H76" i="4"/>
  <c r="H77" i="4"/>
  <c r="H78" i="4"/>
  <c r="G131" i="2" s="1"/>
  <c r="H79" i="4"/>
  <c r="H80" i="4"/>
  <c r="H81" i="4"/>
  <c r="G133" i="2" s="1"/>
  <c r="H82" i="4"/>
  <c r="G135" i="2" s="1"/>
  <c r="H83" i="4"/>
  <c r="G155" i="2" s="1"/>
  <c r="H84" i="4"/>
  <c r="G140" i="2" s="1"/>
  <c r="H85" i="4"/>
  <c r="H86" i="4"/>
  <c r="G139" i="2" s="1"/>
  <c r="H87" i="4"/>
  <c r="G151" i="2" s="1"/>
  <c r="H88" i="4"/>
  <c r="H89" i="4"/>
  <c r="H90" i="4"/>
  <c r="G173" i="2" s="1"/>
  <c r="H91" i="4"/>
  <c r="G176" i="2" s="1"/>
  <c r="H92" i="4"/>
  <c r="G177" i="2" s="1"/>
  <c r="H93" i="4"/>
  <c r="G178" i="2" s="1"/>
  <c r="H94" i="4"/>
  <c r="G182" i="2" s="1"/>
  <c r="H95" i="4"/>
  <c r="H96" i="4"/>
  <c r="G207" i="2" s="1"/>
  <c r="H97" i="4"/>
  <c r="H98" i="4"/>
  <c r="G193" i="2" s="1"/>
  <c r="H99" i="4"/>
  <c r="H100" i="4"/>
  <c r="H101" i="4"/>
  <c r="H102" i="4"/>
  <c r="H103" i="4"/>
  <c r="G245" i="2" s="1"/>
  <c r="H104" i="4"/>
  <c r="G252" i="2" s="1"/>
  <c r="H105" i="4"/>
  <c r="G261" i="2" s="1"/>
  <c r="H106" i="4"/>
  <c r="G263" i="2" s="1"/>
  <c r="H107" i="4"/>
  <c r="G268" i="2" s="1"/>
  <c r="H108" i="4"/>
  <c r="G288" i="2" s="1"/>
  <c r="H109" i="4"/>
  <c r="G265" i="2" s="1"/>
  <c r="H110" i="4"/>
  <c r="G287" i="2" s="1"/>
  <c r="H111" i="4"/>
  <c r="G315" i="2" s="1"/>
  <c r="H112" i="4"/>
  <c r="G316" i="2" s="1"/>
  <c r="H113" i="4"/>
  <c r="H114" i="4"/>
  <c r="H115" i="4"/>
  <c r="H116" i="4"/>
  <c r="G324" i="2" s="1"/>
  <c r="H117" i="4"/>
  <c r="G345" i="2" s="1"/>
  <c r="H118" i="4"/>
  <c r="H119" i="4"/>
  <c r="H120" i="4"/>
  <c r="H121" i="4"/>
  <c r="H122" i="4"/>
  <c r="H123" i="4"/>
  <c r="H124" i="4"/>
  <c r="H125" i="4"/>
  <c r="H126" i="4"/>
  <c r="H127" i="4"/>
  <c r="G389" i="2" s="1"/>
  <c r="H128" i="4"/>
  <c r="G390" i="2" s="1"/>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2" i="4"/>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3" i="2"/>
  <c r="E2" i="2"/>
  <c r="T131" i="2" l="1"/>
  <c r="Z131" i="2" s="1"/>
  <c r="Z129" i="2"/>
  <c r="S145" i="2"/>
  <c r="Y131" i="2"/>
  <c r="X120" i="2"/>
  <c r="R129" i="2"/>
  <c r="Y129" i="2"/>
  <c r="Q2" i="2"/>
  <c r="Q3" i="2" s="1"/>
  <c r="G256" i="2"/>
  <c r="Q278" i="2"/>
  <c r="P234" i="2"/>
  <c r="G189" i="2"/>
  <c r="G141" i="2"/>
  <c r="G172" i="2"/>
  <c r="P171" i="2" s="1"/>
  <c r="G160" i="2"/>
  <c r="G183" i="2"/>
  <c r="G42" i="2"/>
  <c r="P42" i="2" s="1"/>
  <c r="G147" i="2"/>
  <c r="G32" i="2"/>
  <c r="P32" i="2" s="1"/>
  <c r="G28" i="2"/>
  <c r="P28" i="2" s="1"/>
  <c r="G69" i="2"/>
  <c r="G94" i="2"/>
  <c r="G114" i="2"/>
  <c r="G102" i="2"/>
  <c r="G107" i="2"/>
  <c r="G105" i="2"/>
  <c r="G90" i="2"/>
  <c r="G125" i="2"/>
  <c r="G68" i="2"/>
  <c r="P67" i="2" s="1"/>
  <c r="G129" i="2"/>
  <c r="G122" i="2"/>
  <c r="P121" i="2" s="1"/>
  <c r="P122" i="2" s="1"/>
  <c r="G55" i="2"/>
  <c r="P55" i="2" s="1"/>
  <c r="G64" i="2"/>
  <c r="P63" i="2" s="1"/>
  <c r="G11" i="2"/>
  <c r="P11" i="2" s="1"/>
  <c r="G41" i="2"/>
  <c r="P40" i="2" s="1"/>
  <c r="G66" i="2"/>
  <c r="P65" i="2" s="1"/>
  <c r="G58" i="2"/>
  <c r="P58" i="2" s="1"/>
  <c r="G30" i="2"/>
  <c r="P30" i="2" s="1"/>
  <c r="P2" i="2"/>
  <c r="P6" i="2"/>
  <c r="P51" i="2"/>
  <c r="P1491" i="2"/>
  <c r="P1487" i="2"/>
  <c r="P1483" i="2"/>
  <c r="P1479" i="2"/>
  <c r="P1475" i="2"/>
  <c r="P1471" i="2"/>
  <c r="P1467" i="2"/>
  <c r="P1463" i="2"/>
  <c r="P1455" i="2"/>
  <c r="P1451" i="2"/>
  <c r="P1447" i="2"/>
  <c r="P1443" i="2"/>
  <c r="P1439" i="2"/>
  <c r="P1435" i="2"/>
  <c r="P1431" i="2"/>
  <c r="P1427" i="2"/>
  <c r="P1423" i="2"/>
  <c r="P1419" i="2"/>
  <c r="P1415" i="2"/>
  <c r="P1411" i="2"/>
  <c r="P1407" i="2"/>
  <c r="P1403" i="2"/>
  <c r="P1399" i="2"/>
  <c r="P1395" i="2"/>
  <c r="P1391" i="2"/>
  <c r="P1387" i="2"/>
  <c r="P1383" i="2"/>
  <c r="P1379" i="2"/>
  <c r="P1375" i="2"/>
  <c r="P1371" i="2"/>
  <c r="P1367" i="2"/>
  <c r="P1363" i="2"/>
  <c r="P1359" i="2"/>
  <c r="P1355" i="2"/>
  <c r="P1351" i="2"/>
  <c r="P1347" i="2"/>
  <c r="P1343" i="2"/>
  <c r="P1339" i="2"/>
  <c r="P1335" i="2"/>
  <c r="P1331" i="2"/>
  <c r="P1327" i="2"/>
  <c r="P1323" i="2"/>
  <c r="P1319" i="2"/>
  <c r="P1315" i="2"/>
  <c r="P1311" i="2"/>
  <c r="P1307" i="2"/>
  <c r="P1303" i="2"/>
  <c r="P1299" i="2"/>
  <c r="P1295" i="2"/>
  <c r="P1291" i="2"/>
  <c r="P1287" i="2"/>
  <c r="P1283" i="2"/>
  <c r="P1279" i="2"/>
  <c r="P1275" i="2"/>
  <c r="P1271" i="2"/>
  <c r="P1267" i="2"/>
  <c r="P1263" i="2"/>
  <c r="P1259" i="2"/>
  <c r="P1255" i="2"/>
  <c r="P1251" i="2"/>
  <c r="P1247" i="2"/>
  <c r="P1243" i="2"/>
  <c r="P1239" i="2"/>
  <c r="P1235" i="2"/>
  <c r="P1231" i="2"/>
  <c r="P1227" i="2"/>
  <c r="P1223" i="2"/>
  <c r="P1219" i="2"/>
  <c r="P1215" i="2"/>
  <c r="P1211" i="2"/>
  <c r="P1207" i="2"/>
  <c r="P1203" i="2"/>
  <c r="P1199" i="2"/>
  <c r="P1195" i="2"/>
  <c r="P1191" i="2"/>
  <c r="P1187" i="2"/>
  <c r="P1183" i="2"/>
  <c r="P1179" i="2"/>
  <c r="P1175" i="2"/>
  <c r="P1171" i="2"/>
  <c r="P1167" i="2"/>
  <c r="P1163" i="2"/>
  <c r="P1159" i="2"/>
  <c r="P1155" i="2"/>
  <c r="P1151" i="2"/>
  <c r="P1147" i="2"/>
  <c r="P1143" i="2"/>
  <c r="P1139" i="2"/>
  <c r="P1135" i="2"/>
  <c r="P1131" i="2"/>
  <c r="P1127" i="2"/>
  <c r="P1123" i="2"/>
  <c r="P1119" i="2"/>
  <c r="P1115" i="2"/>
  <c r="P1111" i="2"/>
  <c r="P1107" i="2"/>
  <c r="P1103" i="2"/>
  <c r="P1099" i="2"/>
  <c r="P1095" i="2"/>
  <c r="P1091" i="2"/>
  <c r="P1087" i="2"/>
  <c r="P1083" i="2"/>
  <c r="P1079" i="2"/>
  <c r="P1075" i="2"/>
  <c r="P1071" i="2"/>
  <c r="P1067" i="2"/>
  <c r="P1063" i="2"/>
  <c r="P1059" i="2"/>
  <c r="P1055" i="2"/>
  <c r="P1051" i="2"/>
  <c r="P1047" i="2"/>
  <c r="P1043" i="2"/>
  <c r="P1039" i="2"/>
  <c r="P1035" i="2"/>
  <c r="P1031" i="2"/>
  <c r="P1027" i="2"/>
  <c r="P1023" i="2"/>
  <c r="P1019" i="2"/>
  <c r="P1015" i="2"/>
  <c r="P1011" i="2"/>
  <c r="P1007" i="2"/>
  <c r="P1003" i="2"/>
  <c r="P999" i="2"/>
  <c r="P995" i="2"/>
  <c r="P991" i="2"/>
  <c r="P987" i="2"/>
  <c r="P983" i="2"/>
  <c r="P979" i="2"/>
  <c r="P975" i="2"/>
  <c r="P971" i="2"/>
  <c r="P967" i="2"/>
  <c r="P963" i="2"/>
  <c r="P959" i="2"/>
  <c r="P955" i="2"/>
  <c r="P951" i="2"/>
  <c r="P947" i="2"/>
  <c r="P943" i="2"/>
  <c r="P939" i="2"/>
  <c r="P935" i="2"/>
  <c r="P931" i="2"/>
  <c r="P927" i="2"/>
  <c r="P1459" i="2"/>
  <c r="P923" i="2"/>
  <c r="P919" i="2"/>
  <c r="P915" i="2"/>
  <c r="P911" i="2"/>
  <c r="P907" i="2"/>
  <c r="P903" i="2"/>
  <c r="P899" i="2"/>
  <c r="P895" i="2"/>
  <c r="P891" i="2"/>
  <c r="P887" i="2"/>
  <c r="P883" i="2"/>
  <c r="P879" i="2"/>
  <c r="P875" i="2"/>
  <c r="P871" i="2"/>
  <c r="P867" i="2"/>
  <c r="P863" i="2"/>
  <c r="P859" i="2"/>
  <c r="P855" i="2"/>
  <c r="P851" i="2"/>
  <c r="P847" i="2"/>
  <c r="P843" i="2"/>
  <c r="P839" i="2"/>
  <c r="P835" i="2"/>
  <c r="P831" i="2"/>
  <c r="P827" i="2"/>
  <c r="P823" i="2"/>
  <c r="P819" i="2"/>
  <c r="P815" i="2"/>
  <c r="P811" i="2"/>
  <c r="P807" i="2"/>
  <c r="P803" i="2"/>
  <c r="P799" i="2"/>
  <c r="P795" i="2"/>
  <c r="P791" i="2"/>
  <c r="P787" i="2"/>
  <c r="P783" i="2"/>
  <c r="P779" i="2"/>
  <c r="P775" i="2"/>
  <c r="P771" i="2"/>
  <c r="P767" i="2"/>
  <c r="P763" i="2"/>
  <c r="P759" i="2"/>
  <c r="P755" i="2"/>
  <c r="P751" i="2"/>
  <c r="P747" i="2"/>
  <c r="P743" i="2"/>
  <c r="P739" i="2"/>
  <c r="P735" i="2"/>
  <c r="P731" i="2"/>
  <c r="P727" i="2"/>
  <c r="P723" i="2"/>
  <c r="P719" i="2"/>
  <c r="P715" i="2"/>
  <c r="P711" i="2"/>
  <c r="P707" i="2"/>
  <c r="P703" i="2"/>
  <c r="P699" i="2"/>
  <c r="P695" i="2"/>
  <c r="P691" i="2"/>
  <c r="P687" i="2"/>
  <c r="P683" i="2"/>
  <c r="P679" i="2"/>
  <c r="P675" i="2"/>
  <c r="P671" i="2"/>
  <c r="P667" i="2"/>
  <c r="P663" i="2"/>
  <c r="P659" i="2"/>
  <c r="P655" i="2"/>
  <c r="P651" i="2"/>
  <c r="P647" i="2"/>
  <c r="P643" i="2"/>
  <c r="P639" i="2"/>
  <c r="P635" i="2"/>
  <c r="P631" i="2"/>
  <c r="P627" i="2"/>
  <c r="P623" i="2"/>
  <c r="P619" i="2"/>
  <c r="P615" i="2"/>
  <c r="P611" i="2"/>
  <c r="P607" i="2"/>
  <c r="P603" i="2"/>
  <c r="P599" i="2"/>
  <c r="P595" i="2"/>
  <c r="P591" i="2"/>
  <c r="P587" i="2"/>
  <c r="P583" i="2"/>
  <c r="P579" i="2"/>
  <c r="P575" i="2"/>
  <c r="P571" i="2"/>
  <c r="P567" i="2"/>
  <c r="P563" i="2"/>
  <c r="P559" i="2"/>
  <c r="P555" i="2"/>
  <c r="P551" i="2"/>
  <c r="P547" i="2"/>
  <c r="P543" i="2"/>
  <c r="P539" i="2"/>
  <c r="P535" i="2"/>
  <c r="P531" i="2"/>
  <c r="P527" i="2"/>
  <c r="P523" i="2"/>
  <c r="P519" i="2"/>
  <c r="P515" i="2"/>
  <c r="P511" i="2"/>
  <c r="P507" i="2"/>
  <c r="P503" i="2"/>
  <c r="P499" i="2"/>
  <c r="P495" i="2"/>
  <c r="P491" i="2"/>
  <c r="P487" i="2"/>
  <c r="P483" i="2"/>
  <c r="P479" i="2"/>
  <c r="P475" i="2"/>
  <c r="P471" i="2"/>
  <c r="P467" i="2"/>
  <c r="P463" i="2"/>
  <c r="P459" i="2"/>
  <c r="P455" i="2"/>
  <c r="P451" i="2"/>
  <c r="P447" i="2"/>
  <c r="P443" i="2"/>
  <c r="P439" i="2"/>
  <c r="P435" i="2"/>
  <c r="P431" i="2"/>
  <c r="P427" i="2"/>
  <c r="P423" i="2"/>
  <c r="P419" i="2"/>
  <c r="P415" i="2"/>
  <c r="P411" i="2"/>
  <c r="P407" i="2"/>
  <c r="P403" i="2"/>
  <c r="P399" i="2"/>
  <c r="P395" i="2"/>
  <c r="P379" i="2"/>
  <c r="P339" i="2"/>
  <c r="P327" i="2"/>
  <c r="P299" i="2"/>
  <c r="P223" i="2"/>
  <c r="P219" i="2"/>
  <c r="P199" i="2"/>
  <c r="P59" i="2"/>
  <c r="P37" i="2"/>
  <c r="P24" i="2"/>
  <c r="P20" i="2"/>
  <c r="P16" i="2"/>
  <c r="P12" i="2"/>
  <c r="Q1494" i="2"/>
  <c r="Q1490" i="2"/>
  <c r="Q1486" i="2"/>
  <c r="Q1482" i="2"/>
  <c r="Q1478" i="2"/>
  <c r="Q1474" i="2"/>
  <c r="Q1470" i="2"/>
  <c r="Q1466" i="2"/>
  <c r="Q1462" i="2"/>
  <c r="Q1458" i="2"/>
  <c r="Q1454" i="2"/>
  <c r="Q1450" i="2"/>
  <c r="Q1446" i="2"/>
  <c r="Q1442" i="2"/>
  <c r="Q1438" i="2"/>
  <c r="Q1434" i="2"/>
  <c r="Q1430" i="2"/>
  <c r="Q1426" i="2"/>
  <c r="Q1422" i="2"/>
  <c r="Q1418" i="2"/>
  <c r="Q1414" i="2"/>
  <c r="Q1410" i="2"/>
  <c r="Q1406" i="2"/>
  <c r="Q1402" i="2"/>
  <c r="Q1398" i="2"/>
  <c r="Q1394" i="2"/>
  <c r="Q1390" i="2"/>
  <c r="Q1386" i="2"/>
  <c r="Q1382" i="2"/>
  <c r="Q1378" i="2"/>
  <c r="Q1374" i="2"/>
  <c r="Q1370" i="2"/>
  <c r="Q1366" i="2"/>
  <c r="Q1362" i="2"/>
  <c r="Q1358" i="2"/>
  <c r="Q1354" i="2"/>
  <c r="Q1350" i="2"/>
  <c r="Q1346" i="2"/>
  <c r="Q1342" i="2"/>
  <c r="Q1338" i="2"/>
  <c r="Q1334" i="2"/>
  <c r="Q1330" i="2"/>
  <c r="Q1326" i="2"/>
  <c r="Q1322" i="2"/>
  <c r="Q1318" i="2"/>
  <c r="Q1314" i="2"/>
  <c r="Q1310" i="2"/>
  <c r="Q1306" i="2"/>
  <c r="Q1302" i="2"/>
  <c r="Q1298" i="2"/>
  <c r="Q1294" i="2"/>
  <c r="Q1290" i="2"/>
  <c r="Q1286" i="2"/>
  <c r="Q1282" i="2"/>
  <c r="Q1278" i="2"/>
  <c r="Q1274" i="2"/>
  <c r="Q1270" i="2"/>
  <c r="Q1266" i="2"/>
  <c r="Q1262" i="2"/>
  <c r="Q1258" i="2"/>
  <c r="Q1254" i="2"/>
  <c r="Q1250" i="2"/>
  <c r="Q1246" i="2"/>
  <c r="Q1242" i="2"/>
  <c r="Q1238" i="2"/>
  <c r="Q1234" i="2"/>
  <c r="Q1230" i="2"/>
  <c r="Q1226" i="2"/>
  <c r="Q1222" i="2"/>
  <c r="Q1218" i="2"/>
  <c r="Q1214" i="2"/>
  <c r="Q1210" i="2"/>
  <c r="Q1206" i="2"/>
  <c r="Q1202" i="2"/>
  <c r="Q1198" i="2"/>
  <c r="Q1194" i="2"/>
  <c r="Q1190" i="2"/>
  <c r="Q1186" i="2"/>
  <c r="Q1182" i="2"/>
  <c r="Q1178" i="2"/>
  <c r="Q1174" i="2"/>
  <c r="Q1170" i="2"/>
  <c r="Q1166" i="2"/>
  <c r="Q1162" i="2"/>
  <c r="Q1158" i="2"/>
  <c r="Q1154" i="2"/>
  <c r="Q1150" i="2"/>
  <c r="Q1146" i="2"/>
  <c r="Q1142" i="2"/>
  <c r="Q1138" i="2"/>
  <c r="Q1134" i="2"/>
  <c r="Q1130" i="2"/>
  <c r="Q1126" i="2"/>
  <c r="Q1122" i="2"/>
  <c r="Q1118" i="2"/>
  <c r="Q1114" i="2"/>
  <c r="Q1110" i="2"/>
  <c r="Q1106" i="2"/>
  <c r="Q1102" i="2"/>
  <c r="Q1098" i="2"/>
  <c r="Q1094" i="2"/>
  <c r="Q1090" i="2"/>
  <c r="Q1086" i="2"/>
  <c r="Q1082" i="2"/>
  <c r="Q1078" i="2"/>
  <c r="Q1074" i="2"/>
  <c r="Q1070" i="2"/>
  <c r="Q1066" i="2"/>
  <c r="Q1062" i="2"/>
  <c r="Q1058" i="2"/>
  <c r="Q1054" i="2"/>
  <c r="Q1050" i="2"/>
  <c r="Q1046" i="2"/>
  <c r="Q1042" i="2"/>
  <c r="Q1038" i="2"/>
  <c r="Q1034" i="2"/>
  <c r="Q1030" i="2"/>
  <c r="Q1026" i="2"/>
  <c r="Q1022" i="2"/>
  <c r="Q1018" i="2"/>
  <c r="Q1014" i="2"/>
  <c r="Q1010" i="2"/>
  <c r="Q1006" i="2"/>
  <c r="Q1002" i="2"/>
  <c r="Q998" i="2"/>
  <c r="Q994" i="2"/>
  <c r="Q990" i="2"/>
  <c r="Q986" i="2"/>
  <c r="Q982" i="2"/>
  <c r="Q978" i="2"/>
  <c r="Q974" i="2"/>
  <c r="Q970" i="2"/>
  <c r="Q966" i="2"/>
  <c r="Q962" i="2"/>
  <c r="Q958" i="2"/>
  <c r="Q954" i="2"/>
  <c r="Q950" i="2"/>
  <c r="Q946" i="2"/>
  <c r="Q942" i="2"/>
  <c r="Q938" i="2"/>
  <c r="Q934" i="2"/>
  <c r="Q930" i="2"/>
  <c r="Q926" i="2"/>
  <c r="Q922" i="2"/>
  <c r="Q918" i="2"/>
  <c r="Q914" i="2"/>
  <c r="Q910" i="2"/>
  <c r="Q906" i="2"/>
  <c r="Q902" i="2"/>
  <c r="Q898" i="2"/>
  <c r="Q894" i="2"/>
  <c r="Q890" i="2"/>
  <c r="Q886" i="2"/>
  <c r="Q882" i="2"/>
  <c r="Q878" i="2"/>
  <c r="Q874" i="2"/>
  <c r="Q870" i="2"/>
  <c r="Q866" i="2"/>
  <c r="Q862" i="2"/>
  <c r="Q858" i="2"/>
  <c r="Q854" i="2"/>
  <c r="Q850" i="2"/>
  <c r="Q846" i="2"/>
  <c r="Q842" i="2"/>
  <c r="Q838" i="2"/>
  <c r="Q834" i="2"/>
  <c r="Q830" i="2"/>
  <c r="Q826" i="2"/>
  <c r="Q822" i="2"/>
  <c r="Q818" i="2"/>
  <c r="Q814" i="2"/>
  <c r="Q810" i="2"/>
  <c r="Q806" i="2"/>
  <c r="Q802" i="2"/>
  <c r="Q798" i="2"/>
  <c r="Q794" i="2"/>
  <c r="Q790" i="2"/>
  <c r="Q786" i="2"/>
  <c r="Q782" i="2"/>
  <c r="Q778" i="2"/>
  <c r="Q774" i="2"/>
  <c r="Q770" i="2"/>
  <c r="Q766" i="2"/>
  <c r="Q762" i="2"/>
  <c r="Q758" i="2"/>
  <c r="Q754" i="2"/>
  <c r="Q750" i="2"/>
  <c r="Q746" i="2"/>
  <c r="Q742" i="2"/>
  <c r="Q738" i="2"/>
  <c r="Q734" i="2"/>
  <c r="Q730" i="2"/>
  <c r="Q726" i="2"/>
  <c r="Q722" i="2"/>
  <c r="Q718" i="2"/>
  <c r="Q714" i="2"/>
  <c r="Q710" i="2"/>
  <c r="Q706" i="2"/>
  <c r="Q702" i="2"/>
  <c r="Q698" i="2"/>
  <c r="Q694" i="2"/>
  <c r="Q690" i="2"/>
  <c r="Q686" i="2"/>
  <c r="Q682" i="2"/>
  <c r="Q678" i="2"/>
  <c r="Q674" i="2"/>
  <c r="Q670" i="2"/>
  <c r="Q666" i="2"/>
  <c r="Q662" i="2"/>
  <c r="Q658" i="2"/>
  <c r="Q654" i="2"/>
  <c r="Q650" i="2"/>
  <c r="Q646" i="2"/>
  <c r="Q642" i="2"/>
  <c r="Q638" i="2"/>
  <c r="Q634" i="2"/>
  <c r="Q630" i="2"/>
  <c r="Q626" i="2"/>
  <c r="Q622" i="2"/>
  <c r="Q618" i="2"/>
  <c r="Q614" i="2"/>
  <c r="Q610" i="2"/>
  <c r="Q606" i="2"/>
  <c r="Q602" i="2"/>
  <c r="Q598" i="2"/>
  <c r="Q594" i="2"/>
  <c r="Q590" i="2"/>
  <c r="Q586" i="2"/>
  <c r="Q582" i="2"/>
  <c r="Q578" i="2"/>
  <c r="Q574" i="2"/>
  <c r="Q570" i="2"/>
  <c r="Q566" i="2"/>
  <c r="Q562" i="2"/>
  <c r="Q558" i="2"/>
  <c r="Q554" i="2"/>
  <c r="Q550" i="2"/>
  <c r="Q546" i="2"/>
  <c r="Q542" i="2"/>
  <c r="Q538" i="2"/>
  <c r="Q534" i="2"/>
  <c r="Q530" i="2"/>
  <c r="Q526" i="2"/>
  <c r="Q522" i="2"/>
  <c r="Q518" i="2"/>
  <c r="Q514" i="2"/>
  <c r="Q510" i="2"/>
  <c r="Q506" i="2"/>
  <c r="Q502" i="2"/>
  <c r="Q498" i="2"/>
  <c r="Q494" i="2"/>
  <c r="Q490" i="2"/>
  <c r="Q486" i="2"/>
  <c r="Q482" i="2"/>
  <c r="Q478" i="2"/>
  <c r="Q474" i="2"/>
  <c r="Q470" i="2"/>
  <c r="Q466" i="2"/>
  <c r="Q462" i="2"/>
  <c r="Q458" i="2"/>
  <c r="Q454" i="2"/>
  <c r="Q450" i="2"/>
  <c r="Q446" i="2"/>
  <c r="Q442" i="2"/>
  <c r="Q438" i="2"/>
  <c r="Q434" i="2"/>
  <c r="Q430" i="2"/>
  <c r="Q426" i="2"/>
  <c r="Q422" i="2"/>
  <c r="Q418" i="2"/>
  <c r="Q414" i="2"/>
  <c r="Q410" i="2"/>
  <c r="Q406" i="2"/>
  <c r="Q402" i="2"/>
  <c r="Q398" i="2"/>
  <c r="Q394" i="2"/>
  <c r="Q318" i="2"/>
  <c r="Q222" i="2"/>
  <c r="Q218" i="2"/>
  <c r="Q162" i="2"/>
  <c r="Q130" i="2"/>
  <c r="Q98" i="2"/>
  <c r="Q78" i="2"/>
  <c r="Q74" i="2"/>
  <c r="Q66" i="2"/>
  <c r="Q58" i="2"/>
  <c r="Q54" i="2"/>
  <c r="Q50" i="2"/>
  <c r="Q46" i="2"/>
  <c r="Q42" i="2"/>
  <c r="Q38" i="2"/>
  <c r="Q34" i="2"/>
  <c r="Q30" i="2"/>
  <c r="Q26" i="2"/>
  <c r="Q22" i="2"/>
  <c r="Q18" i="2"/>
  <c r="Q14" i="2"/>
  <c r="Q10" i="2"/>
  <c r="Q6" i="2"/>
  <c r="P1494" i="2"/>
  <c r="P1490" i="2"/>
  <c r="P1486" i="2"/>
  <c r="P1482" i="2"/>
  <c r="P1478" i="2"/>
  <c r="P1474" i="2"/>
  <c r="P1470" i="2"/>
  <c r="P1466" i="2"/>
  <c r="P1462" i="2"/>
  <c r="P1458" i="2"/>
  <c r="P1454" i="2"/>
  <c r="P1450" i="2"/>
  <c r="P1446" i="2"/>
  <c r="P1442" i="2"/>
  <c r="P1438" i="2"/>
  <c r="P1434" i="2"/>
  <c r="P1430" i="2"/>
  <c r="P1426" i="2"/>
  <c r="P1422" i="2"/>
  <c r="P1418" i="2"/>
  <c r="P1414" i="2"/>
  <c r="P1410" i="2"/>
  <c r="P1406" i="2"/>
  <c r="P1402" i="2"/>
  <c r="P1398" i="2"/>
  <c r="P1394" i="2"/>
  <c r="P1390" i="2"/>
  <c r="P1386" i="2"/>
  <c r="P1382" i="2"/>
  <c r="P1378" i="2"/>
  <c r="P1374" i="2"/>
  <c r="P1370" i="2"/>
  <c r="P1366" i="2"/>
  <c r="P1362" i="2"/>
  <c r="P1358" i="2"/>
  <c r="P1354" i="2"/>
  <c r="P1350" i="2"/>
  <c r="P1346" i="2"/>
  <c r="P1342" i="2"/>
  <c r="P1338" i="2"/>
  <c r="P1334" i="2"/>
  <c r="P1330" i="2"/>
  <c r="P1326" i="2"/>
  <c r="P1322" i="2"/>
  <c r="P1318" i="2"/>
  <c r="P1314" i="2"/>
  <c r="P1310" i="2"/>
  <c r="P1306" i="2"/>
  <c r="P1302" i="2"/>
  <c r="P1298" i="2"/>
  <c r="P1294" i="2"/>
  <c r="P1290" i="2"/>
  <c r="P1286" i="2"/>
  <c r="P1282" i="2"/>
  <c r="P1278" i="2"/>
  <c r="P1274" i="2"/>
  <c r="P1270" i="2"/>
  <c r="P1266" i="2"/>
  <c r="P1262" i="2"/>
  <c r="P1258" i="2"/>
  <c r="P1254" i="2"/>
  <c r="P1250" i="2"/>
  <c r="P1246" i="2"/>
  <c r="P1242" i="2"/>
  <c r="P1238" i="2"/>
  <c r="P1234" i="2"/>
  <c r="P1230" i="2"/>
  <c r="P1226" i="2"/>
  <c r="P1222" i="2"/>
  <c r="P1218" i="2"/>
  <c r="P1214" i="2"/>
  <c r="P1210" i="2"/>
  <c r="P1206" i="2"/>
  <c r="P1202" i="2"/>
  <c r="P1198" i="2"/>
  <c r="P1194" i="2"/>
  <c r="P1190" i="2"/>
  <c r="P1186" i="2"/>
  <c r="P1182" i="2"/>
  <c r="P1178" i="2"/>
  <c r="P1174" i="2"/>
  <c r="P1170" i="2"/>
  <c r="P1166" i="2"/>
  <c r="P1162" i="2"/>
  <c r="P1158" i="2"/>
  <c r="P1154" i="2"/>
  <c r="P1150" i="2"/>
  <c r="P1146" i="2"/>
  <c r="P1142" i="2"/>
  <c r="P1138" i="2"/>
  <c r="P1134" i="2"/>
  <c r="P1130" i="2"/>
  <c r="P1126" i="2"/>
  <c r="P1122" i="2"/>
  <c r="P1118" i="2"/>
  <c r="P1114" i="2"/>
  <c r="P1110" i="2"/>
  <c r="P1106" i="2"/>
  <c r="P1102" i="2"/>
  <c r="P1098" i="2"/>
  <c r="P1094" i="2"/>
  <c r="P1090" i="2"/>
  <c r="P1086" i="2"/>
  <c r="P1082" i="2"/>
  <c r="P1078" i="2"/>
  <c r="P1074" i="2"/>
  <c r="P1070" i="2"/>
  <c r="P1066" i="2"/>
  <c r="P1062" i="2"/>
  <c r="P1058" i="2"/>
  <c r="P1054" i="2"/>
  <c r="P1050" i="2"/>
  <c r="P1046" i="2"/>
  <c r="P1042" i="2"/>
  <c r="P1038" i="2"/>
  <c r="P1034" i="2"/>
  <c r="P1030" i="2"/>
  <c r="P1026" i="2"/>
  <c r="P1022" i="2"/>
  <c r="P1018" i="2"/>
  <c r="P1014" i="2"/>
  <c r="P1010" i="2"/>
  <c r="P1006" i="2"/>
  <c r="P1002" i="2"/>
  <c r="P998" i="2"/>
  <c r="P994" i="2"/>
  <c r="P990" i="2"/>
  <c r="P986" i="2"/>
  <c r="P982" i="2"/>
  <c r="P978" i="2"/>
  <c r="P974" i="2"/>
  <c r="P970" i="2"/>
  <c r="P966" i="2"/>
  <c r="P962" i="2"/>
  <c r="P958" i="2"/>
  <c r="P954" i="2"/>
  <c r="P950" i="2"/>
  <c r="P946" i="2"/>
  <c r="P942" i="2"/>
  <c r="P938" i="2"/>
  <c r="P934" i="2"/>
  <c r="P930" i="2"/>
  <c r="P926" i="2"/>
  <c r="P922" i="2"/>
  <c r="P918" i="2"/>
  <c r="P914" i="2"/>
  <c r="P910" i="2"/>
  <c r="P906" i="2"/>
  <c r="P902" i="2"/>
  <c r="P898" i="2"/>
  <c r="P894" i="2"/>
  <c r="P890" i="2"/>
  <c r="P886" i="2"/>
  <c r="P882" i="2"/>
  <c r="P878" i="2"/>
  <c r="P874" i="2"/>
  <c r="P870" i="2"/>
  <c r="P866" i="2"/>
  <c r="P862" i="2"/>
  <c r="P858" i="2"/>
  <c r="P854" i="2"/>
  <c r="P850" i="2"/>
  <c r="P846" i="2"/>
  <c r="P842" i="2"/>
  <c r="P838" i="2"/>
  <c r="P834" i="2"/>
  <c r="P830" i="2"/>
  <c r="P826" i="2"/>
  <c r="P822" i="2"/>
  <c r="P818" i="2"/>
  <c r="P814" i="2"/>
  <c r="P810" i="2"/>
  <c r="P806" i="2"/>
  <c r="P802" i="2"/>
  <c r="P798" i="2"/>
  <c r="P794" i="2"/>
  <c r="P790" i="2"/>
  <c r="P786" i="2"/>
  <c r="P782" i="2"/>
  <c r="P778" i="2"/>
  <c r="P774" i="2"/>
  <c r="P770" i="2"/>
  <c r="P766" i="2"/>
  <c r="P762" i="2"/>
  <c r="P758" i="2"/>
  <c r="P754" i="2"/>
  <c r="P750" i="2"/>
  <c r="P746" i="2"/>
  <c r="P742" i="2"/>
  <c r="P738" i="2"/>
  <c r="P734" i="2"/>
  <c r="P730" i="2"/>
  <c r="P726" i="2"/>
  <c r="P722" i="2"/>
  <c r="P718" i="2"/>
  <c r="P714" i="2"/>
  <c r="P710" i="2"/>
  <c r="P706" i="2"/>
  <c r="P702" i="2"/>
  <c r="P698" i="2"/>
  <c r="P694" i="2"/>
  <c r="P690" i="2"/>
  <c r="P686" i="2"/>
  <c r="P682" i="2"/>
  <c r="P678" i="2"/>
  <c r="P674" i="2"/>
  <c r="P670" i="2"/>
  <c r="P666" i="2"/>
  <c r="P662" i="2"/>
  <c r="P658" i="2"/>
  <c r="P654" i="2"/>
  <c r="P650" i="2"/>
  <c r="P646" i="2"/>
  <c r="P642" i="2"/>
  <c r="P638" i="2"/>
  <c r="P634" i="2"/>
  <c r="P630" i="2"/>
  <c r="P626" i="2"/>
  <c r="P622" i="2"/>
  <c r="P618" i="2"/>
  <c r="P614" i="2"/>
  <c r="P610" i="2"/>
  <c r="P606" i="2"/>
  <c r="P602" i="2"/>
  <c r="P598" i="2"/>
  <c r="P594" i="2"/>
  <c r="P590" i="2"/>
  <c r="P586" i="2"/>
  <c r="P582" i="2"/>
  <c r="P578" i="2"/>
  <c r="P574" i="2"/>
  <c r="P570" i="2"/>
  <c r="P566" i="2"/>
  <c r="P562" i="2"/>
  <c r="P558" i="2"/>
  <c r="P554" i="2"/>
  <c r="P550" i="2"/>
  <c r="P546" i="2"/>
  <c r="P542" i="2"/>
  <c r="P538" i="2"/>
  <c r="P534" i="2"/>
  <c r="P530" i="2"/>
  <c r="P526" i="2"/>
  <c r="P522" i="2"/>
  <c r="P518" i="2"/>
  <c r="P514" i="2"/>
  <c r="P510" i="2"/>
  <c r="P506" i="2"/>
  <c r="P502" i="2"/>
  <c r="P498" i="2"/>
  <c r="P494" i="2"/>
  <c r="P490" i="2"/>
  <c r="P486" i="2"/>
  <c r="P482" i="2"/>
  <c r="P478" i="2"/>
  <c r="P474" i="2"/>
  <c r="P470" i="2"/>
  <c r="P466" i="2"/>
  <c r="P462" i="2"/>
  <c r="P458" i="2"/>
  <c r="P454" i="2"/>
  <c r="P450" i="2"/>
  <c r="P446" i="2"/>
  <c r="P442" i="2"/>
  <c r="P438" i="2"/>
  <c r="P434" i="2"/>
  <c r="P430" i="2"/>
  <c r="P426" i="2"/>
  <c r="P422" i="2"/>
  <c r="P418" i="2"/>
  <c r="P414" i="2"/>
  <c r="P410" i="2"/>
  <c r="P406" i="2"/>
  <c r="P402" i="2"/>
  <c r="P398" i="2"/>
  <c r="P394" i="2"/>
  <c r="P318" i="2"/>
  <c r="P319" i="2" s="1"/>
  <c r="P222" i="2"/>
  <c r="P218" i="2"/>
  <c r="P162" i="2"/>
  <c r="P163" i="2" s="1"/>
  <c r="P130" i="2"/>
  <c r="P98" i="2"/>
  <c r="P99" i="2" s="1"/>
  <c r="P78" i="2"/>
  <c r="P79" i="2" s="1"/>
  <c r="P74" i="2"/>
  <c r="P75" i="2" s="1"/>
  <c r="Q1025" i="2"/>
  <c r="Q1021" i="2"/>
  <c r="Q1017" i="2"/>
  <c r="Q1013" i="2"/>
  <c r="Q1009" i="2"/>
  <c r="Q1005" i="2"/>
  <c r="Q1001" i="2"/>
  <c r="Q997" i="2"/>
  <c r="Q993" i="2"/>
  <c r="Q989" i="2"/>
  <c r="Q985" i="2"/>
  <c r="Q981" i="2"/>
  <c r="Q977" i="2"/>
  <c r="Q973" i="2"/>
  <c r="Q969" i="2"/>
  <c r="Q965" i="2"/>
  <c r="Q961" i="2"/>
  <c r="Q957" i="2"/>
  <c r="Q953" i="2"/>
  <c r="Q949" i="2"/>
  <c r="Q945" i="2"/>
  <c r="Q941" i="2"/>
  <c r="Q937" i="2"/>
  <c r="Q933" i="2"/>
  <c r="Q929" i="2"/>
  <c r="Q925" i="2"/>
  <c r="Q921" i="2"/>
  <c r="Q917" i="2"/>
  <c r="Q913" i="2"/>
  <c r="Q909" i="2"/>
  <c r="Q905" i="2"/>
  <c r="Q901" i="2"/>
  <c r="Q897" i="2"/>
  <c r="Q893" i="2"/>
  <c r="Q889" i="2"/>
  <c r="Q885" i="2"/>
  <c r="Q881" i="2"/>
  <c r="Q877" i="2"/>
  <c r="Q873" i="2"/>
  <c r="Q869" i="2"/>
  <c r="Q865" i="2"/>
  <c r="Q861" i="2"/>
  <c r="Q857" i="2"/>
  <c r="Q853" i="2"/>
  <c r="Q849" i="2"/>
  <c r="Q845" i="2"/>
  <c r="Q841" i="2"/>
  <c r="Q837" i="2"/>
  <c r="Q833" i="2"/>
  <c r="Q829" i="2"/>
  <c r="Q825" i="2"/>
  <c r="Q821" i="2"/>
  <c r="Q817" i="2"/>
  <c r="Q813" i="2"/>
  <c r="Q809" i="2"/>
  <c r="Q805" i="2"/>
  <c r="Q801" i="2"/>
  <c r="Q797" i="2"/>
  <c r="Q793" i="2"/>
  <c r="Q789" i="2"/>
  <c r="Q785" i="2"/>
  <c r="Q781" i="2"/>
  <c r="Q777" i="2"/>
  <c r="Q773" i="2"/>
  <c r="Q769" i="2"/>
  <c r="Q765" i="2"/>
  <c r="Q761" i="2"/>
  <c r="Q757" i="2"/>
  <c r="Q753" i="2"/>
  <c r="Q749" i="2"/>
  <c r="Q745" i="2"/>
  <c r="Q741" i="2"/>
  <c r="Q737" i="2"/>
  <c r="Q733" i="2"/>
  <c r="Q729" i="2"/>
  <c r="Q725" i="2"/>
  <c r="Q721" i="2"/>
  <c r="Q717" i="2"/>
  <c r="Q713" i="2"/>
  <c r="Q709" i="2"/>
  <c r="Q705" i="2"/>
  <c r="Q701" i="2"/>
  <c r="Q697" i="2"/>
  <c r="Q693" i="2"/>
  <c r="Q689" i="2"/>
  <c r="Q685" i="2"/>
  <c r="Q681" i="2"/>
  <c r="Q677" i="2"/>
  <c r="Q673" i="2"/>
  <c r="Q669" i="2"/>
  <c r="Q665" i="2"/>
  <c r="Q661" i="2"/>
  <c r="Q657" i="2"/>
  <c r="Q653" i="2"/>
  <c r="Q649" i="2"/>
  <c r="Q645" i="2"/>
  <c r="Q641" i="2"/>
  <c r="Q637" i="2"/>
  <c r="Q633" i="2"/>
  <c r="Q629" i="2"/>
  <c r="Q625" i="2"/>
  <c r="Q621" i="2"/>
  <c r="Q617" i="2"/>
  <c r="Q613" i="2"/>
  <c r="Q609" i="2"/>
  <c r="Q605" i="2"/>
  <c r="Q601" i="2"/>
  <c r="Q597" i="2"/>
  <c r="Q593" i="2"/>
  <c r="Q589" i="2"/>
  <c r="Q585" i="2"/>
  <c r="Q581" i="2"/>
  <c r="Q577" i="2"/>
  <c r="Q573" i="2"/>
  <c r="Q569" i="2"/>
  <c r="Q565" i="2"/>
  <c r="Q561" i="2"/>
  <c r="Q557" i="2"/>
  <c r="Q553" i="2"/>
  <c r="Q549" i="2"/>
  <c r="Q545" i="2"/>
  <c r="Q541" i="2"/>
  <c r="Q537" i="2"/>
  <c r="Q533" i="2"/>
  <c r="Q529" i="2"/>
  <c r="Q525" i="2"/>
  <c r="Q521" i="2"/>
  <c r="Q517" i="2"/>
  <c r="Q513" i="2"/>
  <c r="Q509" i="2"/>
  <c r="Q505" i="2"/>
  <c r="Q501" i="2"/>
  <c r="Q497" i="2"/>
  <c r="Q493" i="2"/>
  <c r="Q489" i="2"/>
  <c r="Q485" i="2"/>
  <c r="Q481" i="2"/>
  <c r="Q477" i="2"/>
  <c r="Q473" i="2"/>
  <c r="Q469" i="2"/>
  <c r="Q465" i="2"/>
  <c r="Q461" i="2"/>
  <c r="Q457" i="2"/>
  <c r="Q453" i="2"/>
  <c r="Q449" i="2"/>
  <c r="Q445" i="2"/>
  <c r="Q441" i="2"/>
  <c r="Q437" i="2"/>
  <c r="Q433" i="2"/>
  <c r="Q429" i="2"/>
  <c r="Q425" i="2"/>
  <c r="Q421" i="2"/>
  <c r="Q417" i="2"/>
  <c r="Q413" i="2"/>
  <c r="Q409" i="2"/>
  <c r="Q405" i="2"/>
  <c r="Q401" i="2"/>
  <c r="Q397" i="2"/>
  <c r="Q393" i="2"/>
  <c r="Q353" i="2"/>
  <c r="Q354" i="2" s="1"/>
  <c r="Q257" i="2"/>
  <c r="Q258" i="2" s="1"/>
  <c r="Q233" i="2"/>
  <c r="Q234" i="2" s="1"/>
  <c r="Q225" i="2"/>
  <c r="Q221" i="2"/>
  <c r="Q209" i="2"/>
  <c r="Q210" i="2" s="1"/>
  <c r="Q121" i="2"/>
  <c r="Q122" i="2" s="1"/>
  <c r="Q57" i="2"/>
  <c r="Q53" i="2"/>
  <c r="Q49" i="2"/>
  <c r="Q45" i="2"/>
  <c r="Q41" i="2"/>
  <c r="Q37" i="2"/>
  <c r="Q33" i="2"/>
  <c r="Q29" i="2"/>
  <c r="Q21" i="2"/>
  <c r="Q17" i="2"/>
  <c r="Q13" i="2"/>
  <c r="Q9" i="2"/>
  <c r="Q5" i="2"/>
  <c r="W5" i="2" s="1"/>
  <c r="P1489" i="2"/>
  <c r="P1477" i="2"/>
  <c r="P1469" i="2"/>
  <c r="P1461" i="2"/>
  <c r="P1453" i="2"/>
  <c r="P1445" i="2"/>
  <c r="P1441" i="2"/>
  <c r="P1433" i="2"/>
  <c r="P1425" i="2"/>
  <c r="P1417" i="2"/>
  <c r="P1409" i="2"/>
  <c r="P1397" i="2"/>
  <c r="P1389" i="2"/>
  <c r="P1381" i="2"/>
  <c r="P1373" i="2"/>
  <c r="P1365" i="2"/>
  <c r="P1357" i="2"/>
  <c r="P1349" i="2"/>
  <c r="P1341" i="2"/>
  <c r="P1333" i="2"/>
  <c r="P1325" i="2"/>
  <c r="P1317" i="2"/>
  <c r="P1309" i="2"/>
  <c r="P1301" i="2"/>
  <c r="P1297" i="2"/>
  <c r="P1289" i="2"/>
  <c r="P1277" i="2"/>
  <c r="P1269" i="2"/>
  <c r="P1261" i="2"/>
  <c r="P1253" i="2"/>
  <c r="P1245" i="2"/>
  <c r="P1237" i="2"/>
  <c r="P1229" i="2"/>
  <c r="P1221" i="2"/>
  <c r="P1213" i="2"/>
  <c r="P1205" i="2"/>
  <c r="P1197" i="2"/>
  <c r="P1193" i="2"/>
  <c r="P1185" i="2"/>
  <c r="P1177" i="2"/>
  <c r="P1169" i="2"/>
  <c r="P1161" i="2"/>
  <c r="P1157" i="2"/>
  <c r="P1153" i="2"/>
  <c r="P1149" i="2"/>
  <c r="P1145" i="2"/>
  <c r="P1141" i="2"/>
  <c r="P1137" i="2"/>
  <c r="P1133" i="2"/>
  <c r="P1129" i="2"/>
  <c r="P1125" i="2"/>
  <c r="P1121" i="2"/>
  <c r="P1117" i="2"/>
  <c r="P1113" i="2"/>
  <c r="P1109" i="2"/>
  <c r="P1105" i="2"/>
  <c r="P1101" i="2"/>
  <c r="P1097" i="2"/>
  <c r="P1093" i="2"/>
  <c r="P1089" i="2"/>
  <c r="P1085" i="2"/>
  <c r="P1081" i="2"/>
  <c r="P1077" i="2"/>
  <c r="P1069" i="2"/>
  <c r="P1065" i="2"/>
  <c r="P1061" i="2"/>
  <c r="P1057" i="2"/>
  <c r="P1053" i="2"/>
  <c r="P1049" i="2"/>
  <c r="P1045" i="2"/>
  <c r="P1041" i="2"/>
  <c r="P1037" i="2"/>
  <c r="P1033" i="2"/>
  <c r="P1029" i="2"/>
  <c r="P1025" i="2"/>
  <c r="P1021" i="2"/>
  <c r="P1017" i="2"/>
  <c r="P1013" i="2"/>
  <c r="P1009" i="2"/>
  <c r="P1005" i="2"/>
  <c r="P1001" i="2"/>
  <c r="P997" i="2"/>
  <c r="P993" i="2"/>
  <c r="P989" i="2"/>
  <c r="P985" i="2"/>
  <c r="P981" i="2"/>
  <c r="P977" i="2"/>
  <c r="P973" i="2"/>
  <c r="P969" i="2"/>
  <c r="P965" i="2"/>
  <c r="P961" i="2"/>
  <c r="P957" i="2"/>
  <c r="P953" i="2"/>
  <c r="P949" i="2"/>
  <c r="P945" i="2"/>
  <c r="P941" i="2"/>
  <c r="P937" i="2"/>
  <c r="P933" i="2"/>
  <c r="P929" i="2"/>
  <c r="P925" i="2"/>
  <c r="P921" i="2"/>
  <c r="P917" i="2"/>
  <c r="P913" i="2"/>
  <c r="P909" i="2"/>
  <c r="P905" i="2"/>
  <c r="P901" i="2"/>
  <c r="P897" i="2"/>
  <c r="P893" i="2"/>
  <c r="P889" i="2"/>
  <c r="P885" i="2"/>
  <c r="P881" i="2"/>
  <c r="P877" i="2"/>
  <c r="P873" i="2"/>
  <c r="P869" i="2"/>
  <c r="P865" i="2"/>
  <c r="P861" i="2"/>
  <c r="P857" i="2"/>
  <c r="P853" i="2"/>
  <c r="P849" i="2"/>
  <c r="P845" i="2"/>
  <c r="P841" i="2"/>
  <c r="P837" i="2"/>
  <c r="P833" i="2"/>
  <c r="P829" i="2"/>
  <c r="P825" i="2"/>
  <c r="P821" i="2"/>
  <c r="P817" i="2"/>
  <c r="P813" i="2"/>
  <c r="P809" i="2"/>
  <c r="P805" i="2"/>
  <c r="P801" i="2"/>
  <c r="P797" i="2"/>
  <c r="P793" i="2"/>
  <c r="P789" i="2"/>
  <c r="P785" i="2"/>
  <c r="P781" i="2"/>
  <c r="P777" i="2"/>
  <c r="P773" i="2"/>
  <c r="P769" i="2"/>
  <c r="P765" i="2"/>
  <c r="P761" i="2"/>
  <c r="P757" i="2"/>
  <c r="P753" i="2"/>
  <c r="P749" i="2"/>
  <c r="P745" i="2"/>
  <c r="P741" i="2"/>
  <c r="P737" i="2"/>
  <c r="P733" i="2"/>
  <c r="P729" i="2"/>
  <c r="P725" i="2"/>
  <c r="P721" i="2"/>
  <c r="P717" i="2"/>
  <c r="P713" i="2"/>
  <c r="P709" i="2"/>
  <c r="P705" i="2"/>
  <c r="P701" i="2"/>
  <c r="P697" i="2"/>
  <c r="P693" i="2"/>
  <c r="P689" i="2"/>
  <c r="P685" i="2"/>
  <c r="P681" i="2"/>
  <c r="P677" i="2"/>
  <c r="P673" i="2"/>
  <c r="P669" i="2"/>
  <c r="P665" i="2"/>
  <c r="P661" i="2"/>
  <c r="P657" i="2"/>
  <c r="P653" i="2"/>
  <c r="P649" i="2"/>
  <c r="P645" i="2"/>
  <c r="P641" i="2"/>
  <c r="P637" i="2"/>
  <c r="P633" i="2"/>
  <c r="P629" i="2"/>
  <c r="P625" i="2"/>
  <c r="P621" i="2"/>
  <c r="P617" i="2"/>
  <c r="P613" i="2"/>
  <c r="P609" i="2"/>
  <c r="P605" i="2"/>
  <c r="P601" i="2"/>
  <c r="P597" i="2"/>
  <c r="P593" i="2"/>
  <c r="P589" i="2"/>
  <c r="P585" i="2"/>
  <c r="P581" i="2"/>
  <c r="P577" i="2"/>
  <c r="P573" i="2"/>
  <c r="P569" i="2"/>
  <c r="P565" i="2"/>
  <c r="P561" i="2"/>
  <c r="P557" i="2"/>
  <c r="P553" i="2"/>
  <c r="P549" i="2"/>
  <c r="P545" i="2"/>
  <c r="P541" i="2"/>
  <c r="P537" i="2"/>
  <c r="P533" i="2"/>
  <c r="P529" i="2"/>
  <c r="P525" i="2"/>
  <c r="P521" i="2"/>
  <c r="P517" i="2"/>
  <c r="P513" i="2"/>
  <c r="P509" i="2"/>
  <c r="P505" i="2"/>
  <c r="P501" i="2"/>
  <c r="P497" i="2"/>
  <c r="P493" i="2"/>
  <c r="P489" i="2"/>
  <c r="P485" i="2"/>
  <c r="P481" i="2"/>
  <c r="P477" i="2"/>
  <c r="P473" i="2"/>
  <c r="P469" i="2"/>
  <c r="P465" i="2"/>
  <c r="P461" i="2"/>
  <c r="P457" i="2"/>
  <c r="P453" i="2"/>
  <c r="P449" i="2"/>
  <c r="P445" i="2"/>
  <c r="P441" i="2"/>
  <c r="P437" i="2"/>
  <c r="P433" i="2"/>
  <c r="P429" i="2"/>
  <c r="P425" i="2"/>
  <c r="P421" i="2"/>
  <c r="P417" i="2"/>
  <c r="P413" i="2"/>
  <c r="P409" i="2"/>
  <c r="P405" i="2"/>
  <c r="P401" i="2"/>
  <c r="P397" i="2"/>
  <c r="P393" i="2"/>
  <c r="P353" i="2"/>
  <c r="P354" i="2" s="1"/>
  <c r="P355" i="2" s="1"/>
  <c r="P257" i="2"/>
  <c r="P258" i="2" s="1"/>
  <c r="P259" i="2" s="1"/>
  <c r="P233" i="2"/>
  <c r="P235" i="2" s="1"/>
  <c r="P236" i="2" s="1"/>
  <c r="P237" i="2" s="1"/>
  <c r="P225" i="2"/>
  <c r="P221" i="2"/>
  <c r="P209" i="2"/>
  <c r="P210" i="2" s="1"/>
  <c r="P211" i="2" s="1"/>
  <c r="P149" i="2"/>
  <c r="P150" i="2" s="1"/>
  <c r="P50" i="2"/>
  <c r="P46" i="2"/>
  <c r="P45" i="2"/>
  <c r="P5" i="2"/>
  <c r="V5" i="2" s="1"/>
  <c r="P1493" i="2"/>
  <c r="P1485" i="2"/>
  <c r="P1481" i="2"/>
  <c r="P1473" i="2"/>
  <c r="P1465" i="2"/>
  <c r="P1457" i="2"/>
  <c r="P1449" i="2"/>
  <c r="P1437" i="2"/>
  <c r="P1429" i="2"/>
  <c r="P1421" i="2"/>
  <c r="P1413" i="2"/>
  <c r="P1405" i="2"/>
  <c r="P1401" i="2"/>
  <c r="P1393" i="2"/>
  <c r="P1385" i="2"/>
  <c r="P1377" i="2"/>
  <c r="P1369" i="2"/>
  <c r="P1361" i="2"/>
  <c r="P1353" i="2"/>
  <c r="P1345" i="2"/>
  <c r="P1337" i="2"/>
  <c r="P1329" i="2"/>
  <c r="P1321" i="2"/>
  <c r="P1313" i="2"/>
  <c r="P1305" i="2"/>
  <c r="P1293" i="2"/>
  <c r="P1285" i="2"/>
  <c r="P1281" i="2"/>
  <c r="P1273" i="2"/>
  <c r="P1265" i="2"/>
  <c r="P1257" i="2"/>
  <c r="P1249" i="2"/>
  <c r="P1241" i="2"/>
  <c r="P1233" i="2"/>
  <c r="P1225" i="2"/>
  <c r="P1217" i="2"/>
  <c r="P1209" i="2"/>
  <c r="P1201" i="2"/>
  <c r="P1189" i="2"/>
  <c r="P1181" i="2"/>
  <c r="P1173" i="2"/>
  <c r="P1165" i="2"/>
  <c r="P1073" i="2"/>
  <c r="P1492" i="2"/>
  <c r="P1488" i="2"/>
  <c r="P1484" i="2"/>
  <c r="P1480" i="2"/>
  <c r="P1476" i="2"/>
  <c r="P1472" i="2"/>
  <c r="P1468" i="2"/>
  <c r="P1464" i="2"/>
  <c r="P1460" i="2"/>
  <c r="P1456" i="2"/>
  <c r="P1452" i="2"/>
  <c r="P1448" i="2"/>
  <c r="P1444" i="2"/>
  <c r="P1440" i="2"/>
  <c r="P1436" i="2"/>
  <c r="P1432" i="2"/>
  <c r="P1428" i="2"/>
  <c r="P1424" i="2"/>
  <c r="P1420" i="2"/>
  <c r="P1416" i="2"/>
  <c r="P1412" i="2"/>
  <c r="P1408" i="2"/>
  <c r="P1404" i="2"/>
  <c r="P1400" i="2"/>
  <c r="P1396" i="2"/>
  <c r="P1392" i="2"/>
  <c r="P1388" i="2"/>
  <c r="P1384" i="2"/>
  <c r="P1380" i="2"/>
  <c r="P1376" i="2"/>
  <c r="P1372" i="2"/>
  <c r="P1368" i="2"/>
  <c r="P1364" i="2"/>
  <c r="P1360" i="2"/>
  <c r="P1356" i="2"/>
  <c r="P1352" i="2"/>
  <c r="P1348" i="2"/>
  <c r="P1344" i="2"/>
  <c r="P1340" i="2"/>
  <c r="P1336" i="2"/>
  <c r="P1332" i="2"/>
  <c r="P1328" i="2"/>
  <c r="P1324" i="2"/>
  <c r="P1320" i="2"/>
  <c r="P1316" i="2"/>
  <c r="P1312" i="2"/>
  <c r="P1308" i="2"/>
  <c r="P1304" i="2"/>
  <c r="P1300" i="2"/>
  <c r="P1296" i="2"/>
  <c r="P1292" i="2"/>
  <c r="P1288" i="2"/>
  <c r="P1284" i="2"/>
  <c r="P1280" i="2"/>
  <c r="P1276" i="2"/>
  <c r="P1272" i="2"/>
  <c r="P1268" i="2"/>
  <c r="P1264" i="2"/>
  <c r="P49" i="2"/>
  <c r="P36" i="2"/>
  <c r="P23" i="2"/>
  <c r="P19" i="2"/>
  <c r="P4" i="2"/>
  <c r="Q1493" i="2"/>
  <c r="Q1489" i="2"/>
  <c r="Q1485" i="2"/>
  <c r="Q1481" i="2"/>
  <c r="Q1477" i="2"/>
  <c r="Q1473" i="2"/>
  <c r="Q1469" i="2"/>
  <c r="Q1465" i="2"/>
  <c r="Q1461" i="2"/>
  <c r="Q1457" i="2"/>
  <c r="Q1453" i="2"/>
  <c r="Q1449" i="2"/>
  <c r="Q1445" i="2"/>
  <c r="Q1441" i="2"/>
  <c r="Q1437" i="2"/>
  <c r="Q1433" i="2"/>
  <c r="Q1429" i="2"/>
  <c r="Q1425" i="2"/>
  <c r="Q1421" i="2"/>
  <c r="Q1417" i="2"/>
  <c r="Q1413" i="2"/>
  <c r="Q1409" i="2"/>
  <c r="Q1405" i="2"/>
  <c r="Q1401" i="2"/>
  <c r="Q1397" i="2"/>
  <c r="Q1393" i="2"/>
  <c r="Q1389" i="2"/>
  <c r="Q1385" i="2"/>
  <c r="Q1381" i="2"/>
  <c r="Q1377" i="2"/>
  <c r="Q1373" i="2"/>
  <c r="Q1369" i="2"/>
  <c r="Q1365" i="2"/>
  <c r="Q1361" i="2"/>
  <c r="Q1357" i="2"/>
  <c r="Q1353" i="2"/>
  <c r="Q1349" i="2"/>
  <c r="Q1345" i="2"/>
  <c r="Q1341" i="2"/>
  <c r="Q1337" i="2"/>
  <c r="Q1333" i="2"/>
  <c r="Q1329" i="2"/>
  <c r="Q1325" i="2"/>
  <c r="Q1321" i="2"/>
  <c r="Q1317" i="2"/>
  <c r="Q1313" i="2"/>
  <c r="Q1309" i="2"/>
  <c r="Q1305" i="2"/>
  <c r="Q1301" i="2"/>
  <c r="Q1297" i="2"/>
  <c r="Q1293" i="2"/>
  <c r="Q1289" i="2"/>
  <c r="Q1285" i="2"/>
  <c r="Q1281" i="2"/>
  <c r="Q1277" i="2"/>
  <c r="Q1273" i="2"/>
  <c r="Q1269" i="2"/>
  <c r="Q1265" i="2"/>
  <c r="Q1261" i="2"/>
  <c r="Q1257" i="2"/>
  <c r="Q1253" i="2"/>
  <c r="Q1249" i="2"/>
  <c r="Q1245" i="2"/>
  <c r="Q1241" i="2"/>
  <c r="Q1237" i="2"/>
  <c r="Q1233" i="2"/>
  <c r="Q1229" i="2"/>
  <c r="Q1225" i="2"/>
  <c r="Q1221" i="2"/>
  <c r="Q1217" i="2"/>
  <c r="Q1213" i="2"/>
  <c r="Q1209" i="2"/>
  <c r="Q1205" i="2"/>
  <c r="Q1201" i="2"/>
  <c r="Q1197" i="2"/>
  <c r="Q1193" i="2"/>
  <c r="Q1189" i="2"/>
  <c r="Q1185" i="2"/>
  <c r="Q1181" i="2"/>
  <c r="Q1177" i="2"/>
  <c r="Q1173" i="2"/>
  <c r="Q1169" i="2"/>
  <c r="Q1165" i="2"/>
  <c r="Q1161" i="2"/>
  <c r="Q1157" i="2"/>
  <c r="Q1153" i="2"/>
  <c r="Q1149" i="2"/>
  <c r="Q1145" i="2"/>
  <c r="Q1141" i="2"/>
  <c r="Q1137" i="2"/>
  <c r="Q1133" i="2"/>
  <c r="Q1129" i="2"/>
  <c r="Q1125" i="2"/>
  <c r="Q1121" i="2"/>
  <c r="Q1117" i="2"/>
  <c r="Q1113" i="2"/>
  <c r="Q1109" i="2"/>
  <c r="Q1105" i="2"/>
  <c r="Q1101" i="2"/>
  <c r="Q1097" i="2"/>
  <c r="Q1093" i="2"/>
  <c r="Q1089" i="2"/>
  <c r="Q1085" i="2"/>
  <c r="Q1081" i="2"/>
  <c r="Q1077" i="2"/>
  <c r="Q1073" i="2"/>
  <c r="Q1069" i="2"/>
  <c r="Q1065" i="2"/>
  <c r="Q1061" i="2"/>
  <c r="Q1057" i="2"/>
  <c r="Q1053" i="2"/>
  <c r="Q1049" i="2"/>
  <c r="Q1045" i="2"/>
  <c r="Q1041" i="2"/>
  <c r="Q1037" i="2"/>
  <c r="Q1033" i="2"/>
  <c r="Q1029" i="2"/>
  <c r="P53" i="2"/>
  <c r="P48" i="2"/>
  <c r="P43" i="2"/>
  <c r="P39" i="2"/>
  <c r="P26" i="2"/>
  <c r="P22" i="2"/>
  <c r="P18" i="2"/>
  <c r="P14" i="2"/>
  <c r="Q1492" i="2"/>
  <c r="Q1488" i="2"/>
  <c r="Q1484" i="2"/>
  <c r="Q1480" i="2"/>
  <c r="Q1476" i="2"/>
  <c r="Q1472" i="2"/>
  <c r="Q1468" i="2"/>
  <c r="Q1464" i="2"/>
  <c r="Q1460" i="2"/>
  <c r="Q1456" i="2"/>
  <c r="Q1452" i="2"/>
  <c r="Q1448" i="2"/>
  <c r="Q1444" i="2"/>
  <c r="Q1440" i="2"/>
  <c r="Q1436" i="2"/>
  <c r="Q1432" i="2"/>
  <c r="Q1428" i="2"/>
  <c r="Q1424" i="2"/>
  <c r="Q1420" i="2"/>
  <c r="Q1416" i="2"/>
  <c r="Q1412" i="2"/>
  <c r="Q1408" i="2"/>
  <c r="Q1404" i="2"/>
  <c r="Q1400" i="2"/>
  <c r="Q1396" i="2"/>
  <c r="Q1392" i="2"/>
  <c r="Q1388" i="2"/>
  <c r="Q1384" i="2"/>
  <c r="Q1380" i="2"/>
  <c r="Q1376" i="2"/>
  <c r="Q1372" i="2"/>
  <c r="Q1368" i="2"/>
  <c r="Q1364" i="2"/>
  <c r="Q1360" i="2"/>
  <c r="Q1356" i="2"/>
  <c r="Q1352" i="2"/>
  <c r="Q1348" i="2"/>
  <c r="Q1344" i="2"/>
  <c r="Q1340" i="2"/>
  <c r="Q1336" i="2"/>
  <c r="Q1332" i="2"/>
  <c r="Q1328" i="2"/>
  <c r="Q1324" i="2"/>
  <c r="Q1320" i="2"/>
  <c r="Q1316" i="2"/>
  <c r="Q1312" i="2"/>
  <c r="Q1308" i="2"/>
  <c r="Q1304" i="2"/>
  <c r="Q1300" i="2"/>
  <c r="Q1296" i="2"/>
  <c r="Q1292" i="2"/>
  <c r="Q1288" i="2"/>
  <c r="Q1284" i="2"/>
  <c r="Q1280" i="2"/>
  <c r="Q1276" i="2"/>
  <c r="Q1272" i="2"/>
  <c r="Q1268" i="2"/>
  <c r="Q1264" i="2"/>
  <c r="Q1260" i="2"/>
  <c r="Q1256" i="2"/>
  <c r="Q1252" i="2"/>
  <c r="Q1248" i="2"/>
  <c r="Q1244" i="2"/>
  <c r="Q1240" i="2"/>
  <c r="Q1236" i="2"/>
  <c r="Q1232" i="2"/>
  <c r="Q1228" i="2"/>
  <c r="Q1224" i="2"/>
  <c r="Q1220" i="2"/>
  <c r="Q1216" i="2"/>
  <c r="Q1212" i="2"/>
  <c r="Q1208" i="2"/>
  <c r="Q1204" i="2"/>
  <c r="Q1200" i="2"/>
  <c r="Q1196" i="2"/>
  <c r="Q1192" i="2"/>
  <c r="Q1188" i="2"/>
  <c r="Q1184" i="2"/>
  <c r="Q1180" i="2"/>
  <c r="Q1176" i="2"/>
  <c r="Q1172" i="2"/>
  <c r="Q1168" i="2"/>
  <c r="Q1164" i="2"/>
  <c r="Q1160" i="2"/>
  <c r="Q1156" i="2"/>
  <c r="Q1152" i="2"/>
  <c r="Q1148" i="2"/>
  <c r="Q1144" i="2"/>
  <c r="Q1140" i="2"/>
  <c r="Q1136" i="2"/>
  <c r="Q1132" i="2"/>
  <c r="Q1128" i="2"/>
  <c r="Q1124" i="2"/>
  <c r="Q1120" i="2"/>
  <c r="Q1116" i="2"/>
  <c r="Q1112" i="2"/>
  <c r="Q1108" i="2"/>
  <c r="Q1104" i="2"/>
  <c r="Q1100" i="2"/>
  <c r="Q1096" i="2"/>
  <c r="Q1092" i="2"/>
  <c r="Q1088" i="2"/>
  <c r="Q1084" i="2"/>
  <c r="Q1080" i="2"/>
  <c r="Q1076" i="2"/>
  <c r="Q1072" i="2"/>
  <c r="Q1068" i="2"/>
  <c r="Q1064" i="2"/>
  <c r="Q1060" i="2"/>
  <c r="Q1056" i="2"/>
  <c r="Q1052" i="2"/>
  <c r="Q1048" i="2"/>
  <c r="Q1044" i="2"/>
  <c r="Q1040" i="2"/>
  <c r="Q1036" i="2"/>
  <c r="Q1032" i="2"/>
  <c r="Q1028" i="2"/>
  <c r="Q1024" i="2"/>
  <c r="Q1020" i="2"/>
  <c r="Q1016" i="2"/>
  <c r="Q1012" i="2"/>
  <c r="Q1008" i="2"/>
  <c r="Q1004" i="2"/>
  <c r="Q1000" i="2"/>
  <c r="Q996" i="2"/>
  <c r="Q992" i="2"/>
  <c r="Q988" i="2"/>
  <c r="Q984" i="2"/>
  <c r="Q980" i="2"/>
  <c r="Q976" i="2"/>
  <c r="Q972" i="2"/>
  <c r="Q968" i="2"/>
  <c r="Q964" i="2"/>
  <c r="Q960" i="2"/>
  <c r="Q956" i="2"/>
  <c r="Q952" i="2"/>
  <c r="Q948" i="2"/>
  <c r="Q944" i="2"/>
  <c r="Q940" i="2"/>
  <c r="Q936" i="2"/>
  <c r="Q932" i="2"/>
  <c r="Q928" i="2"/>
  <c r="Q924" i="2"/>
  <c r="Q920" i="2"/>
  <c r="Q916" i="2"/>
  <c r="Q912" i="2"/>
  <c r="Q908" i="2"/>
  <c r="Q904" i="2"/>
  <c r="Q900" i="2"/>
  <c r="Q896" i="2"/>
  <c r="Q892" i="2"/>
  <c r="Q888" i="2"/>
  <c r="Q884" i="2"/>
  <c r="Q880" i="2"/>
  <c r="Q876" i="2"/>
  <c r="Q872" i="2"/>
  <c r="Q868" i="2"/>
  <c r="Q864" i="2"/>
  <c r="Q860" i="2"/>
  <c r="Q856" i="2"/>
  <c r="Q852" i="2"/>
  <c r="Q848" i="2"/>
  <c r="Q844" i="2"/>
  <c r="Q840" i="2"/>
  <c r="Q836" i="2"/>
  <c r="Q832" i="2"/>
  <c r="Q828" i="2"/>
  <c r="Q824" i="2"/>
  <c r="Q820" i="2"/>
  <c r="Q816" i="2"/>
  <c r="Q812" i="2"/>
  <c r="Q808" i="2"/>
  <c r="Q804" i="2"/>
  <c r="Q800" i="2"/>
  <c r="Q796" i="2"/>
  <c r="Q792" i="2"/>
  <c r="Q788" i="2"/>
  <c r="Q784" i="2"/>
  <c r="Q780" i="2"/>
  <c r="Q776" i="2"/>
  <c r="Q772" i="2"/>
  <c r="Q768" i="2"/>
  <c r="Q764" i="2"/>
  <c r="Q760" i="2"/>
  <c r="Q756" i="2"/>
  <c r="Q752" i="2"/>
  <c r="Q748" i="2"/>
  <c r="Q744" i="2"/>
  <c r="Q740" i="2"/>
  <c r="Q736" i="2"/>
  <c r="Q732" i="2"/>
  <c r="Q728" i="2"/>
  <c r="Q724" i="2"/>
  <c r="Q720" i="2"/>
  <c r="Q716" i="2"/>
  <c r="Q712" i="2"/>
  <c r="Q708" i="2"/>
  <c r="Q704" i="2"/>
  <c r="Q700" i="2"/>
  <c r="Q696" i="2"/>
  <c r="Q692" i="2"/>
  <c r="Q688" i="2"/>
  <c r="Q684" i="2"/>
  <c r="Q680" i="2"/>
  <c r="Q676" i="2"/>
  <c r="Q672" i="2"/>
  <c r="Q668" i="2"/>
  <c r="Q664" i="2"/>
  <c r="Q660" i="2"/>
  <c r="Q656" i="2"/>
  <c r="Q652" i="2"/>
  <c r="Q648" i="2"/>
  <c r="Q644" i="2"/>
  <c r="Q640" i="2"/>
  <c r="Q636" i="2"/>
  <c r="Q632" i="2"/>
  <c r="Q628" i="2"/>
  <c r="Q624" i="2"/>
  <c r="Q620" i="2"/>
  <c r="Q616" i="2"/>
  <c r="Q612" i="2"/>
  <c r="Q608" i="2"/>
  <c r="Q604" i="2"/>
  <c r="Q600" i="2"/>
  <c r="Q596" i="2"/>
  <c r="Q592" i="2"/>
  <c r="Q588" i="2"/>
  <c r="Q584" i="2"/>
  <c r="Q580" i="2"/>
  <c r="Q576" i="2"/>
  <c r="Q572" i="2"/>
  <c r="Q568" i="2"/>
  <c r="Q564" i="2"/>
  <c r="Q560" i="2"/>
  <c r="Q556" i="2"/>
  <c r="Q552" i="2"/>
  <c r="Q548" i="2"/>
  <c r="Q544" i="2"/>
  <c r="Q540" i="2"/>
  <c r="Q536" i="2"/>
  <c r="Q532" i="2"/>
  <c r="Q528" i="2"/>
  <c r="Q524" i="2"/>
  <c r="Q520" i="2"/>
  <c r="Q516" i="2"/>
  <c r="Q512" i="2"/>
  <c r="Q508" i="2"/>
  <c r="Q504" i="2"/>
  <c r="Q500" i="2"/>
  <c r="Q496" i="2"/>
  <c r="Q492" i="2"/>
  <c r="Q488" i="2"/>
  <c r="Q484" i="2"/>
  <c r="Q480" i="2"/>
  <c r="Q476" i="2"/>
  <c r="Q472" i="2"/>
  <c r="Q468" i="2"/>
  <c r="Q464" i="2"/>
  <c r="Q460" i="2"/>
  <c r="Q456" i="2"/>
  <c r="Q452" i="2"/>
  <c r="Q448" i="2"/>
  <c r="Q444" i="2"/>
  <c r="Q440" i="2"/>
  <c r="Q436" i="2"/>
  <c r="Q432" i="2"/>
  <c r="Q428" i="2"/>
  <c r="Q424" i="2"/>
  <c r="Q420" i="2"/>
  <c r="Q416" i="2"/>
  <c r="Q412" i="2"/>
  <c r="Q408" i="2"/>
  <c r="Q404" i="2"/>
  <c r="Q400" i="2"/>
  <c r="Q396" i="2"/>
  <c r="Q392" i="2"/>
  <c r="Q364" i="2"/>
  <c r="Q365" i="2" s="1"/>
  <c r="Q304" i="2"/>
  <c r="Q305" i="2" s="1"/>
  <c r="Q306" i="2" s="1"/>
  <c r="Q292" i="2"/>
  <c r="Q293" i="2" s="1"/>
  <c r="Q294" i="2" s="1"/>
  <c r="Q280" i="2"/>
  <c r="Q281" i="2" s="1"/>
  <c r="Q282" i="2" s="1"/>
  <c r="Q224" i="2"/>
  <c r="Q220" i="2"/>
  <c r="Q184" i="2"/>
  <c r="Q185" i="2" s="1"/>
  <c r="Q186" i="2" s="1"/>
  <c r="Q148" i="2"/>
  <c r="Q149" i="2" s="1"/>
  <c r="Q150" i="2" s="1"/>
  <c r="Q132" i="2"/>
  <c r="Q133" i="2" s="1"/>
  <c r="Q134" i="2" s="1"/>
  <c r="Q108" i="2"/>
  <c r="Q109" i="2" s="1"/>
  <c r="Q110" i="2" s="1"/>
  <c r="Q56" i="2"/>
  <c r="P1260" i="2"/>
  <c r="P1256" i="2"/>
  <c r="P1252" i="2"/>
  <c r="P1248" i="2"/>
  <c r="P1244" i="2"/>
  <c r="P1240" i="2"/>
  <c r="P1236" i="2"/>
  <c r="P1232" i="2"/>
  <c r="P1228" i="2"/>
  <c r="P1224" i="2"/>
  <c r="P1220" i="2"/>
  <c r="P1216" i="2"/>
  <c r="P1212" i="2"/>
  <c r="P1208" i="2"/>
  <c r="P1204" i="2"/>
  <c r="P1200" i="2"/>
  <c r="P1196" i="2"/>
  <c r="P1192" i="2"/>
  <c r="P1188" i="2"/>
  <c r="P1184" i="2"/>
  <c r="P1180" i="2"/>
  <c r="P1176" i="2"/>
  <c r="P1172" i="2"/>
  <c r="P1168" i="2"/>
  <c r="P1164" i="2"/>
  <c r="P1160" i="2"/>
  <c r="P1156" i="2"/>
  <c r="P1152" i="2"/>
  <c r="P1148" i="2"/>
  <c r="P1144" i="2"/>
  <c r="P1140" i="2"/>
  <c r="P1136" i="2"/>
  <c r="P1132" i="2"/>
  <c r="P1128" i="2"/>
  <c r="P1124" i="2"/>
  <c r="P1120" i="2"/>
  <c r="P1116" i="2"/>
  <c r="P1112" i="2"/>
  <c r="P1108" i="2"/>
  <c r="P1104" i="2"/>
  <c r="P1100" i="2"/>
  <c r="P1096" i="2"/>
  <c r="P1092" i="2"/>
  <c r="P1088" i="2"/>
  <c r="P1084" i="2"/>
  <c r="P1080" i="2"/>
  <c r="P1076" i="2"/>
  <c r="P1072" i="2"/>
  <c r="P1068" i="2"/>
  <c r="P1064" i="2"/>
  <c r="P1060" i="2"/>
  <c r="P1056" i="2"/>
  <c r="P1052" i="2"/>
  <c r="P1048" i="2"/>
  <c r="P1044" i="2"/>
  <c r="P1040" i="2"/>
  <c r="P1036" i="2"/>
  <c r="P1032" i="2"/>
  <c r="P1028" i="2"/>
  <c r="P1024" i="2"/>
  <c r="P1020" i="2"/>
  <c r="P1016" i="2"/>
  <c r="P1012" i="2"/>
  <c r="P1008" i="2"/>
  <c r="P1004" i="2"/>
  <c r="P1000" i="2"/>
  <c r="P996" i="2"/>
  <c r="P992" i="2"/>
  <c r="P988" i="2"/>
  <c r="P984" i="2"/>
  <c r="P980" i="2"/>
  <c r="P976" i="2"/>
  <c r="P972" i="2"/>
  <c r="P968" i="2"/>
  <c r="P964" i="2"/>
  <c r="P960" i="2"/>
  <c r="P956" i="2"/>
  <c r="P952" i="2"/>
  <c r="P948" i="2"/>
  <c r="P944" i="2"/>
  <c r="P940" i="2"/>
  <c r="P936" i="2"/>
  <c r="P932" i="2"/>
  <c r="P928" i="2"/>
  <c r="P924" i="2"/>
  <c r="P920" i="2"/>
  <c r="P916" i="2"/>
  <c r="P912" i="2"/>
  <c r="P908" i="2"/>
  <c r="P904" i="2"/>
  <c r="P900" i="2"/>
  <c r="P896" i="2"/>
  <c r="P892" i="2"/>
  <c r="P888" i="2"/>
  <c r="P884" i="2"/>
  <c r="P880" i="2"/>
  <c r="P876" i="2"/>
  <c r="P872" i="2"/>
  <c r="P868" i="2"/>
  <c r="P864" i="2"/>
  <c r="P860" i="2"/>
  <c r="P856" i="2"/>
  <c r="P852" i="2"/>
  <c r="P848" i="2"/>
  <c r="P844" i="2"/>
  <c r="P840" i="2"/>
  <c r="P836" i="2"/>
  <c r="P832" i="2"/>
  <c r="P828" i="2"/>
  <c r="P824" i="2"/>
  <c r="P820" i="2"/>
  <c r="P816" i="2"/>
  <c r="P812" i="2"/>
  <c r="P808" i="2"/>
  <c r="P804" i="2"/>
  <c r="P800" i="2"/>
  <c r="P796" i="2"/>
  <c r="P792" i="2"/>
  <c r="P788" i="2"/>
  <c r="P784" i="2"/>
  <c r="P780" i="2"/>
  <c r="P776" i="2"/>
  <c r="P772" i="2"/>
  <c r="P768" i="2"/>
  <c r="P764" i="2"/>
  <c r="P760" i="2"/>
  <c r="P756" i="2"/>
  <c r="P752" i="2"/>
  <c r="P748" i="2"/>
  <c r="P744" i="2"/>
  <c r="P740" i="2"/>
  <c r="P736" i="2"/>
  <c r="P732" i="2"/>
  <c r="P728" i="2"/>
  <c r="P724" i="2"/>
  <c r="P720" i="2"/>
  <c r="P716" i="2"/>
  <c r="P712" i="2"/>
  <c r="P708" i="2"/>
  <c r="P704" i="2"/>
  <c r="P700" i="2"/>
  <c r="P696" i="2"/>
  <c r="P692" i="2"/>
  <c r="P688" i="2"/>
  <c r="P684" i="2"/>
  <c r="P680" i="2"/>
  <c r="P676" i="2"/>
  <c r="P672" i="2"/>
  <c r="P668" i="2"/>
  <c r="P664" i="2"/>
  <c r="P660" i="2"/>
  <c r="P656" i="2"/>
  <c r="P652" i="2"/>
  <c r="P648" i="2"/>
  <c r="P644" i="2"/>
  <c r="P640" i="2"/>
  <c r="P636" i="2"/>
  <c r="P632" i="2"/>
  <c r="P628" i="2"/>
  <c r="P624" i="2"/>
  <c r="P620" i="2"/>
  <c r="P616" i="2"/>
  <c r="P612" i="2"/>
  <c r="P608" i="2"/>
  <c r="P604" i="2"/>
  <c r="P600" i="2"/>
  <c r="P596" i="2"/>
  <c r="P592" i="2"/>
  <c r="P588" i="2"/>
  <c r="P584" i="2"/>
  <c r="P580" i="2"/>
  <c r="P576" i="2"/>
  <c r="P572" i="2"/>
  <c r="P568" i="2"/>
  <c r="P564" i="2"/>
  <c r="P560" i="2"/>
  <c r="P556" i="2"/>
  <c r="P552" i="2"/>
  <c r="P548" i="2"/>
  <c r="P544" i="2"/>
  <c r="P540" i="2"/>
  <c r="P536" i="2"/>
  <c r="P532" i="2"/>
  <c r="P528" i="2"/>
  <c r="P524" i="2"/>
  <c r="P520" i="2"/>
  <c r="P516" i="2"/>
  <c r="P512" i="2"/>
  <c r="P508" i="2"/>
  <c r="P504" i="2"/>
  <c r="P500" i="2"/>
  <c r="P496" i="2"/>
  <c r="P492" i="2"/>
  <c r="P488" i="2"/>
  <c r="P484" i="2"/>
  <c r="P480" i="2"/>
  <c r="P476" i="2"/>
  <c r="P472" i="2"/>
  <c r="P468" i="2"/>
  <c r="P464" i="2"/>
  <c r="P460" i="2"/>
  <c r="P456" i="2"/>
  <c r="P452" i="2"/>
  <c r="P448" i="2"/>
  <c r="P444" i="2"/>
  <c r="P440" i="2"/>
  <c r="P436" i="2"/>
  <c r="P432" i="2"/>
  <c r="P428" i="2"/>
  <c r="P424" i="2"/>
  <c r="P420" i="2"/>
  <c r="P416" i="2"/>
  <c r="P412" i="2"/>
  <c r="P408" i="2"/>
  <c r="P404" i="2"/>
  <c r="P400" i="2"/>
  <c r="P396" i="2"/>
  <c r="P392" i="2"/>
  <c r="P380" i="2"/>
  <c r="P381" i="2" s="1"/>
  <c r="P382" i="2" s="1"/>
  <c r="P383" i="2" s="1"/>
  <c r="P384" i="2" s="1"/>
  <c r="P385" i="2" s="1"/>
  <c r="P386" i="2" s="1"/>
  <c r="P387" i="2" s="1"/>
  <c r="P364" i="2"/>
  <c r="P365" i="2" s="1"/>
  <c r="P360" i="2"/>
  <c r="P361" i="2" s="1"/>
  <c r="P362" i="2" s="1"/>
  <c r="P356" i="2"/>
  <c r="P357" i="2" s="1"/>
  <c r="P358" i="2" s="1"/>
  <c r="P359" i="2" s="1"/>
  <c r="P336" i="2"/>
  <c r="P337" i="2" s="1"/>
  <c r="P328" i="2"/>
  <c r="P329" i="2" s="1"/>
  <c r="P330" i="2" s="1"/>
  <c r="P331" i="2" s="1"/>
  <c r="P332" i="2" s="1"/>
  <c r="P333" i="2" s="1"/>
  <c r="P334" i="2" s="1"/>
  <c r="P335" i="2" s="1"/>
  <c r="P324" i="2"/>
  <c r="P325" i="2" s="1"/>
  <c r="P320" i="2"/>
  <c r="P321" i="2" s="1"/>
  <c r="P322" i="2" s="1"/>
  <c r="P323" i="2" s="1"/>
  <c r="P312" i="2"/>
  <c r="P313" i="2" s="1"/>
  <c r="P314" i="2" s="1"/>
  <c r="P315" i="2" s="1"/>
  <c r="P316" i="2" s="1"/>
  <c r="P308" i="2"/>
  <c r="P309" i="2" s="1"/>
  <c r="P310" i="2" s="1"/>
  <c r="P311" i="2" s="1"/>
  <c r="P304" i="2"/>
  <c r="P305" i="2" s="1"/>
  <c r="P306" i="2" s="1"/>
  <c r="P307" i="2" s="1"/>
  <c r="P300" i="2"/>
  <c r="P301" i="2" s="1"/>
  <c r="P302" i="2" s="1"/>
  <c r="P292" i="2"/>
  <c r="P293" i="2" s="1"/>
  <c r="P294" i="2" s="1"/>
  <c r="P295" i="2" s="1"/>
  <c r="P296" i="2" s="1"/>
  <c r="P288" i="2"/>
  <c r="P289" i="2" s="1"/>
  <c r="P290" i="2" s="1"/>
  <c r="P284" i="2"/>
  <c r="P285" i="2" s="1"/>
  <c r="P286" i="2" s="1"/>
  <c r="P287" i="2" s="1"/>
  <c r="P280" i="2"/>
  <c r="P281" i="2" s="1"/>
  <c r="P282" i="2" s="1"/>
  <c r="P283" i="2" s="1"/>
  <c r="P268" i="2"/>
  <c r="P269" i="2" s="1"/>
  <c r="P270" i="2" s="1"/>
  <c r="P271" i="2" s="1"/>
  <c r="P272" i="2" s="1"/>
  <c r="P273" i="2" s="1"/>
  <c r="P274" i="2" s="1"/>
  <c r="P275" i="2" s="1"/>
  <c r="P276" i="2" s="1"/>
  <c r="P260" i="2"/>
  <c r="P261" i="2" s="1"/>
  <c r="P262" i="2" s="1"/>
  <c r="P263" i="2" s="1"/>
  <c r="P264" i="2" s="1"/>
  <c r="P265" i="2" s="1"/>
  <c r="P266" i="2" s="1"/>
  <c r="P267" i="2" s="1"/>
  <c r="P240" i="2"/>
  <c r="P241" i="2" s="1"/>
  <c r="P242" i="2" s="1"/>
  <c r="P243" i="2" s="1"/>
  <c r="P244" i="2" s="1"/>
  <c r="P245" i="2" s="1"/>
  <c r="P246" i="2" s="1"/>
  <c r="P247" i="2" s="1"/>
  <c r="P224" i="2"/>
  <c r="P220" i="2"/>
  <c r="P212" i="2"/>
  <c r="P213" i="2" s="1"/>
  <c r="P214" i="2" s="1"/>
  <c r="P215" i="2" s="1"/>
  <c r="P216" i="2" s="1"/>
  <c r="P204" i="2"/>
  <c r="P205" i="2" s="1"/>
  <c r="P206" i="2" s="1"/>
  <c r="P200" i="2"/>
  <c r="P201" i="2" s="1"/>
  <c r="P202" i="2" s="1"/>
  <c r="P203" i="2" s="1"/>
  <c r="P192" i="2"/>
  <c r="P193" i="2" s="1"/>
  <c r="P194" i="2" s="1"/>
  <c r="P195" i="2" s="1"/>
  <c r="P196" i="2" s="1"/>
  <c r="P197" i="2" s="1"/>
  <c r="P184" i="2"/>
  <c r="P185" i="2" s="1"/>
  <c r="P186" i="2" s="1"/>
  <c r="P187" i="2" s="1"/>
  <c r="P168" i="2"/>
  <c r="P169" i="2" s="1"/>
  <c r="P164" i="2"/>
  <c r="P165" i="2" s="1"/>
  <c r="P166" i="2" s="1"/>
  <c r="P167" i="2" s="1"/>
  <c r="P136" i="2"/>
  <c r="P137" i="2" s="1"/>
  <c r="P138" i="2" s="1"/>
  <c r="P132" i="2"/>
  <c r="P133" i="2" s="1"/>
  <c r="P134" i="2" s="1"/>
  <c r="P135" i="2" s="1"/>
  <c r="P116" i="2"/>
  <c r="P117" i="2" s="1"/>
  <c r="P118" i="2" s="1"/>
  <c r="P119" i="2" s="1"/>
  <c r="P108" i="2"/>
  <c r="P109" i="2" s="1"/>
  <c r="P110" i="2" s="1"/>
  <c r="P111" i="2" s="1"/>
  <c r="P112" i="2" s="1"/>
  <c r="P100" i="2"/>
  <c r="P80" i="2"/>
  <c r="P81" i="2" s="1"/>
  <c r="P56" i="2"/>
  <c r="P47" i="2"/>
  <c r="P38" i="2"/>
  <c r="P21" i="2"/>
  <c r="P17" i="2"/>
  <c r="P13" i="2"/>
  <c r="P9" i="2"/>
  <c r="Q1491" i="2"/>
  <c r="Q1487" i="2"/>
  <c r="Q1483" i="2"/>
  <c r="Q1479" i="2"/>
  <c r="Q1475" i="2"/>
  <c r="Q1471" i="2"/>
  <c r="Q1467" i="2"/>
  <c r="Q1463" i="2"/>
  <c r="Q1459" i="2"/>
  <c r="Q1455" i="2"/>
  <c r="Q1451" i="2"/>
  <c r="Q1447" i="2"/>
  <c r="Q1443" i="2"/>
  <c r="Q1439" i="2"/>
  <c r="Q1435" i="2"/>
  <c r="Q1431" i="2"/>
  <c r="Q1427" i="2"/>
  <c r="Q1423" i="2"/>
  <c r="Q1419" i="2"/>
  <c r="Q1415" i="2"/>
  <c r="Q1411" i="2"/>
  <c r="Q1407" i="2"/>
  <c r="Q1403" i="2"/>
  <c r="Q1399" i="2"/>
  <c r="Q1395" i="2"/>
  <c r="Q1391" i="2"/>
  <c r="Q1387" i="2"/>
  <c r="Q1383" i="2"/>
  <c r="Q1379" i="2"/>
  <c r="Q1375" i="2"/>
  <c r="Q48" i="2"/>
  <c r="Q40" i="2"/>
  <c r="Q36" i="2"/>
  <c r="Q32" i="2"/>
  <c r="Q28" i="2"/>
  <c r="Q24" i="2"/>
  <c r="Q20" i="2"/>
  <c r="Q16" i="2"/>
  <c r="Q12" i="2"/>
  <c r="Q8" i="2"/>
  <c r="Q4" i="2"/>
  <c r="Q1371" i="2"/>
  <c r="Q1367" i="2"/>
  <c r="Q1363" i="2"/>
  <c r="Q1359" i="2"/>
  <c r="Q1355" i="2"/>
  <c r="Q1351" i="2"/>
  <c r="Q1347" i="2"/>
  <c r="Q1343" i="2"/>
  <c r="Q1339" i="2"/>
  <c r="Q1335" i="2"/>
  <c r="Q1331" i="2"/>
  <c r="Q1327" i="2"/>
  <c r="Q1323" i="2"/>
  <c r="Q1319" i="2"/>
  <c r="Q1315" i="2"/>
  <c r="Q1311" i="2"/>
  <c r="Q1307" i="2"/>
  <c r="Q1303" i="2"/>
  <c r="Q1299" i="2"/>
  <c r="Q1295" i="2"/>
  <c r="Q1291" i="2"/>
  <c r="Q1287" i="2"/>
  <c r="Q1283" i="2"/>
  <c r="Q1279" i="2"/>
  <c r="Q1275" i="2"/>
  <c r="Q1271" i="2"/>
  <c r="Q1267" i="2"/>
  <c r="Q1263" i="2"/>
  <c r="Q1259" i="2"/>
  <c r="Q1255" i="2"/>
  <c r="Q1251" i="2"/>
  <c r="Q1247" i="2"/>
  <c r="Q1243" i="2"/>
  <c r="Q1239" i="2"/>
  <c r="Q1235" i="2"/>
  <c r="Q1231" i="2"/>
  <c r="Q1227" i="2"/>
  <c r="Q1223" i="2"/>
  <c r="Q1219" i="2"/>
  <c r="Q1215" i="2"/>
  <c r="Q1211" i="2"/>
  <c r="Q1207" i="2"/>
  <c r="Q1203" i="2"/>
  <c r="Q1199" i="2"/>
  <c r="Q1195" i="2"/>
  <c r="Q1191" i="2"/>
  <c r="Q1187" i="2"/>
  <c r="Q1183" i="2"/>
  <c r="Q1179" i="2"/>
  <c r="Q1175" i="2"/>
  <c r="Q1171" i="2"/>
  <c r="Q1167" i="2"/>
  <c r="Q1163" i="2"/>
  <c r="Q1159" i="2"/>
  <c r="Q1155" i="2"/>
  <c r="Q1151" i="2"/>
  <c r="Q1147" i="2"/>
  <c r="Q1143" i="2"/>
  <c r="Q1139" i="2"/>
  <c r="Q1135" i="2"/>
  <c r="Q1131" i="2"/>
  <c r="Q1127" i="2"/>
  <c r="Q1123" i="2"/>
  <c r="Q1119" i="2"/>
  <c r="Q1115" i="2"/>
  <c r="Q1111" i="2"/>
  <c r="Q1107" i="2"/>
  <c r="Q1103" i="2"/>
  <c r="Q1099" i="2"/>
  <c r="Q1095" i="2"/>
  <c r="Q1091" i="2"/>
  <c r="Q1087" i="2"/>
  <c r="Q1083" i="2"/>
  <c r="Q1079" i="2"/>
  <c r="Q1075" i="2"/>
  <c r="Q1071" i="2"/>
  <c r="Q1067" i="2"/>
  <c r="Q1063" i="2"/>
  <c r="Q1059" i="2"/>
  <c r="Q1055" i="2"/>
  <c r="Q1051" i="2"/>
  <c r="Q1047" i="2"/>
  <c r="Q1043" i="2"/>
  <c r="Q1039" i="2"/>
  <c r="Q1035" i="2"/>
  <c r="Q1031" i="2"/>
  <c r="Q1027" i="2"/>
  <c r="Q1023" i="2"/>
  <c r="Q1019" i="2"/>
  <c r="Q1015" i="2"/>
  <c r="Q1011" i="2"/>
  <c r="Q1007" i="2"/>
  <c r="Q1003" i="2"/>
  <c r="Q999" i="2"/>
  <c r="Q995" i="2"/>
  <c r="Q991" i="2"/>
  <c r="Q987" i="2"/>
  <c r="Q983" i="2"/>
  <c r="Q979" i="2"/>
  <c r="Q975" i="2"/>
  <c r="Q971" i="2"/>
  <c r="Q967" i="2"/>
  <c r="Q963" i="2"/>
  <c r="Q959" i="2"/>
  <c r="Q955" i="2"/>
  <c r="Q951" i="2"/>
  <c r="Q947" i="2"/>
  <c r="Q943" i="2"/>
  <c r="Q939" i="2"/>
  <c r="Q935" i="2"/>
  <c r="Q931" i="2"/>
  <c r="Q927" i="2"/>
  <c r="Q923" i="2"/>
  <c r="Q919" i="2"/>
  <c r="Q915" i="2"/>
  <c r="Q911" i="2"/>
  <c r="Q907" i="2"/>
  <c r="Q903" i="2"/>
  <c r="Q899" i="2"/>
  <c r="Q895" i="2"/>
  <c r="Q891" i="2"/>
  <c r="Q887" i="2"/>
  <c r="Q883" i="2"/>
  <c r="Q879" i="2"/>
  <c r="Q875" i="2"/>
  <c r="Q871" i="2"/>
  <c r="Q867" i="2"/>
  <c r="Q863" i="2"/>
  <c r="Q859" i="2"/>
  <c r="Q855" i="2"/>
  <c r="Q851" i="2"/>
  <c r="Q847" i="2"/>
  <c r="Q843" i="2"/>
  <c r="Q839" i="2"/>
  <c r="Q835" i="2"/>
  <c r="Q831" i="2"/>
  <c r="Q827" i="2"/>
  <c r="Q823" i="2"/>
  <c r="Q819" i="2"/>
  <c r="Q815" i="2"/>
  <c r="Q811" i="2"/>
  <c r="Q807" i="2"/>
  <c r="Q803" i="2"/>
  <c r="Q799" i="2"/>
  <c r="Q795" i="2"/>
  <c r="Q791" i="2"/>
  <c r="Q787" i="2"/>
  <c r="Q783" i="2"/>
  <c r="Q779" i="2"/>
  <c r="Q775" i="2"/>
  <c r="Q771" i="2"/>
  <c r="Q767" i="2"/>
  <c r="Q763" i="2"/>
  <c r="Q759" i="2"/>
  <c r="Q755" i="2"/>
  <c r="Q751" i="2"/>
  <c r="Q747" i="2"/>
  <c r="Q743" i="2"/>
  <c r="Q739" i="2"/>
  <c r="Q735" i="2"/>
  <c r="Q731" i="2"/>
  <c r="Q727" i="2"/>
  <c r="Q723" i="2"/>
  <c r="Q719" i="2"/>
  <c r="Q715" i="2"/>
  <c r="Q711" i="2"/>
  <c r="Q707" i="2"/>
  <c r="Q703" i="2"/>
  <c r="Q699" i="2"/>
  <c r="Q695" i="2"/>
  <c r="Q691" i="2"/>
  <c r="Q687" i="2"/>
  <c r="Q683" i="2"/>
  <c r="Q679" i="2"/>
  <c r="Q675" i="2"/>
  <c r="Q671" i="2"/>
  <c r="Q667" i="2"/>
  <c r="Q663" i="2"/>
  <c r="Q659" i="2"/>
  <c r="Q655" i="2"/>
  <c r="Q651" i="2"/>
  <c r="Q647" i="2"/>
  <c r="Q643" i="2"/>
  <c r="Q639" i="2"/>
  <c r="Q635" i="2"/>
  <c r="Q631" i="2"/>
  <c r="Q627" i="2"/>
  <c r="Q623" i="2"/>
  <c r="Q619" i="2"/>
  <c r="Q615" i="2"/>
  <c r="Q611" i="2"/>
  <c r="Q607" i="2"/>
  <c r="Q603" i="2"/>
  <c r="Q599" i="2"/>
  <c r="Q595" i="2"/>
  <c r="Q591" i="2"/>
  <c r="Q587" i="2"/>
  <c r="Q583" i="2"/>
  <c r="Q579" i="2"/>
  <c r="Q575" i="2"/>
  <c r="Q571" i="2"/>
  <c r="Q567" i="2"/>
  <c r="Q563" i="2"/>
  <c r="Q559" i="2"/>
  <c r="Q555" i="2"/>
  <c r="Q551" i="2"/>
  <c r="Q547" i="2"/>
  <c r="Q543" i="2"/>
  <c r="Q539" i="2"/>
  <c r="Q535" i="2"/>
  <c r="Q531" i="2"/>
  <c r="Q527" i="2"/>
  <c r="Q523" i="2"/>
  <c r="Q519" i="2"/>
  <c r="Q515" i="2"/>
  <c r="Q511" i="2"/>
  <c r="Q507" i="2"/>
  <c r="Q503" i="2"/>
  <c r="Q499" i="2"/>
  <c r="Q495" i="2"/>
  <c r="Q491" i="2"/>
  <c r="Q487" i="2"/>
  <c r="Q483" i="2"/>
  <c r="Q479" i="2"/>
  <c r="Q475" i="2"/>
  <c r="Q471" i="2"/>
  <c r="Q467" i="2"/>
  <c r="Q463" i="2"/>
  <c r="Q459" i="2"/>
  <c r="Q455" i="2"/>
  <c r="Q451" i="2"/>
  <c r="Q447" i="2"/>
  <c r="Q443" i="2"/>
  <c r="Q439" i="2"/>
  <c r="Q435" i="2"/>
  <c r="Q431" i="2"/>
  <c r="Q427" i="2"/>
  <c r="Q423" i="2"/>
  <c r="Q419" i="2"/>
  <c r="Q415" i="2"/>
  <c r="Q411" i="2"/>
  <c r="Q407" i="2"/>
  <c r="Q403" i="2"/>
  <c r="Q399" i="2"/>
  <c r="Q395" i="2"/>
  <c r="Q387" i="2"/>
  <c r="Q383" i="2"/>
  <c r="Q384" i="2" s="1"/>
  <c r="Q385" i="2" s="1"/>
  <c r="Q386" i="2" s="1"/>
  <c r="Q379" i="2"/>
  <c r="Q380" i="2" s="1"/>
  <c r="Q381" i="2" s="1"/>
  <c r="Q382" i="2" s="1"/>
  <c r="Q359" i="2"/>
  <c r="Q360" i="2" s="1"/>
  <c r="Q361" i="2" s="1"/>
  <c r="Q362" i="2" s="1"/>
  <c r="Q355" i="2"/>
  <c r="Q356" i="2" s="1"/>
  <c r="Q357" i="2" s="1"/>
  <c r="Q358" i="2" s="1"/>
  <c r="Q339" i="2"/>
  <c r="Q335" i="2"/>
  <c r="Q336" i="2" s="1"/>
  <c r="Q337" i="2" s="1"/>
  <c r="Q327" i="2"/>
  <c r="Q328" i="2" s="1"/>
  <c r="Q329" i="2" s="1"/>
  <c r="Q330" i="2" s="1"/>
  <c r="Q331" i="2" s="1"/>
  <c r="Q332" i="2" s="1"/>
  <c r="Q333" i="2" s="1"/>
  <c r="Q334" i="2" s="1"/>
  <c r="Q323" i="2"/>
  <c r="Q324" i="2" s="1"/>
  <c r="Q325" i="2" s="1"/>
  <c r="Q319" i="2"/>
  <c r="Q320" i="2" s="1"/>
  <c r="Q321" i="2" s="1"/>
  <c r="Q322" i="2" s="1"/>
  <c r="Q311" i="2"/>
  <c r="Q312" i="2" s="1"/>
  <c r="Q313" i="2" s="1"/>
  <c r="Q314" i="2" s="1"/>
  <c r="Q315" i="2" s="1"/>
  <c r="Q316" i="2" s="1"/>
  <c r="Q307" i="2"/>
  <c r="Q308" i="2" s="1"/>
  <c r="Q309" i="2" s="1"/>
  <c r="Q310" i="2" s="1"/>
  <c r="Q299" i="2"/>
  <c r="Q300" i="2" s="1"/>
  <c r="Q301" i="2" s="1"/>
  <c r="Q302" i="2" s="1"/>
  <c r="Q295" i="2"/>
  <c r="Q296" i="2" s="1"/>
  <c r="Q283" i="2"/>
  <c r="Q284" i="2" s="1"/>
  <c r="Q285" i="2" s="1"/>
  <c r="Q286" i="2" s="1"/>
  <c r="Q287" i="2" s="1"/>
  <c r="Q288" i="2" s="1"/>
  <c r="Q289" i="2" s="1"/>
  <c r="Q290" i="2" s="1"/>
  <c r="Q267" i="2"/>
  <c r="Q268" i="2" s="1"/>
  <c r="Q269" i="2" s="1"/>
  <c r="Q270" i="2" s="1"/>
  <c r="Q271" i="2" s="1"/>
  <c r="Q272" i="2" s="1"/>
  <c r="Q273" i="2" s="1"/>
  <c r="Q274" i="2" s="1"/>
  <c r="Q275" i="2" s="1"/>
  <c r="Q276" i="2" s="1"/>
  <c r="Q277" i="2" s="1"/>
  <c r="Q259" i="2"/>
  <c r="Q260" i="2" s="1"/>
  <c r="Q261" i="2" s="1"/>
  <c r="Q262" i="2" s="1"/>
  <c r="Q263" i="2" s="1"/>
  <c r="Q264" i="2" s="1"/>
  <c r="Q265" i="2" s="1"/>
  <c r="Q266" i="2" s="1"/>
  <c r="Q251" i="2"/>
  <c r="Q243" i="2"/>
  <c r="Q244" i="2" s="1"/>
  <c r="Q245" i="2" s="1"/>
  <c r="Q246" i="2" s="1"/>
  <c r="Q247" i="2" s="1"/>
  <c r="Q235" i="2"/>
  <c r="Q236" i="2" s="1"/>
  <c r="Q237" i="2" s="1"/>
  <c r="Q223" i="2"/>
  <c r="Q219" i="2"/>
  <c r="Q226" i="2" s="1"/>
  <c r="Q215" i="2"/>
  <c r="Q216" i="2" s="1"/>
  <c r="Q211" i="2"/>
  <c r="Q212" i="2" s="1"/>
  <c r="Q213" i="2" s="1"/>
  <c r="Q214" i="2" s="1"/>
  <c r="Q199" i="2"/>
  <c r="Q200" i="2" s="1"/>
  <c r="Q201" i="2" s="1"/>
  <c r="Q202" i="2" s="1"/>
  <c r="Q203" i="2" s="1"/>
  <c r="Q204" i="2" s="1"/>
  <c r="Q205" i="2" s="1"/>
  <c r="Q206" i="2" s="1"/>
  <c r="Q195" i="2"/>
  <c r="Q196" i="2" s="1"/>
  <c r="Q197" i="2" s="1"/>
  <c r="Q187" i="2"/>
  <c r="Q188" i="2" s="1"/>
  <c r="Q189" i="2" s="1"/>
  <c r="Q190" i="2" s="1"/>
  <c r="Q191" i="2" s="1"/>
  <c r="Q192" i="2" s="1"/>
  <c r="Q193" i="2" s="1"/>
  <c r="Q194" i="2" s="1"/>
  <c r="Q171" i="2"/>
  <c r="Q172" i="2" s="1"/>
  <c r="Q163" i="2"/>
  <c r="Q164" i="2" s="1"/>
  <c r="Q165" i="2" s="1"/>
  <c r="Q166" i="2" s="1"/>
  <c r="Q167" i="2" s="1"/>
  <c r="Q168" i="2" s="1"/>
  <c r="Q169" i="2" s="1"/>
  <c r="Q135" i="2"/>
  <c r="Q136" i="2" s="1"/>
  <c r="Q137" i="2" s="1"/>
  <c r="Q138" i="2" s="1"/>
  <c r="Q119" i="2"/>
  <c r="Q111" i="2"/>
  <c r="Q112" i="2" s="1"/>
  <c r="Q113" i="2" s="1"/>
  <c r="Q114" i="2" s="1"/>
  <c r="Q115" i="2" s="1"/>
  <c r="Q116" i="2" s="1"/>
  <c r="Q117" i="2" s="1"/>
  <c r="Q118" i="2" s="1"/>
  <c r="Q103" i="2"/>
  <c r="Q104" i="2" s="1"/>
  <c r="Q105" i="2" s="1"/>
  <c r="Q106" i="2" s="1"/>
  <c r="Q99" i="2"/>
  <c r="Q100" i="2" s="1"/>
  <c r="Q101" i="2" s="1"/>
  <c r="Q102" i="2" s="1"/>
  <c r="Q79" i="2"/>
  <c r="Q80" i="2" s="1"/>
  <c r="Q81" i="2" s="1"/>
  <c r="Q75" i="2"/>
  <c r="Q67" i="2"/>
  <c r="Q63" i="2"/>
  <c r="Q59" i="2"/>
  <c r="Q55" i="2"/>
  <c r="Q51" i="2"/>
  <c r="Q47" i="2"/>
  <c r="Q43" i="2"/>
  <c r="Q39" i="2"/>
  <c r="Q31" i="2"/>
  <c r="Q27" i="2"/>
  <c r="Q23" i="2"/>
  <c r="Q19" i="2"/>
  <c r="Q11" i="2"/>
  <c r="Q7" i="2"/>
  <c r="P61" i="2"/>
  <c r="P62" i="2"/>
  <c r="Q68" i="2"/>
  <c r="W68" i="2" s="1"/>
  <c r="Q64" i="2"/>
  <c r="Q61" i="2"/>
  <c r="Q62" i="2"/>
  <c r="Q65" i="2"/>
  <c r="G34" i="2"/>
  <c r="P34" i="2" s="1"/>
  <c r="G8" i="2"/>
  <c r="P8" i="2" s="1"/>
  <c r="T145" i="2" l="1"/>
  <c r="T161" i="2" s="1"/>
  <c r="Z161" i="2" s="1"/>
  <c r="S161" i="2"/>
  <c r="Y145" i="2"/>
  <c r="X129" i="2"/>
  <c r="R131" i="2"/>
  <c r="W3" i="2"/>
  <c r="P3" i="2"/>
  <c r="V3" i="2" s="1"/>
  <c r="P54" i="2"/>
  <c r="P188" i="2"/>
  <c r="P189" i="2" s="1"/>
  <c r="P190" i="2" s="1"/>
  <c r="P191" i="2" s="1"/>
  <c r="P27" i="2"/>
  <c r="P31" i="2"/>
  <c r="P277" i="2"/>
  <c r="P172" i="2"/>
  <c r="Q227" i="2"/>
  <c r="Q228" i="2" s="1"/>
  <c r="Q229" i="2" s="1"/>
  <c r="Q230" i="2" s="1"/>
  <c r="Q231" i="2" s="1"/>
  <c r="P226" i="2"/>
  <c r="P227" i="2" s="1"/>
  <c r="P228" i="2" s="1"/>
  <c r="P229" i="2" s="1"/>
  <c r="P230" i="2" s="1"/>
  <c r="P231" i="2" s="1"/>
  <c r="P113" i="2"/>
  <c r="P114" i="2" s="1"/>
  <c r="P115" i="2" s="1"/>
  <c r="P64" i="2"/>
  <c r="P57" i="2"/>
  <c r="P101" i="2"/>
  <c r="P102" i="2" s="1"/>
  <c r="P103" i="2" s="1"/>
  <c r="P29" i="2"/>
  <c r="P41" i="2"/>
  <c r="P10" i="2"/>
  <c r="P104" i="2"/>
  <c r="P105" i="2" s="1"/>
  <c r="P106" i="2" s="1"/>
  <c r="P68" i="2"/>
  <c r="V68" i="2" s="1"/>
  <c r="P66" i="2"/>
  <c r="Q15" i="2"/>
  <c r="W15" i="2" s="1"/>
  <c r="P33" i="2"/>
  <c r="P7" i="2"/>
  <c r="P69" i="2"/>
  <c r="P70" i="2" s="1"/>
  <c r="P71" i="2" s="1"/>
  <c r="P72" i="2" s="1"/>
  <c r="Q69" i="2"/>
  <c r="Q70" i="2" s="1"/>
  <c r="Q71" i="2" s="1"/>
  <c r="Q72" i="2" s="1"/>
  <c r="T170" i="2" l="1"/>
  <c r="Z145" i="2"/>
  <c r="X131" i="2"/>
  <c r="T183" i="2"/>
  <c r="Z170" i="2"/>
  <c r="R145" i="2"/>
  <c r="X145" i="2" s="1"/>
  <c r="S170" i="2"/>
  <c r="Y161" i="2"/>
  <c r="Q25" i="2"/>
  <c r="P15" i="2"/>
  <c r="T198" i="2" l="1"/>
  <c r="Z183" i="2"/>
  <c r="R161" i="2"/>
  <c r="R170" i="2" s="1"/>
  <c r="S183" i="2"/>
  <c r="Y170" i="2"/>
  <c r="W25" i="2"/>
  <c r="V15" i="2"/>
  <c r="Q35" i="2"/>
  <c r="P25" i="2"/>
  <c r="X161" i="2" l="1"/>
  <c r="S198" i="2"/>
  <c r="Y183" i="2"/>
  <c r="T208" i="2"/>
  <c r="Z198" i="2"/>
  <c r="R183" i="2"/>
  <c r="X183" i="2" s="1"/>
  <c r="X170" i="2"/>
  <c r="W35" i="2"/>
  <c r="Q44" i="2"/>
  <c r="V25" i="2"/>
  <c r="P35" i="2"/>
  <c r="R198" i="2" l="1"/>
  <c r="X198" i="2" s="1"/>
  <c r="T217" i="2"/>
  <c r="Z208" i="2"/>
  <c r="S208" i="2"/>
  <c r="Y198" i="2"/>
  <c r="Q52" i="2"/>
  <c r="W44" i="2"/>
  <c r="V35" i="2"/>
  <c r="P44" i="2"/>
  <c r="T232" i="2" l="1"/>
  <c r="Z217" i="2"/>
  <c r="S217" i="2"/>
  <c r="Y208" i="2"/>
  <c r="R208" i="2"/>
  <c r="Q60" i="2"/>
  <c r="W52" i="2"/>
  <c r="P52" i="2"/>
  <c r="V44" i="2"/>
  <c r="S232" i="2" l="1"/>
  <c r="Y217" i="2"/>
  <c r="X208" i="2"/>
  <c r="R217" i="2"/>
  <c r="X217" i="2" s="1"/>
  <c r="T239" i="2"/>
  <c r="Z232" i="2"/>
  <c r="W60" i="2"/>
  <c r="Q73" i="2"/>
  <c r="W73" i="2" s="1"/>
  <c r="Q76" i="2"/>
  <c r="P60" i="2"/>
  <c r="V60" i="2" s="1"/>
  <c r="V52" i="2"/>
  <c r="T249" i="2" l="1"/>
  <c r="Z239" i="2"/>
  <c r="R232" i="2"/>
  <c r="S239" i="2"/>
  <c r="Y232" i="2"/>
  <c r="Q77" i="2"/>
  <c r="W77" i="2" s="1"/>
  <c r="Q82" i="2"/>
  <c r="Q83" i="2" s="1"/>
  <c r="Q84" i="2" s="1"/>
  <c r="Q85" i="2" s="1"/>
  <c r="Q86" i="2" s="1"/>
  <c r="Q87" i="2" s="1"/>
  <c r="Q88" i="2" s="1"/>
  <c r="Q89" i="2" s="1"/>
  <c r="Q90" i="2" s="1"/>
  <c r="Q91" i="2" s="1"/>
  <c r="Q92" i="2" s="1"/>
  <c r="Q93" i="2" s="1"/>
  <c r="Q94" i="2" s="1"/>
  <c r="Q95" i="2" s="1"/>
  <c r="P73" i="2"/>
  <c r="X232" i="2" l="1"/>
  <c r="S249" i="2"/>
  <c r="Y239" i="2"/>
  <c r="R239" i="2"/>
  <c r="T256" i="2"/>
  <c r="Z249" i="2"/>
  <c r="W95" i="2"/>
  <c r="Q96" i="2"/>
  <c r="V73" i="2"/>
  <c r="P76" i="2"/>
  <c r="P77" i="2" s="1"/>
  <c r="S256" i="2" l="1"/>
  <c r="Y249" i="2"/>
  <c r="T279" i="2"/>
  <c r="Z256" i="2"/>
  <c r="X239" i="2"/>
  <c r="R249" i="2"/>
  <c r="W96" i="2"/>
  <c r="Q97" i="2"/>
  <c r="V77" i="2"/>
  <c r="P82" i="2"/>
  <c r="P83" i="2" s="1"/>
  <c r="P84" i="2" s="1"/>
  <c r="P85" i="2" s="1"/>
  <c r="P86" i="2" s="1"/>
  <c r="P87" i="2" s="1"/>
  <c r="P88" i="2" s="1"/>
  <c r="P89" i="2" s="1"/>
  <c r="P90" i="2" s="1"/>
  <c r="P91" i="2" s="1"/>
  <c r="P92" i="2" s="1"/>
  <c r="P93" i="2" s="1"/>
  <c r="P94" i="2" s="1"/>
  <c r="P95" i="2" s="1"/>
  <c r="T291" i="2" l="1"/>
  <c r="Z279" i="2"/>
  <c r="X249" i="2"/>
  <c r="Y256" i="2"/>
  <c r="S279" i="2"/>
  <c r="R256" i="2"/>
  <c r="W97" i="2"/>
  <c r="Q107" i="2"/>
  <c r="V95" i="2"/>
  <c r="P96" i="2"/>
  <c r="X256" i="2" l="1"/>
  <c r="R279" i="2"/>
  <c r="S291" i="2"/>
  <c r="Y279" i="2"/>
  <c r="T298" i="2"/>
  <c r="Z291" i="2"/>
  <c r="W107" i="2"/>
  <c r="Q120" i="2"/>
  <c r="V96" i="2"/>
  <c r="P97" i="2"/>
  <c r="X279" i="2" l="1"/>
  <c r="R291" i="2"/>
  <c r="R298" i="2" s="1"/>
  <c r="X298" i="2" s="1"/>
  <c r="S298" i="2"/>
  <c r="Y291" i="2"/>
  <c r="T303" i="2"/>
  <c r="Z298" i="2"/>
  <c r="W120" i="2"/>
  <c r="Q123" i="2"/>
  <c r="Q124" i="2" s="1"/>
  <c r="Q125" i="2" s="1"/>
  <c r="Q126" i="2" s="1"/>
  <c r="Q127" i="2" s="1"/>
  <c r="Q128" i="2" s="1"/>
  <c r="Q129" i="2" s="1"/>
  <c r="V97" i="2"/>
  <c r="P107" i="2"/>
  <c r="T317" i="2" l="1"/>
  <c r="Z303" i="2"/>
  <c r="X291" i="2"/>
  <c r="R303" i="2"/>
  <c r="X303" i="2" s="1"/>
  <c r="S303" i="2"/>
  <c r="Y298" i="2"/>
  <c r="W129" i="2"/>
  <c r="Q131" i="2"/>
  <c r="V107" i="2"/>
  <c r="P120" i="2"/>
  <c r="R317" i="2" l="1"/>
  <c r="S317" i="2"/>
  <c r="Y303" i="2"/>
  <c r="T326" i="2"/>
  <c r="Z317" i="2"/>
  <c r="W131" i="2"/>
  <c r="Q139" i="2"/>
  <c r="V120" i="2"/>
  <c r="P123" i="2"/>
  <c r="P124" i="2" s="1"/>
  <c r="P125" i="2" s="1"/>
  <c r="P126" i="2" s="1"/>
  <c r="P127" i="2" s="1"/>
  <c r="P128" i="2" s="1"/>
  <c r="P129" i="2" s="1"/>
  <c r="T338" i="2" l="1"/>
  <c r="Z326" i="2"/>
  <c r="S326" i="2"/>
  <c r="Y317" i="2"/>
  <c r="X317" i="2"/>
  <c r="R326" i="2"/>
  <c r="C13" i="1"/>
  <c r="F13" i="1"/>
  <c r="Q140" i="2"/>
  <c r="Q141" i="2" s="1"/>
  <c r="Q142" i="2" s="1"/>
  <c r="Q143" i="2" s="1"/>
  <c r="Q144" i="2" s="1"/>
  <c r="Q145" i="2" s="1"/>
  <c r="Q146" i="2"/>
  <c r="Q147" i="2" s="1"/>
  <c r="W144" i="2"/>
  <c r="Q151" i="2"/>
  <c r="Q152" i="2" s="1"/>
  <c r="Q153" i="2" s="1"/>
  <c r="Q154" i="2" s="1"/>
  <c r="V129" i="2"/>
  <c r="P131" i="2"/>
  <c r="X326" i="2" l="1"/>
  <c r="S338" i="2"/>
  <c r="Y326" i="2"/>
  <c r="R338" i="2"/>
  <c r="R352" i="2" s="1"/>
  <c r="T352" i="2"/>
  <c r="Z338" i="2"/>
  <c r="F19" i="1"/>
  <c r="F21" i="1"/>
  <c r="C19" i="1"/>
  <c r="C21" i="1"/>
  <c r="W145" i="2"/>
  <c r="Q155" i="2"/>
  <c r="Q156" i="2" s="1"/>
  <c r="Q157" i="2" s="1"/>
  <c r="Q158" i="2" s="1"/>
  <c r="Q159" i="2" s="1"/>
  <c r="Q160" i="2" s="1"/>
  <c r="Q161" i="2" s="1"/>
  <c r="V131" i="2"/>
  <c r="P139" i="2"/>
  <c r="X352" i="2" l="1"/>
  <c r="S352" i="2"/>
  <c r="Y338" i="2"/>
  <c r="T363" i="2"/>
  <c r="Z352" i="2"/>
  <c r="X338" i="2"/>
  <c r="R363" i="2"/>
  <c r="X363" i="2" s="1"/>
  <c r="D13" i="1"/>
  <c r="B13" i="1"/>
  <c r="E13" i="1"/>
  <c r="P140" i="2"/>
  <c r="P141" i="2" s="1"/>
  <c r="P142" i="2" s="1"/>
  <c r="P143" i="2" s="1"/>
  <c r="P144" i="2" s="1"/>
  <c r="W161" i="2"/>
  <c r="Q170" i="2"/>
  <c r="P146" i="2"/>
  <c r="V144" i="2"/>
  <c r="P151" i="2"/>
  <c r="P152" i="2" s="1"/>
  <c r="P153" i="2" s="1"/>
  <c r="P154" i="2" s="1"/>
  <c r="P155" i="2" s="1"/>
  <c r="P156" i="2" s="1"/>
  <c r="P157" i="2" s="1"/>
  <c r="P158" i="2" s="1"/>
  <c r="P159" i="2" s="1"/>
  <c r="P160" i="2" s="1"/>
  <c r="S363" i="2" l="1"/>
  <c r="Y352" i="2"/>
  <c r="R378" i="2"/>
  <c r="X378" i="2" s="1"/>
  <c r="T378" i="2"/>
  <c r="Z363" i="2"/>
  <c r="E19" i="1"/>
  <c r="E21" i="1"/>
  <c r="B21" i="1"/>
  <c r="B19" i="1"/>
  <c r="D19" i="1"/>
  <c r="D21" i="1"/>
  <c r="P145" i="2"/>
  <c r="V145" i="2" s="1"/>
  <c r="P147" i="2"/>
  <c r="P148" i="2" s="1"/>
  <c r="W170" i="2"/>
  <c r="Q173" i="2"/>
  <c r="Q174" i="2" s="1"/>
  <c r="Q175" i="2" s="1"/>
  <c r="Q176" i="2" s="1"/>
  <c r="Q177" i="2" s="1"/>
  <c r="Q178" i="2" s="1"/>
  <c r="Q179" i="2" s="1"/>
  <c r="Q180" i="2" s="1"/>
  <c r="Q181" i="2" s="1"/>
  <c r="Q182" i="2" s="1"/>
  <c r="Q183" i="2" s="1"/>
  <c r="R391" i="2" l="1"/>
  <c r="X391" i="2" s="1"/>
  <c r="T391" i="2"/>
  <c r="Z391" i="2" s="1"/>
  <c r="Z378" i="2"/>
  <c r="S378" i="2"/>
  <c r="Y363" i="2"/>
  <c r="J21" i="1"/>
  <c r="K19" i="1"/>
  <c r="L21" i="1" s="1"/>
  <c r="P161" i="2"/>
  <c r="P170" i="2" s="1"/>
  <c r="V170" i="2" s="1"/>
  <c r="W183" i="2"/>
  <c r="Q198" i="2"/>
  <c r="P173" i="2"/>
  <c r="P174" i="2" s="1"/>
  <c r="P175" i="2" s="1"/>
  <c r="P176" i="2" s="1"/>
  <c r="P177" i="2" s="1"/>
  <c r="P178" i="2" s="1"/>
  <c r="P179" i="2" s="1"/>
  <c r="P180" i="2" s="1"/>
  <c r="P181" i="2" s="1"/>
  <c r="P182" i="2" s="1"/>
  <c r="S391" i="2" l="1"/>
  <c r="Y391" i="2" s="1"/>
  <c r="Y378" i="2"/>
  <c r="K21" i="1"/>
  <c r="P183" i="2"/>
  <c r="V183" i="2" s="1"/>
  <c r="V161" i="2"/>
  <c r="W198" i="2"/>
  <c r="Q207" i="2"/>
  <c r="Q208" i="2" s="1"/>
  <c r="P198" i="2" l="1"/>
  <c r="V198" i="2" s="1"/>
  <c r="W208" i="2"/>
  <c r="J3" i="1" s="1"/>
  <c r="K3" i="1" s="1"/>
  <c r="Q217" i="2"/>
  <c r="P207" i="2"/>
  <c r="P208" i="2" l="1"/>
  <c r="V208" i="2" s="1"/>
  <c r="W217" i="2"/>
  <c r="Q232" i="2"/>
  <c r="P217" i="2" l="1"/>
  <c r="V217" i="2" s="1"/>
  <c r="W232" i="2"/>
  <c r="Q238" i="2"/>
  <c r="Q239" i="2" s="1"/>
  <c r="Q240" i="2" l="1"/>
  <c r="Q241" i="2" s="1"/>
  <c r="Q242" i="2" s="1"/>
  <c r="W239" i="2"/>
  <c r="P232" i="2"/>
  <c r="V232" i="2" s="1"/>
  <c r="W238" i="2"/>
  <c r="Q248" i="2"/>
  <c r="Q249" i="2" s="1"/>
  <c r="P238" i="2"/>
  <c r="P239" i="2" l="1"/>
  <c r="V239" i="2" s="1"/>
  <c r="Q250" i="2"/>
  <c r="W249" i="2"/>
  <c r="W248" i="2"/>
  <c r="Q252" i="2"/>
  <c r="Q253" i="2" s="1"/>
  <c r="Q254" i="2" s="1"/>
  <c r="Q255" i="2" s="1"/>
  <c r="V238" i="2"/>
  <c r="P248" i="2"/>
  <c r="P249" i="2" l="1"/>
  <c r="V249" i="2" s="1"/>
  <c r="P250" i="2"/>
  <c r="P251" i="2" s="1"/>
  <c r="W255" i="2"/>
  <c r="Q256" i="2"/>
  <c r="Q279" i="2" s="1"/>
  <c r="V248" i="2"/>
  <c r="P252" i="2"/>
  <c r="P253" i="2" s="1"/>
  <c r="P254" i="2" s="1"/>
  <c r="P255" i="2" s="1"/>
  <c r="W279" i="2" l="1"/>
  <c r="Q291" i="2"/>
  <c r="W291" i="2" s="1"/>
  <c r="W256" i="2"/>
  <c r="W278" i="2"/>
  <c r="V255" i="2"/>
  <c r="P256" i="2"/>
  <c r="Q297" i="2" l="1"/>
  <c r="V256" i="2"/>
  <c r="P278" i="2"/>
  <c r="W297" i="2" l="1"/>
  <c r="Q298" i="2"/>
  <c r="V278" i="2"/>
  <c r="P279" i="2"/>
  <c r="W298" i="2" l="1"/>
  <c r="Q303" i="2"/>
  <c r="V279" i="2"/>
  <c r="P291" i="2"/>
  <c r="W303" i="2" l="1"/>
  <c r="Q317" i="2"/>
  <c r="V291" i="2"/>
  <c r="P297" i="2"/>
  <c r="W317" i="2" l="1"/>
  <c r="Q326" i="2"/>
  <c r="V297" i="2"/>
  <c r="P298" i="2"/>
  <c r="W326" i="2" l="1"/>
  <c r="Q338" i="2"/>
  <c r="V298" i="2"/>
  <c r="P303" i="2"/>
  <c r="W338" i="2" l="1"/>
  <c r="Q340" i="2"/>
  <c r="Q341" i="2" s="1"/>
  <c r="Q342" i="2" s="1"/>
  <c r="Q343" i="2" s="1"/>
  <c r="Q344" i="2" s="1"/>
  <c r="Q345" i="2" s="1"/>
  <c r="Q346" i="2" s="1"/>
  <c r="Q347" i="2" s="1"/>
  <c r="Q348" i="2" s="1"/>
  <c r="Q349" i="2" s="1"/>
  <c r="Q350" i="2" s="1"/>
  <c r="Q351" i="2" s="1"/>
  <c r="Q352" i="2" s="1"/>
  <c r="V303" i="2"/>
  <c r="P317" i="2"/>
  <c r="W352" i="2" l="1"/>
  <c r="Q363" i="2"/>
  <c r="V317" i="2"/>
  <c r="P326" i="2"/>
  <c r="W363" i="2" l="1"/>
  <c r="Q366" i="2"/>
  <c r="Q367" i="2" s="1"/>
  <c r="Q368" i="2" s="1"/>
  <c r="Q369" i="2" s="1"/>
  <c r="Q370" i="2" s="1"/>
  <c r="Q371" i="2" s="1"/>
  <c r="Q372" i="2" s="1"/>
  <c r="Q373" i="2" s="1"/>
  <c r="Q374" i="2" s="1"/>
  <c r="Q375" i="2" s="1"/>
  <c r="Q376" i="2" s="1"/>
  <c r="Q377" i="2" s="1"/>
  <c r="Q378" i="2" s="1"/>
  <c r="V326" i="2"/>
  <c r="P338" i="2"/>
  <c r="W378" i="2" l="1"/>
  <c r="Q388" i="2"/>
  <c r="Q389" i="2" s="1"/>
  <c r="Q390" i="2" s="1"/>
  <c r="Q391" i="2" s="1"/>
  <c r="W391" i="2" s="1"/>
  <c r="V338" i="2"/>
  <c r="P340" i="2"/>
  <c r="P341" i="2" s="1"/>
  <c r="P342" i="2" s="1"/>
  <c r="P343" i="2" s="1"/>
  <c r="P344" i="2" s="1"/>
  <c r="P345" i="2" s="1"/>
  <c r="P346" i="2" s="1"/>
  <c r="P347" i="2" s="1"/>
  <c r="P348" i="2" s="1"/>
  <c r="P349" i="2" s="1"/>
  <c r="P350" i="2" s="1"/>
  <c r="P351" i="2" s="1"/>
  <c r="P352" i="2" s="1"/>
  <c r="V352" i="2" l="1"/>
  <c r="P363" i="2"/>
  <c r="V363" i="2" l="1"/>
  <c r="P366" i="2"/>
  <c r="P368" i="2" s="1"/>
  <c r="P369" i="2" s="1"/>
  <c r="P370" i="2" s="1"/>
  <c r="P371" i="2" s="1"/>
  <c r="P372" i="2" s="1"/>
  <c r="P373" i="2" s="1"/>
  <c r="P374" i="2" s="1"/>
  <c r="P375" i="2" s="1"/>
  <c r="P376" i="2" s="1"/>
  <c r="P377" i="2" s="1"/>
  <c r="P378" i="2" s="1"/>
  <c r="V378" i="2" l="1"/>
  <c r="P388" i="2"/>
  <c r="P389" i="2" s="1"/>
  <c r="P390" i="2" s="1"/>
  <c r="P391" i="2" s="1"/>
  <c r="V391" i="2" s="1"/>
</calcChain>
</file>

<file path=xl/comments1.xml><?xml version="1.0" encoding="utf-8"?>
<comments xmlns="http://schemas.openxmlformats.org/spreadsheetml/2006/main">
  <authors>
    <author>Flippen, Emily(GE Capital)</author>
  </authors>
  <commentList>
    <comment ref="D1" authorId="0" shapeId="0">
      <text>
        <r>
          <rPr>
            <b/>
            <sz val="9"/>
            <color indexed="81"/>
            <rFont val="Tahoma"/>
            <family val="2"/>
          </rPr>
          <t>Flippen, Emily
Amount needed to make the recipe</t>
        </r>
      </text>
    </comment>
  </commentList>
</comments>
</file>

<file path=xl/sharedStrings.xml><?xml version="1.0" encoding="utf-8"?>
<sst xmlns="http://schemas.openxmlformats.org/spreadsheetml/2006/main" count="17229" uniqueCount="283">
  <si>
    <t>Emily</t>
  </si>
  <si>
    <t>Snack Name</t>
  </si>
  <si>
    <t>Recipe Name</t>
  </si>
  <si>
    <t>Monday</t>
  </si>
  <si>
    <t>Ingredients</t>
  </si>
  <si>
    <t>Price</t>
  </si>
  <si>
    <t>Calories</t>
  </si>
  <si>
    <t>Total Price</t>
  </si>
  <si>
    <t>Total Calories</t>
  </si>
  <si>
    <t>Price/Serv</t>
  </si>
  <si>
    <t>Calories/Serv</t>
  </si>
  <si>
    <t>Preparation</t>
  </si>
  <si>
    <t>Servings</t>
  </si>
  <si>
    <t>Price/Serving</t>
  </si>
  <si>
    <t>Calories/Serving</t>
  </si>
  <si>
    <t>Nothing</t>
  </si>
  <si>
    <t>Coffee</t>
  </si>
  <si>
    <t>Tuesday</t>
  </si>
  <si>
    <t>Wednesday</t>
  </si>
  <si>
    <t>Thursday</t>
  </si>
  <si>
    <t>Friday</t>
  </si>
  <si>
    <t>Breakfast</t>
  </si>
  <si>
    <t>Guilt Free Pita Chips</t>
  </si>
  <si>
    <t>Lunch</t>
  </si>
  <si>
    <t>Burrito Bowl</t>
  </si>
  <si>
    <t>Peanut Noodles</t>
  </si>
  <si>
    <t>Get coffee at work</t>
  </si>
  <si>
    <t>Dinner</t>
  </si>
  <si>
    <t>Cook pasta in salt water. In a bowl, chop two carrots and 1/4 head red cabbage. Season cabbage mixture with juice of half a lime, honey, soy sauce, and sriracha. In another bowl, mix 5 tbsp of peanut bubber, juice of one lime, soy sauce, honey, and sriracha. Add green onions. Toss the noodles in the sauce and top with slaw mixture</t>
  </si>
  <si>
    <t>Lime</t>
  </si>
  <si>
    <t>Soy Sauce</t>
  </si>
  <si>
    <t>Siriracha</t>
  </si>
  <si>
    <t>Honey</t>
  </si>
  <si>
    <t>Peanut Butter</t>
  </si>
  <si>
    <t>Green Onion</t>
  </si>
  <si>
    <t>Cucumber</t>
  </si>
  <si>
    <t>Sweet Potato</t>
  </si>
  <si>
    <t>White Rice</t>
  </si>
  <si>
    <t>Black Beans</t>
  </si>
  <si>
    <t>Corn</t>
  </si>
  <si>
    <t>Cilantro</t>
  </si>
  <si>
    <t>Pico de Gallo</t>
  </si>
  <si>
    <t>Onion</t>
  </si>
  <si>
    <t>Green Bell Peppers</t>
  </si>
  <si>
    <t>Red Bell Peppers</t>
  </si>
  <si>
    <t>Pad Thai</t>
  </si>
  <si>
    <t>Rice Noodles</t>
  </si>
  <si>
    <t>Brown Sugar</t>
  </si>
  <si>
    <t>Fish Sauce</t>
  </si>
  <si>
    <t>Rice Vinegar</t>
  </si>
  <si>
    <t>Peanuts</t>
  </si>
  <si>
    <t>Potato</t>
  </si>
  <si>
    <t>Oatmeal Muffin</t>
  </si>
  <si>
    <t>Oats</t>
  </si>
  <si>
    <t>Baking Soda</t>
  </si>
  <si>
    <t>Cinnamon</t>
  </si>
  <si>
    <t>Bananas</t>
  </si>
  <si>
    <t>Almond Milk</t>
  </si>
  <si>
    <t>Raisins</t>
  </si>
  <si>
    <t>Chicken Chili</t>
  </si>
  <si>
    <t>Lettuce</t>
  </si>
  <si>
    <t>Challah</t>
  </si>
  <si>
    <t>Flour</t>
  </si>
  <si>
    <t>#</t>
  </si>
  <si>
    <t>Unit</t>
  </si>
  <si>
    <t>Water</t>
  </si>
  <si>
    <t>Active Dry Yeast</t>
  </si>
  <si>
    <t>Vegetable Oil</t>
  </si>
  <si>
    <t xml:space="preserve">Eggs </t>
  </si>
  <si>
    <t>Salt</t>
  </si>
  <si>
    <t>Ground Chicken</t>
  </si>
  <si>
    <t>Tomato</t>
  </si>
  <si>
    <t>Baby Carrots</t>
  </si>
  <si>
    <t>Ingredient</t>
  </si>
  <si>
    <t>Purchase Amt</t>
  </si>
  <si>
    <t>3 Packets</t>
  </si>
  <si>
    <t>1 Jar</t>
  </si>
  <si>
    <t>.7 Liter</t>
  </si>
  <si>
    <t>1 Dozen</t>
  </si>
  <si>
    <t>tsp</t>
  </si>
  <si>
    <t>tbsp</t>
  </si>
  <si>
    <t>Container</t>
  </si>
  <si>
    <t>Serving Amt</t>
  </si>
  <si>
    <t>cup</t>
  </si>
  <si>
    <t>packet</t>
  </si>
  <si>
    <t>egg</t>
  </si>
  <si>
    <t>12 oz</t>
  </si>
  <si>
    <t>oz</t>
  </si>
  <si>
    <t>1 pepper</t>
  </si>
  <si>
    <t>1 onion</t>
  </si>
  <si>
    <t>1 lime</t>
  </si>
  <si>
    <t>1 potato</t>
  </si>
  <si>
    <t>pepper</t>
  </si>
  <si>
    <t>onion</t>
  </si>
  <si>
    <t>tomato</t>
  </si>
  <si>
    <t>lime</t>
  </si>
  <si>
    <t>potato</t>
  </si>
  <si>
    <t>cucumber</t>
  </si>
  <si>
    <t>sweet potato</t>
  </si>
  <si>
    <t>green onion</t>
  </si>
  <si>
    <t>1 roma tomato</t>
  </si>
  <si>
    <t>1 head</t>
  </si>
  <si>
    <t>head</t>
  </si>
  <si>
    <t>1 container</t>
  </si>
  <si>
    <t>banana</t>
  </si>
  <si>
    <t>container</t>
  </si>
  <si>
    <t>leaf</t>
  </si>
  <si>
    <t>Servings/Container</t>
  </si>
  <si>
    <t xml:space="preserve">Ronzoli Whole Grain Thin Spaghetti </t>
  </si>
  <si>
    <t>x</t>
  </si>
  <si>
    <t>Cabbage Mix</t>
  </si>
  <si>
    <t>Price Per Serving</t>
  </si>
  <si>
    <t>Ginger</t>
  </si>
  <si>
    <t>Nutmeg</t>
  </si>
  <si>
    <t>Allspice</t>
  </si>
  <si>
    <t>Cloves</t>
  </si>
  <si>
    <t>Pumpkin Spiced Challlah</t>
  </si>
  <si>
    <t>Total Meal Calories</t>
  </si>
  <si>
    <t>Meal Calories/Day</t>
  </si>
  <si>
    <t>Apple</t>
  </si>
  <si>
    <t>Strawberry Greek Yogurt</t>
  </si>
  <si>
    <t>Strawberry Banana Smoothie</t>
  </si>
  <si>
    <t>Small Corn Tortillas</t>
  </si>
  <si>
    <t>tortilla</t>
  </si>
  <si>
    <t>Shredded Cheddar Cheese</t>
  </si>
  <si>
    <t>Zucchini</t>
  </si>
  <si>
    <t>zucchini</t>
  </si>
  <si>
    <t>Diced Green Chiles</t>
  </si>
  <si>
    <t>Chili Powder</t>
  </si>
  <si>
    <t>Tomato Paste</t>
  </si>
  <si>
    <t>Cumin</t>
  </si>
  <si>
    <t>Garlic Powder</t>
  </si>
  <si>
    <t>Cayenne Pepper</t>
  </si>
  <si>
    <t>Light Sour Cream</t>
  </si>
  <si>
    <t>Cut the zucchini into small cubes. Rinse and drain the black beans. Slice the green onions. Chop cilantro. Combine the zucchini, black beans, corn , green onions, cilantro, and diced green chiles in a bowl. Add 1/4 tsp salt and stir. To make the sauce, combine the oil, chili powder, and flour in a small sauce pot. Whisk them together over medium heat and allow it to begin to bubble. Let the mixture bubble while whisking for about one minute. Add the water, tomato paste, cumin, garlic, cayenne, and salt. Whisk until smooth. Heat the sauce until thick and bubbly (about 3-5 minutes).Preheat the oven to 350 degrees. Prepare a 9x9 casserole dish by coating lightly with non-stick spray. Spread a 1/2 cup of the sauce in the bottom. Arrange 1/3 of the tortillas over the sauce, 1/3 of the vegetable mixture. Drizzle 1/2 cup of the sauce over the vegetables, then top with 1/2 cup cheese. Repeat these layers two more times, or until the vegetable mix, sauce, and cheese are gone.Bake the casserole for 40-45 minutes, or until the edges are bubbly and the cheese begins to brown. Slice and top with extra green onions and cilantro</t>
  </si>
  <si>
    <t>Non-Stick Spray</t>
  </si>
  <si>
    <t>spray</t>
  </si>
  <si>
    <t>Chipotle Peppers in Adobo Sauce</t>
  </si>
  <si>
    <t>Chicken Broth</t>
  </si>
  <si>
    <t>Vegetable Broth</t>
  </si>
  <si>
    <t>Veggie Enchilada Casserole</t>
  </si>
  <si>
    <t>Tortillas in Black Bean Sauce</t>
  </si>
  <si>
    <t>Black bean sauce: combine the drained black beans, chipotle peppers plus 1 Tbsp of the adobo sauce, 1/4 of the sweet onion, cumin, and garlic in a blender. Add the broth and salt as you blend until a smooth, thick sauce forms. Heat the oven to 350. Heat the tortillas until lightly browned. Cover the stacked warmed tortillas.Finely dice the rest of the sweet onion. Chop the cilantro leaves, add them to the diced onion along with a pinch of salt, and stir. Set the onion and cilantro mixture aside.Pour a small amount of the black bean sauce into a casserole dish and spread it around to cover the bottom. Pour more sauce into a wide shallow bowl or dish for dipping the tortillas. Dip the tortillas in the sauce until both sides are coated. Sprinkle cheese and the onion cilantro mixture over half of the tortilla, fold it closed, then fold in half once more to make a triangle. Place them in the casserole dish. Once all the tortillas are dipped, filled, folded, and placed in the casserole dish, pour any remaining black bean sauce over top. Bake for 15 minutes, or just until heated. Top with the remaining cheese and onion cilantro mixture after baking.</t>
  </si>
  <si>
    <t>Freeze the banana beforehard. Place frozen banana in blender with strawberry greek yogurt, almond milk, and ice then blend and serve</t>
  </si>
  <si>
    <t>Fresh Ginger</t>
  </si>
  <si>
    <t>inch</t>
  </si>
  <si>
    <t>Fresh Garlic</t>
  </si>
  <si>
    <t>Curry Powder</t>
  </si>
  <si>
    <t>Frozen Chopped Spinach</t>
  </si>
  <si>
    <t>Chickpeas</t>
  </si>
  <si>
    <t>Full Fat Coconut Milk</t>
  </si>
  <si>
    <t>Sugar</t>
  </si>
  <si>
    <t>Plain Yogurt</t>
  </si>
  <si>
    <t>Olive Oil</t>
  </si>
  <si>
    <t>Chana Saag</t>
  </si>
  <si>
    <t>Naan</t>
  </si>
  <si>
    <t>Dice the onion and mince the garlic. Add both to a large skillet with the olive oil. Use side of a spoon to scrape the skin from the ginger. Grate the ginger into the skillet. Sauté the onion, garlic, and ginger over medium-low heat for about 5 minutes. While these are cooking, dice the tomato.Add the curry powder and cumin and continue to stir for one minute more. Add the diced tomato and salt. Continue to cook for about five minutes, or until the tomato has broken down and is no longer holding its diced shape.
Drain abd rinse chick peas. Add the chickpeas, frozen spinach, and a half cup of water to the skillet. Stir everything together and then bring it up to a simmer over medium heat. Let the mixture simmer for five minutes until most of the water should have simmered away. Turn the heat down a bit (medium-low) and add the evaporated/coconut milk. Depending on how thick you want the sauce, you can either just heat through or let it simmer until thickened.  Once it’s heated through, adjust the salt and curry powder to your liking.</t>
  </si>
  <si>
    <t>Combine the yeast, sugar and water. Once frothy, whisk in the oil, yogurt, and egg until evenly combined. In a separate bowl, combine 1 cup of the flour with the salt. Next, pour the bowl of wet ingredients to the flour/salt mixture and stir until well combined. Continue adding flour, a half cup at a time, until you can no longer stir it with a spoon (about 1 to 1.5 cups later). knead the ball of dough for about 3 minutes, adding small amounts of flour as necessary. You'll end up using between 2.5 to 3 cups flour total. The dough should be smooth and very soft but not sticky. Loosely cover the dough and let it rise until double in size (about 1 hour). After it rises, gently flatten the dough into a disc and cut it into 8 equal pieces. Shape each piece into a small ball.Heat a large, heavy bottomed skillet over medium heat. Working with one ball at a time, roll it out until it is about 1/4 inch thick or approximately 6 inches in diameter. Place the rolled out dough onto the hot skillet and cook until the bottom is golden brown and large bubbles have formed on the surface. Flip the dough and cook the other side until golden brown as well.</t>
  </si>
  <si>
    <t>Ketchup</t>
  </si>
  <si>
    <t>BBQ Sauce</t>
  </si>
  <si>
    <t>Pasta Sauce</t>
  </si>
  <si>
    <t>Jelly</t>
  </si>
  <si>
    <t>Deli Turkey</t>
  </si>
  <si>
    <t>slices</t>
  </si>
  <si>
    <t>Penne</t>
  </si>
  <si>
    <t>Mustard</t>
  </si>
  <si>
    <t>Snack Calories</t>
  </si>
  <si>
    <t>Snacks (cal)</t>
  </si>
  <si>
    <t>Meal Calories</t>
  </si>
  <si>
    <t>Exercise</t>
  </si>
  <si>
    <t>Daily Cal Goal</t>
  </si>
  <si>
    <t>Calories Left</t>
  </si>
  <si>
    <t>Calories Eaten</t>
  </si>
  <si>
    <t>Not Prepped</t>
  </si>
  <si>
    <t>This meal was not prepped, and as a result was calculated in the snack section instead</t>
  </si>
  <si>
    <t>Cream Cheese</t>
  </si>
  <si>
    <t>Large Corn Tortillas</t>
  </si>
  <si>
    <t>Mayonnaise</t>
  </si>
  <si>
    <t>Lemon</t>
  </si>
  <si>
    <t>lemon</t>
  </si>
  <si>
    <t>Celery</t>
  </si>
  <si>
    <t>stalks</t>
  </si>
  <si>
    <t>Chicken Breast</t>
  </si>
  <si>
    <t>Almonds</t>
  </si>
  <si>
    <t>Pepper</t>
  </si>
  <si>
    <t>Curry Chicken Salad</t>
  </si>
  <si>
    <t>Make the dressing by stirring together the mayonnaise, yogurt, lemon juice, honey, curry powder, salt, and pepper in a small bowl. Taste the dressing and adjust the curry powder or salt if needed.
Season both sides of the chicken breasts with a light sprinkle of salt, pepper, and ground ginger. Cook the chicken breast in either a countertop grill or in a skillet until cooked through. Allow the cooked chicken breast to cool while you prepare the rest of the salad.
Finely dice the celery and slice the green onions. Place the green onion, celery, sliced almonds, and raisins in a large bowl.
Chop the chicken into small cubes and place them in the bowl with the celery, onion, almonds, and raisins. Stir to combine. Pour the dressing over top and stir to coat.</t>
  </si>
  <si>
    <t>Lentils</t>
  </si>
  <si>
    <t>clove</t>
  </si>
  <si>
    <t>Paprika</t>
  </si>
  <si>
    <t>Thyme</t>
  </si>
  <si>
    <t>Boil the potatoes in salted water until soft. Mince the garlic and dice the onion. Sauté the onion and garlic with 1 tbsp olive oil in a large skillet over medium heat until the onions are soft and transparent (3-5 minutes).While the onions and garlic are cooking, peel and dice the carrots, dice the celery. Once the onions are soft, add the carrots and celery to the skillet and continue to sauté until the celery begins to soften slightly (5 minutes). Finally, add salt, thyme, smoked paprika, and freshly cracked pepper to the skillet. Continue to sauté. Add the tomato paste and flour to the skillet. Stir and cook the vegetables with the flour and tomato paste until the vegetables are coated and the pasty mixture begins to coat the bottom of the skillet (about 2 minutes).Add the vegetable broth to the skillet, stirring to dissolve the flour and tomato paste from the bottom of the skillet. Allow the broth to come up to a simmer, at which point it will become slightly thicker. Stir in the cooked lentils and frozen corn, and allow to mixture to heat through.Preheat the oven to 400. Mash the boiled potatoes, mixing in the sour cream, garlic, and 1 tbsp olive oil plus salt/pepper. Pour the vegetable mixture into a casserole dish, or use your skillet if it is oven safe. Spread the mashed potatoes out over the surface of the vegetables and gravy. Use your spoon to make a decorative pattern in the mashed potatoes, if desired. Bake the shepherd's pie in the fully preheated oven for 15 minutes, or until everything is heated through.</t>
  </si>
  <si>
    <t>Shepherd's Pie</t>
  </si>
  <si>
    <t xml:space="preserve">Rinse and drain the black beans. Drain the diced green chiles. Slice the green onions. Add the cream cheese, black beans, green chiles, green onion, hot sauce, garlic powder, and salt to a bowl. Stir together until evenly combined, then taste and adjust the salt or hot sauce to your liking. Stack 5 tortillas on a plate, cover with a damp paper towel, and microwave for about 20 seconds to soften (this helps prevent them from cracking when rolled). Heat a large non-stick or cast iron skillet over medium heat. Working quickly as the skillet heats, place about 2 Tbsp of the black bean filling in each tortilla then roll tightly closed. Once all five are filled, add about 1 Tbsp cooking oil to the skillet, give it a few seconds to heat (it should shimmer), then add the filled taquitos seam side down. Cook the taquitos on each side until brown and crispy, then transfer to a clean plate.Repeat the process in small batches of five, adding a little more oil to the skillet each time, until all the filling has been used (about 15 taquitos). </t>
  </si>
  <si>
    <t>Black Bean Taquitos</t>
  </si>
  <si>
    <t>Carrots</t>
  </si>
  <si>
    <t>carrot</t>
  </si>
  <si>
    <t>Parsley</t>
  </si>
  <si>
    <t>bunch</t>
  </si>
  <si>
    <t>Salted Butter</t>
  </si>
  <si>
    <t>Sage</t>
  </si>
  <si>
    <t>French Bread</t>
  </si>
  <si>
    <t xml:space="preserve">Begin by preparing the vegetables. dice the celery, peel and shred the carrots (use a large-holed cheese grater), dice the onion, mince the garlic, and chop the parsley. Add 3 Tbsp of the butter to a large pot, add the garlic, onion, sage, thyme, some freshly cracked pepper, and 1/4 tsp salt to the pot. Continue to sauté the onions are soft and transparent (about 3-5 minutes), add the celery and continue to sauté for a few minutes more. Finally, add the shredded carrots and continue to sauté for a couple more minutes, or just until the carrots begin to soften. While sautéing the vegetables, add the chopped walnuts to a dry skillet. Cook and stir the walnut pieces over medium heat for 2-3 minutes, or just until they begin to give off a nutty aroma. Remove them from the heat immediately.
Finally, add the toasted walnuts, the remaining 3 Tbsp butter, and a handful of fresh parsley to the pot. Stir until the butter has fully melted. Taste the vegetable mixture and add a touch more salt if needed. Preheat the oven to 350. Cut the stale bread into 1/2-inch cubes. Add the cubes to the pot with the sautéed vegetables and herbs. Stir well to coat the bread in the butter. Finally, pour in the vegetable broth, 1/2 cup at a time, stirring well each time before adding more. The bread will not be completely saturated, but will absorb more moisture as the stuffing bakes. Coat the inside of a 3-quart casserole dish with non-stick spray. Add the stuffing mixture to the casserole dish, spread it out evenly, and compress it down slightly. Cover the dish with foil. Bake the stuffing in the preheated oven for 30 minutes, then remove the foil and bake for an additional 15 minutes, or until the top is golden brown and crispy. </t>
  </si>
  <si>
    <t>Vegetable Stuffing</t>
  </si>
  <si>
    <t>Brown Lentils</t>
  </si>
  <si>
    <t>Coconut Curry Lentils</t>
  </si>
  <si>
    <t>Dice the onion and mince the garlic. Peel the sweet potato and carrots. Dice the sweet potato (1/4-1/2 inch cubes) and slice the carrots.
Add the onion, garlic, sweet potato, carrots, lentils, curry powder, cloves, diced tomatoes, tomato sauce, and vegetable broth to the slow cooker. Stir to combine. Place the lid on the slow cooker and cook on high for four hours or low for 7-8 hours. Once cooked, the lentils should be tender and most of the liquid should be absorbed.
Stir the can of coconut milk into the lentils. Taste and adjust the salt or other spices as needed (the amount of salt needed will depend on the type of broth used and the salt content of the canned tomatoes).
To serve, add 1 cup cooked rice to a bowl followed by 1 cup of the lentil mixture. Top with finely diced red onion and fresh cilantro.</t>
  </si>
  <si>
    <t>Baking Powder</t>
  </si>
  <si>
    <t xml:space="preserve">Rinse and drain the chickpeas in a colander. Add the chickpeas to a food processor along with the red onion, parsley, cilantro, salt, cayenne, garlic and cumin. Process the mixture until it forms a chunky paste. A little texture to the mixture is usually desirable. You may need to scrape down the sides of the bowl occasionally to make sure the mixture is an even texture.Place the mixture into a bowl and stir in the baking powder. Begin adding flour, 2 Tbsp at a time, until the mixture becomes cohesive enough to form into patties. Refrigerate the mixture for at least 1 hour to allow the flavors to blend. Using a small measuring cup or scoop (about 2 Tbsp), form the falafel dough into small patties. If freezing the patties for later, place them on a parchment lined baking sheet so they can freeze without sticking together. The patties can be transferred to an air-tight container or freezer bag for long-term storage once they have frozen through. Cook by frying or baking. </t>
  </si>
  <si>
    <t>Falafel</t>
  </si>
  <si>
    <t>Weekly Total</t>
  </si>
  <si>
    <t>Weekly Budget</t>
  </si>
  <si>
    <t>Saturday</t>
  </si>
  <si>
    <t>Sunday</t>
  </si>
  <si>
    <t>Weekday Total</t>
  </si>
  <si>
    <t>Weekday Left</t>
  </si>
  <si>
    <t>Cal Eaten/Day</t>
  </si>
  <si>
    <t>cube</t>
  </si>
  <si>
    <t>Green Apple</t>
  </si>
  <si>
    <t>apple</t>
  </si>
  <si>
    <t>TJ Fire Roasted Tomato</t>
  </si>
  <si>
    <t>TJ Reduced Fat Coconut Milk</t>
  </si>
  <si>
    <t>Margarine</t>
  </si>
  <si>
    <t>Pureed Pumpkin</t>
  </si>
  <si>
    <t>TJ Pumpkin Cream Cheese</t>
  </si>
  <si>
    <t>Pumpkin Rolls</t>
  </si>
  <si>
    <t>Poor Man's Pad Thai</t>
  </si>
  <si>
    <t>Salted Potatoes</t>
  </si>
  <si>
    <t>Rosemary</t>
  </si>
  <si>
    <t>leafs</t>
  </si>
  <si>
    <t>Rosemary Rolls</t>
  </si>
  <si>
    <t>Panko</t>
  </si>
  <si>
    <t>Zucchini Fritters</t>
  </si>
  <si>
    <t>Garam Masala</t>
  </si>
  <si>
    <t>Coriander</t>
  </si>
  <si>
    <t>Tumeric</t>
  </si>
  <si>
    <t>Cardamom</t>
  </si>
  <si>
    <t>Potato Tikka Masala</t>
  </si>
  <si>
    <t>Oregano</t>
  </si>
  <si>
    <t>Homemmade Pizza</t>
  </si>
  <si>
    <t>Rosemary Focaccia</t>
  </si>
  <si>
    <t>Stir together .83 cups of warm water with the active dry yeast. Add 2 cups of flour, olive oil, chopped rosemary, and salt and knead into dough ball. Let rise in an oiled bowl for 1 hourish. Re-roll out dough, and place into a pan to rise again for about 1 hour. Preheat to 425, sprinkle with salt and olive oil, then bake until golden about 20-25 minutes</t>
  </si>
  <si>
    <t>Dissolve yeast in .75 cups warm water with a little bit of sugar (2 tbsp).  Once activated, add oil and salt into yeast. Add flour and stir until dough forms. (IT WILL BE STICKY). Let dough rest for 1 hour. Once rested, knead slightly and separate into pizzas, add toppings (except cheese) and bake. Add cheese right before finishing, bake, and serve</t>
  </si>
  <si>
    <t>Light Shredded Cheese</t>
  </si>
  <si>
    <t>Cheesy Potatoes</t>
  </si>
  <si>
    <t>Mirin</t>
  </si>
  <si>
    <t>Sesame Oil</t>
  </si>
  <si>
    <t>Lo Mein</t>
  </si>
  <si>
    <t>Small Flour Tortillas</t>
  </si>
  <si>
    <t>Hummus</t>
  </si>
  <si>
    <t>Tzatziki</t>
  </si>
  <si>
    <t>TJ Lettuce Mix</t>
  </si>
  <si>
    <t>Veggie Wrap Lunch</t>
  </si>
  <si>
    <t>AllSpice</t>
  </si>
  <si>
    <t>Pumpkin Bread</t>
  </si>
  <si>
    <t>Napa Cabbage</t>
  </si>
  <si>
    <t>Pork Dumplings</t>
  </si>
  <si>
    <t>Ground Pork</t>
  </si>
  <si>
    <t>pound</t>
  </si>
  <si>
    <t>TJ Broccoli Slaw</t>
  </si>
  <si>
    <t>White Wine Vinegar</t>
  </si>
  <si>
    <t>Celery Seed</t>
  </si>
  <si>
    <t>Brown Rice</t>
  </si>
  <si>
    <t>Crushed Pineapple</t>
  </si>
  <si>
    <t>Yellow Squash</t>
  </si>
  <si>
    <t>squash</t>
  </si>
  <si>
    <t>Cole Slaw</t>
  </si>
  <si>
    <t>Shredded Carrots</t>
  </si>
  <si>
    <t>Pineapple Chicken</t>
  </si>
  <si>
    <t>Roasted Garlic Marinara Sauce</t>
  </si>
  <si>
    <t>Red Onion</t>
  </si>
  <si>
    <t>Basil</t>
  </si>
  <si>
    <t>Zucchini Boats</t>
  </si>
  <si>
    <t>Protein</t>
  </si>
  <si>
    <t>Carbs</t>
  </si>
  <si>
    <t>Fat</t>
  </si>
  <si>
    <t>Protein Per Serving</t>
  </si>
  <si>
    <t>Carbs Per Serving</t>
  </si>
  <si>
    <t>Fat Per Serving</t>
  </si>
  <si>
    <t>Protein/Serv</t>
  </si>
  <si>
    <t>Carbs/Serv</t>
  </si>
  <si>
    <t>Fat/Serv</t>
  </si>
  <si>
    <t>Carb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</si>
</sst>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164" formatCode="0.0"/>
    <numFmt numFmtId="165" formatCode="0&quot;g&quot;"/>
    <numFmt numFmtId="166" formatCode="0.00&quot;g&quot;"/>
  </numFmts>
  <fonts count="15" x14ac:knownFonts="1">
    <font>
      <sz val="10"/>
      <color rgb="FF000000"/>
      <name val="Arial"/>
    </font>
    <font>
      <i/>
      <sz val="10"/>
      <name val="Arial"/>
      <family val="2"/>
    </font>
    <font>
      <b/>
      <sz val="10"/>
      <name val="Arial"/>
      <family val="2"/>
    </font>
    <font>
      <sz val="10"/>
      <name val="Arial"/>
      <family val="2"/>
    </font>
    <font>
      <sz val="10"/>
      <color rgb="FF000000"/>
      <name val="Arial"/>
      <family val="2"/>
    </font>
    <font>
      <sz val="10"/>
      <color rgb="FF000000"/>
      <name val="Arial"/>
      <family val="2"/>
    </font>
    <font>
      <sz val="10"/>
      <color rgb="FFFF0000"/>
      <name val="Arial"/>
      <family val="2"/>
    </font>
    <font>
      <sz val="10"/>
      <name val="Arial"/>
      <family val="2"/>
    </font>
    <font>
      <b/>
      <sz val="9"/>
      <color indexed="81"/>
      <name val="Tahoma"/>
      <family val="2"/>
    </font>
    <font>
      <sz val="10"/>
      <color rgb="FF0000FF"/>
      <name val="Arial"/>
      <family val="2"/>
    </font>
    <font>
      <b/>
      <sz val="10"/>
      <name val="Arial"/>
      <family val="2"/>
    </font>
    <font>
      <i/>
      <sz val="10"/>
      <color rgb="FF0000FF"/>
      <name val="Arial"/>
      <family val="2"/>
    </font>
    <font>
      <sz val="8"/>
      <color rgb="FF000000"/>
      <name val="Arial"/>
      <family val="2"/>
    </font>
    <font>
      <sz val="8"/>
      <name val="Arial"/>
      <family val="2"/>
    </font>
    <font>
      <sz val="9"/>
      <color rgb="FF000000"/>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8" tint="0.59999389629810485"/>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4" fillId="0" borderId="0" applyFont="0" applyFill="0" applyBorder="0" applyAlignment="0" applyProtection="0"/>
  </cellStyleXfs>
  <cellXfs count="116">
    <xf numFmtId="0" fontId="0" fillId="0" borderId="0" xfId="0" applyFont="1" applyAlignment="1"/>
    <xf numFmtId="0" fontId="1" fillId="0" borderId="1" xfId="0" applyFont="1" applyBorder="1" applyAlignment="1"/>
    <xf numFmtId="0" fontId="3" fillId="0" borderId="5" xfId="0" applyFont="1" applyBorder="1" applyAlignment="1"/>
    <xf numFmtId="0" fontId="3" fillId="0" borderId="0" xfId="0" applyFont="1"/>
    <xf numFmtId="0" fontId="3" fillId="0" borderId="0" xfId="0" applyFont="1" applyAlignment="1"/>
    <xf numFmtId="0" fontId="2" fillId="0" borderId="0" xfId="0" applyFont="1" applyAlignment="1"/>
    <xf numFmtId="0" fontId="2" fillId="0" borderId="0" xfId="0" applyFont="1" applyAlignment="1"/>
    <xf numFmtId="0" fontId="3" fillId="0" borderId="0" xfId="0" applyFont="1" applyAlignment="1"/>
    <xf numFmtId="44" fontId="3" fillId="0" borderId="0" xfId="1" applyFont="1" applyAlignment="1"/>
    <xf numFmtId="44" fontId="0" fillId="0" borderId="0" xfId="1" applyFont="1" applyAlignment="1"/>
    <xf numFmtId="0" fontId="5" fillId="0" borderId="0" xfId="0" applyFont="1" applyAlignment="1"/>
    <xf numFmtId="0" fontId="0" fillId="2" borderId="0" xfId="0" applyFont="1" applyFill="1" applyAlignment="1"/>
    <xf numFmtId="0" fontId="0" fillId="0" borderId="0" xfId="0" applyFont="1" applyFill="1" applyAlignment="1"/>
    <xf numFmtId="0" fontId="6" fillId="0" borderId="0" xfId="0" applyFont="1" applyAlignment="1"/>
    <xf numFmtId="0" fontId="9" fillId="0" borderId="0" xfId="0" applyFont="1" applyAlignment="1"/>
    <xf numFmtId="0" fontId="9" fillId="0" borderId="0" xfId="0" applyFont="1" applyFill="1" applyBorder="1" applyAlignment="1"/>
    <xf numFmtId="0" fontId="9" fillId="0" borderId="0" xfId="0" applyFont="1"/>
    <xf numFmtId="0" fontId="9" fillId="0" borderId="0" xfId="0" applyFont="1" applyBorder="1" applyAlignment="1"/>
    <xf numFmtId="0" fontId="9" fillId="0" borderId="0" xfId="0" applyFont="1" applyBorder="1"/>
    <xf numFmtId="44" fontId="5" fillId="0" borderId="0" xfId="1" applyFont="1" applyAlignment="1"/>
    <xf numFmtId="44" fontId="0" fillId="2" borderId="0" xfId="1" applyFont="1" applyFill="1" applyAlignment="1"/>
    <xf numFmtId="44" fontId="0" fillId="0" borderId="0" xfId="1" applyFont="1" applyFill="1" applyAlignment="1"/>
    <xf numFmtId="0" fontId="9" fillId="2" borderId="0" xfId="0" applyFont="1" applyFill="1" applyAlignment="1"/>
    <xf numFmtId="44" fontId="9" fillId="0" borderId="0" xfId="1" applyFont="1" applyAlignment="1"/>
    <xf numFmtId="44" fontId="9" fillId="2" borderId="0" xfId="1" applyFont="1" applyFill="1" applyAlignment="1"/>
    <xf numFmtId="44" fontId="9" fillId="0" borderId="0" xfId="1" applyFont="1" applyFill="1" applyAlignment="1"/>
    <xf numFmtId="0" fontId="10" fillId="0" borderId="6" xfId="0" applyFont="1" applyBorder="1" applyAlignment="1"/>
    <xf numFmtId="44" fontId="10" fillId="0" borderId="6" xfId="1" applyFont="1" applyFill="1" applyBorder="1" applyAlignment="1"/>
    <xf numFmtId="164" fontId="0" fillId="0" borderId="0" xfId="0" applyNumberFormat="1" applyFont="1" applyAlignment="1"/>
    <xf numFmtId="1" fontId="0" fillId="0" borderId="0" xfId="1" applyNumberFormat="1" applyFont="1" applyAlignment="1"/>
    <xf numFmtId="1" fontId="0" fillId="0" borderId="0" xfId="0" applyNumberFormat="1" applyFont="1" applyAlignment="1"/>
    <xf numFmtId="0" fontId="9" fillId="0" borderId="7" xfId="0" applyFont="1" applyBorder="1" applyAlignment="1"/>
    <xf numFmtId="0" fontId="10" fillId="0" borderId="6" xfId="0" applyFont="1" applyFill="1" applyBorder="1" applyAlignment="1"/>
    <xf numFmtId="0" fontId="9" fillId="0" borderId="0" xfId="0" applyFont="1" applyFill="1" applyAlignment="1"/>
    <xf numFmtId="0" fontId="10" fillId="0" borderId="0" xfId="0" applyFont="1" applyFill="1" applyBorder="1" applyAlignment="1"/>
    <xf numFmtId="0" fontId="7" fillId="0" borderId="3" xfId="0" applyFont="1" applyBorder="1" applyAlignment="1"/>
    <xf numFmtId="0" fontId="7" fillId="0" borderId="4" xfId="1" applyNumberFormat="1" applyFont="1" applyBorder="1" applyAlignment="1"/>
    <xf numFmtId="0" fontId="7" fillId="0" borderId="4" xfId="0" applyFont="1" applyBorder="1" applyAlignment="1"/>
    <xf numFmtId="0" fontId="13" fillId="0" borderId="0" xfId="0" applyFont="1" applyAlignment="1">
      <alignment horizontal="center" vertical="center"/>
    </xf>
    <xf numFmtId="0" fontId="9" fillId="2" borderId="0" xfId="0" applyFont="1" applyFill="1" applyBorder="1" applyAlignment="1"/>
    <xf numFmtId="0" fontId="5" fillId="2" borderId="0" xfId="0" applyFont="1" applyFill="1" applyAlignment="1"/>
    <xf numFmtId="0" fontId="7" fillId="0" borderId="8" xfId="0" applyFont="1" applyBorder="1" applyAlignment="1"/>
    <xf numFmtId="0" fontId="9" fillId="0" borderId="7" xfId="0" applyFont="1" applyBorder="1" applyAlignment="1">
      <alignment wrapText="1"/>
    </xf>
    <xf numFmtId="0" fontId="7" fillId="0" borderId="1" xfId="0" applyFont="1" applyBorder="1" applyAlignment="1">
      <alignment horizontal="center" vertical="center"/>
    </xf>
    <xf numFmtId="164" fontId="0" fillId="0" borderId="0" xfId="0" applyNumberFormat="1" applyFont="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12" fillId="0" borderId="0" xfId="0" applyFont="1" applyAlignment="1">
      <alignment horizontal="center" vertical="center"/>
    </xf>
    <xf numFmtId="0" fontId="5" fillId="0" borderId="0" xfId="0" applyFont="1" applyFill="1" applyBorder="1" applyAlignment="1">
      <alignment horizontal="center" vertical="center"/>
    </xf>
    <xf numFmtId="0" fontId="5" fillId="3" borderId="0" xfId="0" applyFont="1" applyFill="1" applyBorder="1" applyAlignment="1">
      <alignment horizontal="center" vertical="center"/>
    </xf>
    <xf numFmtId="8" fontId="0" fillId="0" borderId="0" xfId="0" applyNumberFormat="1" applyFont="1" applyAlignment="1"/>
    <xf numFmtId="0" fontId="5" fillId="0" borderId="0" xfId="0" quotePrefix="1" applyFont="1" applyAlignment="1"/>
    <xf numFmtId="0" fontId="0" fillId="0" borderId="0" xfId="0" quotePrefix="1" applyFont="1" applyAlignment="1"/>
    <xf numFmtId="2" fontId="0" fillId="0" borderId="0" xfId="0" applyNumberFormat="1" applyFont="1" applyAlignment="1"/>
    <xf numFmtId="0" fontId="4" fillId="0" borderId="0" xfId="0" applyFont="1" applyAlignment="1"/>
    <xf numFmtId="0" fontId="4" fillId="0" borderId="0" xfId="0" quotePrefix="1" applyFont="1" applyAlignment="1"/>
    <xf numFmtId="49" fontId="2" fillId="0" borderId="0" xfId="0" applyNumberFormat="1" applyFont="1" applyFill="1" applyBorder="1" applyAlignment="1"/>
    <xf numFmtId="165" fontId="9" fillId="0" borderId="0" xfId="0" applyNumberFormat="1" applyFont="1" applyAlignment="1"/>
    <xf numFmtId="165" fontId="9" fillId="2" borderId="0" xfId="0" applyNumberFormat="1" applyFont="1" applyFill="1" applyAlignment="1"/>
    <xf numFmtId="166" fontId="9" fillId="0" borderId="0" xfId="0" applyNumberFormat="1" applyFont="1" applyAlignment="1"/>
    <xf numFmtId="0" fontId="10" fillId="0" borderId="2" xfId="0" applyFont="1" applyBorder="1" applyAlignment="1">
      <alignment horizontal="left"/>
    </xf>
    <xf numFmtId="0" fontId="2" fillId="0" borderId="2" xfId="0" applyFont="1" applyBorder="1" applyAlignment="1">
      <alignment horizontal="left"/>
    </xf>
    <xf numFmtId="44" fontId="2" fillId="0" borderId="2" xfId="1" applyFont="1" applyBorder="1" applyAlignment="1">
      <alignment horizontal="left"/>
    </xf>
    <xf numFmtId="1" fontId="2" fillId="0" borderId="2" xfId="0" applyNumberFormat="1" applyFont="1" applyBorder="1" applyAlignment="1">
      <alignment horizontal="left"/>
    </xf>
    <xf numFmtId="164" fontId="2" fillId="0" borderId="2" xfId="0" applyNumberFormat="1" applyFont="1" applyBorder="1" applyAlignment="1">
      <alignment horizontal="left"/>
    </xf>
    <xf numFmtId="0" fontId="2" fillId="0" borderId="2" xfId="0" applyFont="1" applyBorder="1" applyAlignment="1">
      <alignment horizontal="left" vertical="center"/>
    </xf>
    <xf numFmtId="0" fontId="0" fillId="0" borderId="0" xfId="0" applyFont="1" applyAlignment="1">
      <alignment horizontal="left"/>
    </xf>
    <xf numFmtId="44" fontId="0" fillId="0" borderId="0" xfId="1" applyFont="1" applyAlignment="1">
      <alignment horizontal="left"/>
    </xf>
    <xf numFmtId="2" fontId="2" fillId="0" borderId="2" xfId="1" applyNumberFormat="1" applyFont="1" applyBorder="1" applyAlignment="1">
      <alignment horizontal="left"/>
    </xf>
    <xf numFmtId="2" fontId="0" fillId="0" borderId="0" xfId="1" applyNumberFormat="1" applyFont="1" applyAlignment="1"/>
    <xf numFmtId="0" fontId="0" fillId="0" borderId="0" xfId="0" applyFont="1" applyAlignment="1">
      <alignment horizontal="center"/>
    </xf>
    <xf numFmtId="0" fontId="13" fillId="0" borderId="0" xfId="0" applyFont="1" applyAlignment="1">
      <alignment horizontal="center" vertical="center" wrapText="1"/>
    </xf>
    <xf numFmtId="0" fontId="12" fillId="0" borderId="0" xfId="0" applyFont="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center" vertical="center"/>
    </xf>
    <xf numFmtId="0" fontId="12"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center" vertical="center" wrapText="1"/>
    </xf>
    <xf numFmtId="0" fontId="9" fillId="0" borderId="9" xfId="0" applyFont="1" applyBorder="1" applyAlignment="1"/>
    <xf numFmtId="0" fontId="9" fillId="0" borderId="10" xfId="0" applyFont="1" applyBorder="1" applyAlignment="1"/>
    <xf numFmtId="0" fontId="0" fillId="0" borderId="11" xfId="0" applyFont="1" applyBorder="1" applyAlignment="1"/>
    <xf numFmtId="0" fontId="9" fillId="0" borderId="11" xfId="0" applyFont="1" applyBorder="1" applyAlignment="1"/>
    <xf numFmtId="0" fontId="3" fillId="0" borderId="11" xfId="0" applyFont="1" applyBorder="1"/>
    <xf numFmtId="44" fontId="0" fillId="0" borderId="11" xfId="1" applyFont="1" applyBorder="1" applyAlignment="1"/>
    <xf numFmtId="2" fontId="0" fillId="0" borderId="11" xfId="1" applyNumberFormat="1" applyFont="1" applyBorder="1" applyAlignment="1"/>
    <xf numFmtId="1" fontId="0" fillId="0" borderId="12" xfId="1" applyNumberFormat="1" applyFont="1" applyBorder="1" applyAlignment="1"/>
    <xf numFmtId="0" fontId="9" fillId="0" borderId="13" xfId="0" applyFont="1" applyBorder="1" applyAlignment="1"/>
    <xf numFmtId="0" fontId="0" fillId="0" borderId="0" xfId="0" applyFont="1" applyBorder="1" applyAlignment="1"/>
    <xf numFmtId="0" fontId="3" fillId="0" borderId="0" xfId="0" applyFont="1" applyBorder="1"/>
    <xf numFmtId="44" fontId="0" fillId="0" borderId="0" xfId="1" applyFont="1" applyBorder="1" applyAlignment="1"/>
    <xf numFmtId="2" fontId="0" fillId="0" borderId="0" xfId="1" applyNumberFormat="1" applyFont="1" applyBorder="1" applyAlignment="1"/>
    <xf numFmtId="1" fontId="0" fillId="0" borderId="14" xfId="1" applyNumberFormat="1" applyFont="1" applyBorder="1" applyAlignment="1"/>
    <xf numFmtId="0" fontId="9" fillId="0" borderId="15" xfId="0" applyFont="1" applyBorder="1" applyAlignment="1"/>
    <xf numFmtId="0" fontId="0" fillId="0" borderId="6" xfId="0" applyFont="1" applyBorder="1" applyAlignment="1"/>
    <xf numFmtId="0" fontId="9" fillId="0" borderId="6" xfId="0" applyFont="1" applyBorder="1"/>
    <xf numFmtId="0" fontId="3" fillId="0" borderId="6" xfId="0" applyFont="1" applyBorder="1"/>
    <xf numFmtId="44" fontId="0" fillId="0" borderId="6" xfId="1" applyFont="1" applyBorder="1" applyAlignment="1"/>
    <xf numFmtId="2" fontId="0" fillId="0" borderId="6" xfId="1" applyNumberFormat="1" applyFont="1" applyBorder="1" applyAlignment="1"/>
    <xf numFmtId="1" fontId="0" fillId="0" borderId="16" xfId="1" applyNumberFormat="1" applyFont="1" applyBorder="1" applyAlignment="1"/>
    <xf numFmtId="0" fontId="11" fillId="0" borderId="11" xfId="0" applyFont="1" applyBorder="1" applyAlignment="1"/>
    <xf numFmtId="0" fontId="9" fillId="0" borderId="15" xfId="0" applyFont="1" applyFill="1" applyBorder="1" applyAlignment="1"/>
    <xf numFmtId="0" fontId="9" fillId="0" borderId="6" xfId="0" applyFont="1" applyBorder="1" applyAlignment="1"/>
    <xf numFmtId="0" fontId="9" fillId="0" borderId="13" xfId="0" applyFont="1" applyFill="1" applyBorder="1" applyAlignment="1"/>
    <xf numFmtId="0" fontId="9" fillId="0" borderId="11" xfId="0" applyFont="1" applyBorder="1"/>
    <xf numFmtId="2" fontId="9" fillId="0" borderId="0" xfId="0" applyNumberFormat="1" applyFont="1" applyBorder="1"/>
    <xf numFmtId="0" fontId="9" fillId="0" borderId="17" xfId="0" applyFont="1" applyBorder="1" applyAlignment="1"/>
    <xf numFmtId="0" fontId="0" fillId="0" borderId="18" xfId="0" applyFont="1" applyBorder="1" applyAlignment="1"/>
    <xf numFmtId="0" fontId="9" fillId="0" borderId="18" xfId="0" applyFont="1" applyBorder="1"/>
    <xf numFmtId="0" fontId="3" fillId="0" borderId="18" xfId="0" applyFont="1" applyBorder="1"/>
    <xf numFmtId="44" fontId="0" fillId="0" borderId="18" xfId="1" applyFont="1" applyBorder="1" applyAlignment="1"/>
    <xf numFmtId="2" fontId="0" fillId="0" borderId="18" xfId="1" applyNumberFormat="1" applyFont="1" applyBorder="1" applyAlignment="1"/>
    <xf numFmtId="1" fontId="0" fillId="0" borderId="19" xfId="1" applyNumberFormat="1" applyFont="1" applyBorder="1" applyAlignment="1"/>
    <xf numFmtId="44" fontId="0" fillId="4" borderId="0" xfId="1" applyFont="1" applyFill="1" applyAlignment="1"/>
    <xf numFmtId="0" fontId="9" fillId="0" borderId="18" xfId="0" applyFont="1" applyBorder="1" applyAlignment="1"/>
    <xf numFmtId="165" fontId="3" fillId="0" borderId="0" xfId="0" applyNumberFormat="1" applyFont="1" applyAlignment="1"/>
    <xf numFmtId="165" fontId="2" fillId="0" borderId="0" xfId="0" applyNumberFormat="1" applyFont="1" applyAlignment="1"/>
  </cellXfs>
  <cellStyles count="2">
    <cellStyle name="Currency" xfId="1" builtinId="4"/>
    <cellStyle name="Normal" xfId="0" builtinId="0"/>
  </cellStyles>
  <dxfs count="5">
    <dxf>
      <fill>
        <patternFill>
          <bgColor theme="7" tint="0.79998168889431442"/>
        </patternFill>
      </fill>
    </dxf>
    <dxf>
      <fill>
        <patternFill>
          <bgColor theme="4"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0"/>
  <sheetViews>
    <sheetView workbookViewId="0">
      <selection activeCell="G24" sqref="G24"/>
    </sheetView>
  </sheetViews>
  <sheetFormatPr defaultColWidth="14.42578125" defaultRowHeight="15.75" customHeight="1" x14ac:dyDescent="0.2"/>
  <cols>
    <col min="3" max="3" width="15.85546875" customWidth="1"/>
    <col min="8" max="8" width="17" bestFit="1" customWidth="1"/>
    <col min="9" max="9" width="3.5703125" customWidth="1"/>
    <col min="10" max="10" width="17" bestFit="1" customWidth="1"/>
    <col min="11" max="11" width="16.28515625" bestFit="1" customWidth="1"/>
  </cols>
  <sheetData>
    <row r="1" spans="1:12" ht="15.75" customHeight="1" thickBot="1" x14ac:dyDescent="0.25">
      <c r="A1" s="1" t="s">
        <v>0</v>
      </c>
      <c r="B1" s="5" t="s">
        <v>3</v>
      </c>
      <c r="C1" s="6" t="s">
        <v>17</v>
      </c>
      <c r="D1" s="6" t="s">
        <v>18</v>
      </c>
      <c r="E1" s="6" t="s">
        <v>19</v>
      </c>
      <c r="F1" s="6" t="s">
        <v>20</v>
      </c>
      <c r="G1" s="6" t="s">
        <v>212</v>
      </c>
      <c r="H1" s="6" t="s">
        <v>213</v>
      </c>
    </row>
    <row r="2" spans="1:12" ht="15.75" customHeight="1" thickBot="1" x14ac:dyDescent="0.25">
      <c r="A2" s="6" t="s">
        <v>21</v>
      </c>
      <c r="B2" s="31" t="s">
        <v>16</v>
      </c>
      <c r="C2" s="31" t="s">
        <v>16</v>
      </c>
      <c r="D2" s="31" t="s">
        <v>16</v>
      </c>
      <c r="E2" s="31" t="s">
        <v>16</v>
      </c>
      <c r="F2" s="31" t="s">
        <v>16</v>
      </c>
      <c r="G2" s="31" t="s">
        <v>173</v>
      </c>
      <c r="H2" s="31" t="s">
        <v>173</v>
      </c>
      <c r="J2" s="43" t="s">
        <v>117</v>
      </c>
      <c r="K2" s="43" t="s">
        <v>118</v>
      </c>
      <c r="L2" s="43" t="s">
        <v>170</v>
      </c>
    </row>
    <row r="3" spans="1:12" ht="15.75" customHeight="1" thickBot="1" x14ac:dyDescent="0.25">
      <c r="A3" s="6" t="s">
        <v>23</v>
      </c>
      <c r="B3" s="31" t="s">
        <v>140</v>
      </c>
      <c r="C3" s="31" t="s">
        <v>140</v>
      </c>
      <c r="D3" s="31" t="s">
        <v>140</v>
      </c>
      <c r="E3" s="31" t="s">
        <v>154</v>
      </c>
      <c r="F3" s="42" t="s">
        <v>140</v>
      </c>
      <c r="G3" s="31" t="s">
        <v>173</v>
      </c>
      <c r="H3" s="31" t="s">
        <v>173</v>
      </c>
      <c r="J3" s="44">
        <f>VLOOKUP(B2,Recipes!A2:W997,11, FALSE)+VLOOKUP(C2,Recipes!A2:W997,11, FALSE)+VLOOKUP(D2,Recipes!A2:W997,11, FALSE)+VLOOKUP(E2,Recipes!A2:W997,11, FALSE)+VLOOKUP(F2,Recipes!A2:W997,11, FALSE)+ VLOOKUP(B3,Recipes!A2:W997,11, FALSE)+VLOOKUP(C3,Recipes!A2:W997,11, FALSE)+VLOOKUP(D3,Recipes!A2:W997,11, FALSE)+VLOOKUP(E3,Recipes!A2:W997,11, FALSE)+VLOOKUP(F3,Recipes!A2:W997,11, FALSE)+VLOOKUP(B4,Recipes!A2:W997,11, FALSE)+VLOOKUP(C4,Recipes!A2:W997,11, FALSE)+VLOOKUP(D4,Recipes!A2:W997,11, FALSE)+VLOOKUP(E4,Recipes!A2:W997,11, FALSE)+VLOOKUP(F4,Recipes!A2:W997,11, FALSE)+VLOOKUP(G2,Recipes!A2:W997,11, FALSE)+VLOOKUP(H2,Recipes!A2:W997,11, FALSE)+VLOOKUP(G3,Recipes!A2:W997,11, FALSE)+VLOOKUP(G4,Recipes!A2:W997,11, FALSE)+VLOOKUP(H3,Recipes!A2:W997,11, FALSE)+VLOOKUP(G4,Recipes!A2:W997,11, FALSE)</f>
        <v>160.44999999999999</v>
      </c>
      <c r="K3" s="44">
        <f>J3/5</f>
        <v>32.089999999999996</v>
      </c>
      <c r="L3" s="45">
        <v>1300</v>
      </c>
    </row>
    <row r="4" spans="1:12" ht="15.75" customHeight="1" thickBot="1" x14ac:dyDescent="0.25">
      <c r="A4" s="6" t="s">
        <v>27</v>
      </c>
      <c r="B4" s="31" t="s">
        <v>173</v>
      </c>
      <c r="C4" s="31" t="s">
        <v>154</v>
      </c>
      <c r="D4" s="31" t="s">
        <v>173</v>
      </c>
      <c r="E4" s="31" t="s">
        <v>173</v>
      </c>
      <c r="F4" s="31" t="s">
        <v>154</v>
      </c>
      <c r="G4" s="31" t="s">
        <v>173</v>
      </c>
      <c r="H4" s="31" t="s">
        <v>173</v>
      </c>
    </row>
    <row r="5" spans="1:12" ht="15.75" customHeight="1" thickBot="1" x14ac:dyDescent="0.25">
      <c r="A5" s="6"/>
    </row>
    <row r="6" spans="1:12" ht="15.75" customHeight="1" thickBot="1" x14ac:dyDescent="0.25">
      <c r="A6" s="34" t="s">
        <v>167</v>
      </c>
      <c r="B6" s="31">
        <v>150</v>
      </c>
      <c r="C6" s="31">
        <v>193</v>
      </c>
      <c r="D6" s="31">
        <v>35</v>
      </c>
      <c r="E6" s="31">
        <f>193*2</f>
        <v>386</v>
      </c>
      <c r="F6" s="31">
        <v>193</v>
      </c>
      <c r="G6" s="31"/>
      <c r="H6" s="31"/>
    </row>
    <row r="7" spans="1:12" ht="15.75" customHeight="1" thickBot="1" x14ac:dyDescent="0.25">
      <c r="B7" s="31">
        <v>60</v>
      </c>
      <c r="C7" s="31">
        <v>35</v>
      </c>
      <c r="D7" s="31">
        <v>550</v>
      </c>
      <c r="E7" s="31">
        <f>45*15</f>
        <v>675</v>
      </c>
      <c r="F7" s="31">
        <v>400</v>
      </c>
      <c r="G7" s="31"/>
      <c r="H7" s="31"/>
    </row>
    <row r="8" spans="1:12" ht="15.75" customHeight="1" thickBot="1" x14ac:dyDescent="0.25">
      <c r="A8" s="4"/>
      <c r="B8" s="31">
        <v>600</v>
      </c>
      <c r="C8" s="31">
        <f>45*6</f>
        <v>270</v>
      </c>
      <c r="D8" s="31">
        <v>160</v>
      </c>
      <c r="E8" s="31">
        <v>500</v>
      </c>
      <c r="F8" s="31"/>
      <c r="G8" s="31"/>
      <c r="H8" s="31"/>
    </row>
    <row r="9" spans="1:12" ht="15.75" customHeight="1" thickBot="1" x14ac:dyDescent="0.25">
      <c r="B9" s="31">
        <v>150</v>
      </c>
      <c r="C9" s="31">
        <f>110+40</f>
        <v>150</v>
      </c>
      <c r="D9" s="31">
        <v>800</v>
      </c>
      <c r="E9" s="31">
        <v>100</v>
      </c>
      <c r="F9" s="31"/>
      <c r="G9" s="31"/>
      <c r="H9" s="31"/>
    </row>
    <row r="10" spans="1:12" ht="15.75" customHeight="1" thickBot="1" x14ac:dyDescent="0.25">
      <c r="B10" s="31">
        <v>100</v>
      </c>
      <c r="C10" s="31">
        <v>30</v>
      </c>
      <c r="D10" s="31"/>
      <c r="E10" s="31"/>
      <c r="F10" s="31"/>
      <c r="G10" s="31"/>
      <c r="H10" s="31"/>
    </row>
    <row r="11" spans="1:12" ht="15.75" customHeight="1" thickBot="1" x14ac:dyDescent="0.25">
      <c r="B11" s="3"/>
    </row>
    <row r="12" spans="1:12" ht="15.75" customHeight="1" thickBot="1" x14ac:dyDescent="0.25">
      <c r="B12" s="41" t="s">
        <v>168</v>
      </c>
      <c r="C12" s="41" t="s">
        <v>168</v>
      </c>
      <c r="D12" s="41" t="s">
        <v>168</v>
      </c>
      <c r="E12" s="41" t="s">
        <v>168</v>
      </c>
      <c r="F12" s="41" t="s">
        <v>168</v>
      </c>
      <c r="G12" s="41" t="s">
        <v>168</v>
      </c>
      <c r="H12" s="41" t="s">
        <v>168</v>
      </c>
    </row>
    <row r="13" spans="1:12" ht="15.75" customHeight="1" thickBot="1" x14ac:dyDescent="0.25">
      <c r="B13" s="3">
        <f>VLOOKUP(B2,Recipes!$A$2:$W$11997,11, FALSE)+VLOOKUP(B3,Recipes!$A$2:$W$11997,11, FALSE)+VLOOKUP(B4,Recipes!$A$2:$W$11997,11, FALSE)</f>
        <v>40.090000000000003</v>
      </c>
      <c r="C13" s="3">
        <f>VLOOKUP(C2,Recipes!$A$2:$W$11997,11, FALSE)+VLOOKUP(C3,Recipes!$A$2:$W$11997,11, FALSE)+VLOOKUP(C4,Recipes!$A$2:$W$11997,11, FALSE)</f>
        <v>40.090000000000003</v>
      </c>
      <c r="D13" s="3">
        <f>VLOOKUP(D2,Recipes!$A$2:$W$11997,11, FALSE)+VLOOKUP(D3,Recipes!$A$2:$W$11997,11, FALSE)+VLOOKUP(D4,Recipes!$A$2:$W$11997,11, FALSE)</f>
        <v>40.090000000000003</v>
      </c>
      <c r="E13" s="3">
        <f>VLOOKUP(E2,Recipes!$A$2:$W$11997,11, FALSE)+VLOOKUP(E3,Recipes!$A$2:$W$11997,11, FALSE)+VLOOKUP(E4,Recipes!$A$2:$W$11997,11, FALSE)</f>
        <v>0.09</v>
      </c>
      <c r="F13" s="3">
        <f>VLOOKUP(F2,Recipes!$A$2:$W$11997,11, FALSE)+VLOOKUP(F3,Recipes!$A$2:$W$11997,11, FALSE)+VLOOKUP(F4,Recipes!$A$2:$W$11997,11, FALSE)</f>
        <v>40.090000000000003</v>
      </c>
    </row>
    <row r="14" spans="1:12" ht="15.75" customHeight="1" thickBot="1" x14ac:dyDescent="0.25">
      <c r="B14" s="41" t="s">
        <v>166</v>
      </c>
      <c r="C14" s="41" t="s">
        <v>166</v>
      </c>
      <c r="D14" s="41" t="s">
        <v>166</v>
      </c>
      <c r="E14" s="41" t="s">
        <v>166</v>
      </c>
      <c r="F14" s="41" t="s">
        <v>166</v>
      </c>
      <c r="G14" s="41" t="s">
        <v>166</v>
      </c>
      <c r="H14" s="41" t="s">
        <v>166</v>
      </c>
    </row>
    <row r="15" spans="1:12" ht="15.75" customHeight="1" thickBot="1" x14ac:dyDescent="0.25">
      <c r="B15">
        <f>SUM(B6:B10)</f>
        <v>1060</v>
      </c>
      <c r="C15">
        <f t="shared" ref="C15:F15" si="0">SUM(C6:C10)</f>
        <v>678</v>
      </c>
      <c r="D15">
        <f t="shared" si="0"/>
        <v>1545</v>
      </c>
      <c r="E15">
        <f t="shared" si="0"/>
        <v>1661</v>
      </c>
      <c r="F15">
        <f t="shared" si="0"/>
        <v>593</v>
      </c>
    </row>
    <row r="16" spans="1:12" ht="15.75" customHeight="1" thickBot="1" x14ac:dyDescent="0.25">
      <c r="B16" s="41" t="s">
        <v>169</v>
      </c>
      <c r="C16" s="41" t="s">
        <v>169</v>
      </c>
      <c r="D16" s="41" t="s">
        <v>169</v>
      </c>
      <c r="E16" s="41" t="s">
        <v>169</v>
      </c>
      <c r="F16" s="41" t="s">
        <v>169</v>
      </c>
      <c r="G16" s="41" t="s">
        <v>169</v>
      </c>
      <c r="H16" s="41" t="s">
        <v>169</v>
      </c>
    </row>
    <row r="17" spans="2:12" ht="15.75" customHeight="1" x14ac:dyDescent="0.2">
      <c r="B17">
        <f>-350</f>
        <v>-350</v>
      </c>
      <c r="C17">
        <v>-350</v>
      </c>
      <c r="D17">
        <v>-350</v>
      </c>
      <c r="E17">
        <v>-350</v>
      </c>
      <c r="F17">
        <v>-350</v>
      </c>
    </row>
    <row r="18" spans="2:12" ht="15.75" customHeight="1" x14ac:dyDescent="0.2">
      <c r="B18" s="46" t="s">
        <v>172</v>
      </c>
      <c r="C18" s="46" t="s">
        <v>172</v>
      </c>
      <c r="D18" s="46" t="s">
        <v>172</v>
      </c>
      <c r="E18" s="46" t="s">
        <v>172</v>
      </c>
      <c r="F18" s="46" t="s">
        <v>172</v>
      </c>
      <c r="G18" s="46" t="s">
        <v>172</v>
      </c>
      <c r="H18" s="46" t="s">
        <v>172</v>
      </c>
      <c r="J18" s="49" t="s">
        <v>214</v>
      </c>
      <c r="K18" s="49" t="s">
        <v>210</v>
      </c>
      <c r="L18" s="49" t="s">
        <v>211</v>
      </c>
    </row>
    <row r="19" spans="2:12" ht="15.75" customHeight="1" x14ac:dyDescent="0.2">
      <c r="B19">
        <f>SUM(B13+B15)</f>
        <v>1100.0899999999999</v>
      </c>
      <c r="C19">
        <f t="shared" ref="C19:H19" si="1">SUM(C13+C15)</f>
        <v>718.09</v>
      </c>
      <c r="D19">
        <f t="shared" si="1"/>
        <v>1585.09</v>
      </c>
      <c r="E19">
        <f t="shared" si="1"/>
        <v>1661.09</v>
      </c>
      <c r="F19">
        <f t="shared" si="1"/>
        <v>633.09</v>
      </c>
      <c r="G19">
        <f t="shared" si="1"/>
        <v>0</v>
      </c>
      <c r="H19">
        <f t="shared" si="1"/>
        <v>0</v>
      </c>
      <c r="J19">
        <f>(L3*5)-SUM(B17:F17)</f>
        <v>8250</v>
      </c>
      <c r="K19">
        <f>SUM(B19:H19)</f>
        <v>5697.45</v>
      </c>
      <c r="L19">
        <f>(L3*7)-SUM(B17:H17)</f>
        <v>10850</v>
      </c>
    </row>
    <row r="20" spans="2:12" ht="15.75" customHeight="1" x14ac:dyDescent="0.2">
      <c r="B20" s="46" t="s">
        <v>171</v>
      </c>
      <c r="C20" s="46" t="s">
        <v>171</v>
      </c>
      <c r="D20" s="46" t="s">
        <v>171</v>
      </c>
      <c r="E20" s="46" t="s">
        <v>171</v>
      </c>
      <c r="F20" s="46" t="s">
        <v>171</v>
      </c>
      <c r="G20" s="46" t="s">
        <v>171</v>
      </c>
      <c r="H20" s="46" t="s">
        <v>171</v>
      </c>
      <c r="J20" s="48" t="s">
        <v>215</v>
      </c>
      <c r="K20" s="48" t="s">
        <v>171</v>
      </c>
      <c r="L20" s="48" t="s">
        <v>216</v>
      </c>
    </row>
    <row r="21" spans="2:12" ht="12.75" x14ac:dyDescent="0.2">
      <c r="B21">
        <f>$L$3-B17-B15-B13</f>
        <v>549.91</v>
      </c>
      <c r="C21">
        <f>$L$3-C17-C15-C13</f>
        <v>931.91</v>
      </c>
      <c r="D21">
        <f>$L$3-D17-D15-D13</f>
        <v>64.91</v>
      </c>
      <c r="E21">
        <f>$L$3-E17-E15-E13</f>
        <v>-11.09</v>
      </c>
      <c r="F21">
        <f>$L$3-F17-F15-F13</f>
        <v>1016.91</v>
      </c>
      <c r="G21">
        <f t="shared" ref="G21:H21" si="2">$L$3-G17-G15-G13</f>
        <v>1300</v>
      </c>
      <c r="H21">
        <f t="shared" si="2"/>
        <v>1300</v>
      </c>
      <c r="J21">
        <f>SUM(B21:F21)</f>
        <v>2552.5500000000002</v>
      </c>
      <c r="K21">
        <f>L19-K19</f>
        <v>5152.55</v>
      </c>
      <c r="L21">
        <f>K19/5</f>
        <v>1139.49</v>
      </c>
    </row>
    <row r="22" spans="2:12" ht="12.75" x14ac:dyDescent="0.2">
      <c r="B22" s="3"/>
    </row>
    <row r="23" spans="2:12" ht="12.75" x14ac:dyDescent="0.2">
      <c r="B23" s="3"/>
    </row>
    <row r="24" spans="2:12" ht="12.75" x14ac:dyDescent="0.2">
      <c r="B24" s="3"/>
    </row>
    <row r="25" spans="2:12" ht="12.75" x14ac:dyDescent="0.2">
      <c r="B25" s="3"/>
    </row>
    <row r="26" spans="2:12" ht="12.75" x14ac:dyDescent="0.2">
      <c r="B26" s="3"/>
    </row>
    <row r="27" spans="2:12" ht="12.75" x14ac:dyDescent="0.2">
      <c r="B27" s="3"/>
    </row>
    <row r="28" spans="2:12" ht="12.75" x14ac:dyDescent="0.2">
      <c r="B28" s="3"/>
    </row>
    <row r="29" spans="2:12" ht="12.75" x14ac:dyDescent="0.2">
      <c r="B29" s="3"/>
    </row>
    <row r="30" spans="2:12" ht="12.75" x14ac:dyDescent="0.2">
      <c r="B30" s="3"/>
    </row>
    <row r="31" spans="2:12" ht="12.75" x14ac:dyDescent="0.2">
      <c r="B31" s="3"/>
    </row>
    <row r="32" spans="2:12" ht="12.75" x14ac:dyDescent="0.2">
      <c r="B32" s="3"/>
    </row>
    <row r="33" spans="2:2" ht="12.75" x14ac:dyDescent="0.2">
      <c r="B33" s="3"/>
    </row>
    <row r="34" spans="2:2" ht="12.75" x14ac:dyDescent="0.2">
      <c r="B34" s="3"/>
    </row>
    <row r="35" spans="2:2" ht="12.75" x14ac:dyDescent="0.2">
      <c r="B35" s="3"/>
    </row>
    <row r="36" spans="2:2" ht="12.75" x14ac:dyDescent="0.2">
      <c r="B36" s="3"/>
    </row>
    <row r="37" spans="2:2" ht="12.75" x14ac:dyDescent="0.2">
      <c r="B37" s="3"/>
    </row>
    <row r="38" spans="2:2" ht="12.75" x14ac:dyDescent="0.2">
      <c r="B38" s="3"/>
    </row>
    <row r="39" spans="2:2" ht="12.75" x14ac:dyDescent="0.2">
      <c r="B39" s="3"/>
    </row>
    <row r="40" spans="2:2" ht="12.75" x14ac:dyDescent="0.2">
      <c r="B40" s="3"/>
    </row>
    <row r="41" spans="2:2" ht="12.75" x14ac:dyDescent="0.2">
      <c r="B41" s="3"/>
    </row>
    <row r="42" spans="2:2" ht="12.75" x14ac:dyDescent="0.2">
      <c r="B42" s="3"/>
    </row>
    <row r="43" spans="2:2" ht="12.75" x14ac:dyDescent="0.2">
      <c r="B43" s="3"/>
    </row>
    <row r="44" spans="2:2" ht="12.75" x14ac:dyDescent="0.2">
      <c r="B44" s="3"/>
    </row>
    <row r="45" spans="2:2" ht="12.75" x14ac:dyDescent="0.2">
      <c r="B45" s="3"/>
    </row>
    <row r="46" spans="2:2" ht="12.75" x14ac:dyDescent="0.2">
      <c r="B46" s="3"/>
    </row>
    <row r="47" spans="2:2" ht="12.75" x14ac:dyDescent="0.2">
      <c r="B47" s="3"/>
    </row>
    <row r="48" spans="2:2" ht="12.75" x14ac:dyDescent="0.2">
      <c r="B48" s="3"/>
    </row>
    <row r="49" spans="2:2" ht="12.75" x14ac:dyDescent="0.2">
      <c r="B49" s="3"/>
    </row>
    <row r="50" spans="2:2" ht="12.75" x14ac:dyDescent="0.2">
      <c r="B50" s="3"/>
    </row>
    <row r="51" spans="2:2" ht="12.75" x14ac:dyDescent="0.2">
      <c r="B51" s="3"/>
    </row>
    <row r="52" spans="2:2" ht="12.75" x14ac:dyDescent="0.2">
      <c r="B52" s="3"/>
    </row>
    <row r="53" spans="2:2" ht="12.75" x14ac:dyDescent="0.2">
      <c r="B53" s="3"/>
    </row>
    <row r="54" spans="2:2" ht="12.75" x14ac:dyDescent="0.2">
      <c r="B54" s="3"/>
    </row>
    <row r="55" spans="2:2" ht="12.75" x14ac:dyDescent="0.2">
      <c r="B55" s="3"/>
    </row>
    <row r="56" spans="2:2" ht="12.75" x14ac:dyDescent="0.2">
      <c r="B56" s="3"/>
    </row>
    <row r="57" spans="2:2" ht="12.75" x14ac:dyDescent="0.2">
      <c r="B57" s="3"/>
    </row>
    <row r="58" spans="2:2" ht="12.75" x14ac:dyDescent="0.2">
      <c r="B58" s="3"/>
    </row>
    <row r="59" spans="2:2" ht="12.75" x14ac:dyDescent="0.2">
      <c r="B59" s="3"/>
    </row>
    <row r="60" spans="2:2" ht="12.75" x14ac:dyDescent="0.2">
      <c r="B60" s="3"/>
    </row>
    <row r="61" spans="2:2" ht="12.75" x14ac:dyDescent="0.2">
      <c r="B61" s="3"/>
    </row>
    <row r="62" spans="2:2" ht="12.75" x14ac:dyDescent="0.2">
      <c r="B62" s="3"/>
    </row>
    <row r="63" spans="2:2" ht="12.75" x14ac:dyDescent="0.2">
      <c r="B63" s="3"/>
    </row>
    <row r="64" spans="2:2" ht="12.75" x14ac:dyDescent="0.2">
      <c r="B64" s="3"/>
    </row>
    <row r="65" spans="2:2" ht="12.75" x14ac:dyDescent="0.2">
      <c r="B65" s="3"/>
    </row>
    <row r="66" spans="2:2" ht="12.75" x14ac:dyDescent="0.2">
      <c r="B66" s="3"/>
    </row>
    <row r="67" spans="2:2" ht="12.75" x14ac:dyDescent="0.2">
      <c r="B67" s="3"/>
    </row>
    <row r="68" spans="2:2" ht="12.75" x14ac:dyDescent="0.2">
      <c r="B68" s="3"/>
    </row>
    <row r="69" spans="2:2" ht="12.75" x14ac:dyDescent="0.2">
      <c r="B69" s="3"/>
    </row>
    <row r="70" spans="2:2" ht="12.75" x14ac:dyDescent="0.2">
      <c r="B70" s="3"/>
    </row>
    <row r="71" spans="2:2" ht="12.75" x14ac:dyDescent="0.2">
      <c r="B71" s="3"/>
    </row>
    <row r="72" spans="2:2" ht="12.75" x14ac:dyDescent="0.2">
      <c r="B72" s="3"/>
    </row>
    <row r="73" spans="2:2" ht="12.75" x14ac:dyDescent="0.2">
      <c r="B73" s="3"/>
    </row>
    <row r="74" spans="2:2" ht="12.75" x14ac:dyDescent="0.2">
      <c r="B74" s="3"/>
    </row>
    <row r="75" spans="2:2" ht="12.75" x14ac:dyDescent="0.2">
      <c r="B75" s="3"/>
    </row>
    <row r="76" spans="2:2" ht="12.75" x14ac:dyDescent="0.2">
      <c r="B76" s="3"/>
    </row>
    <row r="77" spans="2:2" ht="12.75" x14ac:dyDescent="0.2">
      <c r="B77" s="3"/>
    </row>
    <row r="78" spans="2:2" ht="12.75" x14ac:dyDescent="0.2">
      <c r="B78" s="3"/>
    </row>
    <row r="79" spans="2:2" ht="12.75" x14ac:dyDescent="0.2">
      <c r="B79" s="3"/>
    </row>
    <row r="80" spans="2:2" ht="12.75" x14ac:dyDescent="0.2">
      <c r="B80" s="3"/>
    </row>
    <row r="81" spans="2:2" ht="12.75" x14ac:dyDescent="0.2">
      <c r="B81" s="3"/>
    </row>
    <row r="82" spans="2:2" ht="12.75" x14ac:dyDescent="0.2">
      <c r="B82" s="3"/>
    </row>
    <row r="83" spans="2:2" ht="12.75" x14ac:dyDescent="0.2">
      <c r="B83" s="3"/>
    </row>
    <row r="84" spans="2:2" ht="12.75" x14ac:dyDescent="0.2">
      <c r="B84" s="3"/>
    </row>
    <row r="85" spans="2:2" ht="12.75" x14ac:dyDescent="0.2">
      <c r="B85" s="3"/>
    </row>
    <row r="86" spans="2:2" ht="12.75" x14ac:dyDescent="0.2">
      <c r="B86" s="3"/>
    </row>
    <row r="87" spans="2:2" ht="12.75" x14ac:dyDescent="0.2">
      <c r="B87" s="3"/>
    </row>
    <row r="88" spans="2:2" ht="12.75" x14ac:dyDescent="0.2">
      <c r="B88" s="3"/>
    </row>
    <row r="89" spans="2:2" ht="12.75" x14ac:dyDescent="0.2">
      <c r="B89" s="3"/>
    </row>
    <row r="90" spans="2:2" ht="12.75" x14ac:dyDescent="0.2">
      <c r="B90" s="3"/>
    </row>
    <row r="91" spans="2:2" ht="12.75" x14ac:dyDescent="0.2">
      <c r="B91" s="3"/>
    </row>
    <row r="92" spans="2:2" ht="12.75" x14ac:dyDescent="0.2">
      <c r="B92" s="3"/>
    </row>
    <row r="93" spans="2:2" ht="12.75" x14ac:dyDescent="0.2">
      <c r="B93" s="3"/>
    </row>
    <row r="94" spans="2:2" ht="12.75" x14ac:dyDescent="0.2">
      <c r="B94" s="3"/>
    </row>
    <row r="95" spans="2:2" ht="12.75" x14ac:dyDescent="0.2">
      <c r="B95" s="3"/>
    </row>
    <row r="96" spans="2:2" ht="12.75" x14ac:dyDescent="0.2">
      <c r="B96" s="3"/>
    </row>
    <row r="97" spans="2:2" ht="12.75" x14ac:dyDescent="0.2">
      <c r="B97" s="3"/>
    </row>
    <row r="98" spans="2:2" ht="12.75" x14ac:dyDescent="0.2">
      <c r="B98" s="3"/>
    </row>
    <row r="99" spans="2:2" ht="12.75" x14ac:dyDescent="0.2">
      <c r="B99" s="3"/>
    </row>
    <row r="100" spans="2:2" ht="12.75" x14ac:dyDescent="0.2">
      <c r="B100" s="3"/>
    </row>
    <row r="101" spans="2:2" ht="12.75" x14ac:dyDescent="0.2">
      <c r="B101" s="3"/>
    </row>
    <row r="102" spans="2:2" ht="12.75" x14ac:dyDescent="0.2">
      <c r="B102" s="3"/>
    </row>
    <row r="103" spans="2:2" ht="12.75" x14ac:dyDescent="0.2">
      <c r="B103" s="3"/>
    </row>
    <row r="104" spans="2:2" ht="12.75" x14ac:dyDescent="0.2">
      <c r="B104" s="3"/>
    </row>
    <row r="105" spans="2:2" ht="12.75" x14ac:dyDescent="0.2">
      <c r="B105" s="3"/>
    </row>
    <row r="106" spans="2:2" ht="12.75" x14ac:dyDescent="0.2">
      <c r="B106" s="3"/>
    </row>
    <row r="107" spans="2:2" ht="12.75" x14ac:dyDescent="0.2">
      <c r="B107" s="3"/>
    </row>
    <row r="108" spans="2:2" ht="12.75" x14ac:dyDescent="0.2">
      <c r="B108" s="3"/>
    </row>
    <row r="109" spans="2:2" ht="12.75" x14ac:dyDescent="0.2">
      <c r="B109" s="3"/>
    </row>
    <row r="110" spans="2:2" ht="12.75" x14ac:dyDescent="0.2">
      <c r="B110" s="3"/>
    </row>
    <row r="111" spans="2:2" ht="12.75" x14ac:dyDescent="0.2">
      <c r="B111" s="3"/>
    </row>
    <row r="112" spans="2:2" ht="12.75" x14ac:dyDescent="0.2">
      <c r="B112" s="3"/>
    </row>
    <row r="113" spans="2:2" ht="12.75" x14ac:dyDescent="0.2">
      <c r="B113" s="3"/>
    </row>
    <row r="114" spans="2:2" ht="12.75" x14ac:dyDescent="0.2">
      <c r="B114" s="3"/>
    </row>
    <row r="115" spans="2:2" ht="12.75" x14ac:dyDescent="0.2">
      <c r="B115" s="3"/>
    </row>
    <row r="116" spans="2:2" ht="12.75" x14ac:dyDescent="0.2">
      <c r="B116" s="3"/>
    </row>
    <row r="117" spans="2:2" ht="12.75" x14ac:dyDescent="0.2">
      <c r="B117" s="3"/>
    </row>
    <row r="118" spans="2:2" ht="12.75" x14ac:dyDescent="0.2">
      <c r="B118" s="3"/>
    </row>
    <row r="119" spans="2:2" ht="12.75" x14ac:dyDescent="0.2">
      <c r="B119" s="3"/>
    </row>
    <row r="120" spans="2:2" ht="12.75" x14ac:dyDescent="0.2">
      <c r="B120" s="3"/>
    </row>
    <row r="121" spans="2:2" ht="12.75" x14ac:dyDescent="0.2">
      <c r="B121" s="3"/>
    </row>
    <row r="122" spans="2:2" ht="12.75" x14ac:dyDescent="0.2">
      <c r="B122" s="3"/>
    </row>
    <row r="123" spans="2:2" ht="12.75" x14ac:dyDescent="0.2">
      <c r="B123" s="3"/>
    </row>
    <row r="124" spans="2:2" ht="12.75" x14ac:dyDescent="0.2">
      <c r="B124" s="3"/>
    </row>
    <row r="125" spans="2:2" ht="12.75" x14ac:dyDescent="0.2">
      <c r="B125" s="3"/>
    </row>
    <row r="126" spans="2:2" ht="12.75" x14ac:dyDescent="0.2">
      <c r="B126" s="3"/>
    </row>
    <row r="127" spans="2:2" ht="12.75" x14ac:dyDescent="0.2">
      <c r="B127" s="3"/>
    </row>
    <row r="128" spans="2:2" ht="12.75" x14ac:dyDescent="0.2">
      <c r="B128" s="3"/>
    </row>
    <row r="129" spans="2:2" ht="12.75" x14ac:dyDescent="0.2">
      <c r="B129" s="3"/>
    </row>
    <row r="130" spans="2:2" ht="12.75" x14ac:dyDescent="0.2">
      <c r="B130" s="3"/>
    </row>
    <row r="131" spans="2:2" ht="12.75" x14ac:dyDescent="0.2">
      <c r="B131" s="3"/>
    </row>
    <row r="132" spans="2:2" ht="12.75" x14ac:dyDescent="0.2">
      <c r="B132" s="3"/>
    </row>
    <row r="133" spans="2:2" ht="12.75" x14ac:dyDescent="0.2">
      <c r="B133" s="3"/>
    </row>
    <row r="134" spans="2:2" ht="12.75" x14ac:dyDescent="0.2">
      <c r="B134" s="3"/>
    </row>
    <row r="135" spans="2:2" ht="12.75" x14ac:dyDescent="0.2">
      <c r="B135" s="3"/>
    </row>
    <row r="136" spans="2:2" ht="12.75" x14ac:dyDescent="0.2">
      <c r="B136" s="3"/>
    </row>
    <row r="137" spans="2:2" ht="12.75" x14ac:dyDescent="0.2">
      <c r="B137" s="3"/>
    </row>
    <row r="138" spans="2:2" ht="12.75" x14ac:dyDescent="0.2">
      <c r="B138" s="3"/>
    </row>
    <row r="139" spans="2:2" ht="12.75" x14ac:dyDescent="0.2">
      <c r="B139" s="3"/>
    </row>
    <row r="140" spans="2:2" ht="12.75" x14ac:dyDescent="0.2">
      <c r="B140" s="3"/>
    </row>
    <row r="141" spans="2:2" ht="12.75" x14ac:dyDescent="0.2">
      <c r="B141" s="3"/>
    </row>
    <row r="142" spans="2:2" ht="12.75" x14ac:dyDescent="0.2">
      <c r="B142" s="3"/>
    </row>
    <row r="143" spans="2:2" ht="12.75" x14ac:dyDescent="0.2">
      <c r="B143" s="3"/>
    </row>
    <row r="144" spans="2:2" ht="12.75" x14ac:dyDescent="0.2">
      <c r="B144" s="3"/>
    </row>
    <row r="145" spans="2:2" ht="12.75" x14ac:dyDescent="0.2">
      <c r="B145" s="3"/>
    </row>
    <row r="146" spans="2:2" ht="12.75" x14ac:dyDescent="0.2">
      <c r="B146" s="3"/>
    </row>
    <row r="147" spans="2:2" ht="12.75" x14ac:dyDescent="0.2">
      <c r="B147" s="3"/>
    </row>
    <row r="148" spans="2:2" ht="12.75" x14ac:dyDescent="0.2">
      <c r="B148" s="3"/>
    </row>
    <row r="149" spans="2:2" ht="12.75" x14ac:dyDescent="0.2">
      <c r="B149" s="3"/>
    </row>
    <row r="150" spans="2:2" ht="12.75" x14ac:dyDescent="0.2">
      <c r="B150" s="3"/>
    </row>
    <row r="151" spans="2:2" ht="12.75" x14ac:dyDescent="0.2">
      <c r="B151" s="3"/>
    </row>
    <row r="152" spans="2:2" ht="12.75" x14ac:dyDescent="0.2">
      <c r="B152" s="3"/>
    </row>
    <row r="153" spans="2:2" ht="12.75" x14ac:dyDescent="0.2">
      <c r="B153" s="3"/>
    </row>
    <row r="154" spans="2:2" ht="12.75" x14ac:dyDescent="0.2">
      <c r="B154" s="3"/>
    </row>
    <row r="155" spans="2:2" ht="12.75" x14ac:dyDescent="0.2">
      <c r="B155" s="3"/>
    </row>
    <row r="156" spans="2:2" ht="12.75" x14ac:dyDescent="0.2">
      <c r="B156" s="3"/>
    </row>
    <row r="157" spans="2:2" ht="12.75" x14ac:dyDescent="0.2">
      <c r="B157" s="3"/>
    </row>
    <row r="158" spans="2:2" ht="12.75" x14ac:dyDescent="0.2">
      <c r="B158" s="3"/>
    </row>
    <row r="159" spans="2:2" ht="12.75" x14ac:dyDescent="0.2">
      <c r="B159" s="3"/>
    </row>
    <row r="160" spans="2:2" ht="12.75" x14ac:dyDescent="0.2">
      <c r="B160" s="3"/>
    </row>
    <row r="161" spans="2:2" ht="12.75" x14ac:dyDescent="0.2">
      <c r="B161" s="3"/>
    </row>
    <row r="162" spans="2:2" ht="12.75" x14ac:dyDescent="0.2">
      <c r="B162" s="3"/>
    </row>
    <row r="163" spans="2:2" ht="12.75" x14ac:dyDescent="0.2">
      <c r="B163" s="3"/>
    </row>
    <row r="164" spans="2:2" ht="12.75" x14ac:dyDescent="0.2">
      <c r="B164" s="3"/>
    </row>
    <row r="165" spans="2:2" ht="12.75" x14ac:dyDescent="0.2">
      <c r="B165" s="3"/>
    </row>
    <row r="166" spans="2:2" ht="12.75" x14ac:dyDescent="0.2">
      <c r="B166" s="3"/>
    </row>
    <row r="167" spans="2:2" ht="12.75" x14ac:dyDescent="0.2">
      <c r="B167" s="3"/>
    </row>
    <row r="168" spans="2:2" ht="12.75" x14ac:dyDescent="0.2">
      <c r="B168" s="3"/>
    </row>
    <row r="169" spans="2:2" ht="12.75" x14ac:dyDescent="0.2">
      <c r="B169" s="3"/>
    </row>
    <row r="170" spans="2:2" ht="12.75" x14ac:dyDescent="0.2">
      <c r="B170" s="3"/>
    </row>
    <row r="171" spans="2:2" ht="12.75" x14ac:dyDescent="0.2">
      <c r="B171" s="3"/>
    </row>
    <row r="172" spans="2:2" ht="12.75" x14ac:dyDescent="0.2">
      <c r="B172" s="3"/>
    </row>
    <row r="173" spans="2:2" ht="12.75" x14ac:dyDescent="0.2">
      <c r="B173" s="3"/>
    </row>
    <row r="174" spans="2:2" ht="12.75" x14ac:dyDescent="0.2">
      <c r="B174" s="3"/>
    </row>
    <row r="175" spans="2:2" ht="12.75" x14ac:dyDescent="0.2">
      <c r="B175" s="3"/>
    </row>
    <row r="176" spans="2:2" ht="12.75" x14ac:dyDescent="0.2">
      <c r="B176" s="3"/>
    </row>
    <row r="177" spans="2:2" ht="12.75" x14ac:dyDescent="0.2">
      <c r="B177" s="3"/>
    </row>
    <row r="178" spans="2:2" ht="12.75" x14ac:dyDescent="0.2">
      <c r="B178" s="3"/>
    </row>
    <row r="179" spans="2:2" ht="12.75" x14ac:dyDescent="0.2">
      <c r="B179" s="3"/>
    </row>
    <row r="180" spans="2:2" ht="12.75" x14ac:dyDescent="0.2">
      <c r="B180" s="3"/>
    </row>
    <row r="181" spans="2:2" ht="12.75" x14ac:dyDescent="0.2">
      <c r="B181" s="3"/>
    </row>
    <row r="182" spans="2:2" ht="12.75" x14ac:dyDescent="0.2">
      <c r="B182" s="3"/>
    </row>
    <row r="183" spans="2:2" ht="12.75" x14ac:dyDescent="0.2">
      <c r="B183" s="3"/>
    </row>
    <row r="184" spans="2:2" ht="12.75" x14ac:dyDescent="0.2">
      <c r="B184" s="3"/>
    </row>
    <row r="185" spans="2:2" ht="12.75" x14ac:dyDescent="0.2">
      <c r="B185" s="3"/>
    </row>
    <row r="186" spans="2:2" ht="12.75" x14ac:dyDescent="0.2">
      <c r="B186" s="3"/>
    </row>
    <row r="187" spans="2:2" ht="12.75" x14ac:dyDescent="0.2">
      <c r="B187" s="3"/>
    </row>
    <row r="188" spans="2:2" ht="12.75" x14ac:dyDescent="0.2">
      <c r="B188" s="3"/>
    </row>
    <row r="189" spans="2:2" ht="12.75" x14ac:dyDescent="0.2">
      <c r="B189" s="3"/>
    </row>
    <row r="190" spans="2:2" ht="12.75" x14ac:dyDescent="0.2">
      <c r="B190" s="3"/>
    </row>
    <row r="191" spans="2:2" ht="12.75" x14ac:dyDescent="0.2">
      <c r="B191" s="3"/>
    </row>
    <row r="192" spans="2:2" ht="12.75" x14ac:dyDescent="0.2">
      <c r="B192" s="3"/>
    </row>
    <row r="193" spans="2:2" ht="12.75" x14ac:dyDescent="0.2">
      <c r="B193" s="3"/>
    </row>
    <row r="194" spans="2:2" ht="12.75" x14ac:dyDescent="0.2">
      <c r="B194" s="3"/>
    </row>
    <row r="195" spans="2:2" ht="12.75" x14ac:dyDescent="0.2">
      <c r="B195" s="3"/>
    </row>
    <row r="196" spans="2:2" ht="12.75" x14ac:dyDescent="0.2">
      <c r="B196" s="3"/>
    </row>
    <row r="197" spans="2:2" ht="12.75" x14ac:dyDescent="0.2">
      <c r="B197" s="3"/>
    </row>
    <row r="198" spans="2:2" ht="12.75" x14ac:dyDescent="0.2">
      <c r="B198" s="3"/>
    </row>
    <row r="199" spans="2:2" ht="12.75" x14ac:dyDescent="0.2">
      <c r="B199" s="3"/>
    </row>
    <row r="200" spans="2:2" ht="12.75" x14ac:dyDescent="0.2">
      <c r="B200" s="3"/>
    </row>
    <row r="201" spans="2:2" ht="12.75" x14ac:dyDescent="0.2">
      <c r="B201" s="3"/>
    </row>
    <row r="202" spans="2:2" ht="12.75" x14ac:dyDescent="0.2">
      <c r="B202" s="3"/>
    </row>
    <row r="203" spans="2:2" ht="12.75" x14ac:dyDescent="0.2">
      <c r="B203" s="3"/>
    </row>
    <row r="204" spans="2:2" ht="12.75" x14ac:dyDescent="0.2">
      <c r="B204" s="3"/>
    </row>
    <row r="205" spans="2:2" ht="12.75" x14ac:dyDescent="0.2">
      <c r="B205" s="3"/>
    </row>
    <row r="206" spans="2:2" ht="12.75" x14ac:dyDescent="0.2">
      <c r="B206" s="3"/>
    </row>
    <row r="207" spans="2:2" ht="12.75" x14ac:dyDescent="0.2">
      <c r="B207" s="3"/>
    </row>
    <row r="208" spans="2:2" ht="12.75" x14ac:dyDescent="0.2">
      <c r="B208" s="3"/>
    </row>
    <row r="209" spans="2:2" ht="12.75" x14ac:dyDescent="0.2">
      <c r="B209" s="3"/>
    </row>
    <row r="210" spans="2:2" ht="12.75" x14ac:dyDescent="0.2">
      <c r="B210" s="3"/>
    </row>
    <row r="211" spans="2:2" ht="12.75" x14ac:dyDescent="0.2">
      <c r="B211" s="3"/>
    </row>
    <row r="212" spans="2:2" ht="12.75" x14ac:dyDescent="0.2">
      <c r="B212" s="3"/>
    </row>
    <row r="213" spans="2:2" ht="12.75" x14ac:dyDescent="0.2">
      <c r="B213" s="3"/>
    </row>
    <row r="214" spans="2:2" ht="12.75" x14ac:dyDescent="0.2">
      <c r="B214" s="3"/>
    </row>
    <row r="215" spans="2:2" ht="12.75" x14ac:dyDescent="0.2">
      <c r="B215" s="3"/>
    </row>
    <row r="216" spans="2:2" ht="12.75" x14ac:dyDescent="0.2">
      <c r="B216" s="3"/>
    </row>
    <row r="217" spans="2:2" ht="12.75" x14ac:dyDescent="0.2">
      <c r="B217" s="3"/>
    </row>
    <row r="218" spans="2:2" ht="12.75" x14ac:dyDescent="0.2">
      <c r="B218" s="3"/>
    </row>
    <row r="219" spans="2:2" ht="12.75" x14ac:dyDescent="0.2">
      <c r="B219" s="3"/>
    </row>
    <row r="220" spans="2:2" ht="12.75" x14ac:dyDescent="0.2">
      <c r="B220" s="3"/>
    </row>
    <row r="221" spans="2:2" ht="12.75" x14ac:dyDescent="0.2">
      <c r="B221" s="3"/>
    </row>
    <row r="222" spans="2:2" ht="12.75" x14ac:dyDescent="0.2">
      <c r="B222" s="3"/>
    </row>
    <row r="223" spans="2:2" ht="12.75" x14ac:dyDescent="0.2">
      <c r="B223" s="3"/>
    </row>
    <row r="224" spans="2:2" ht="12.75" x14ac:dyDescent="0.2">
      <c r="B224" s="3"/>
    </row>
    <row r="225" spans="2:2" ht="12.75" x14ac:dyDescent="0.2">
      <c r="B225" s="3"/>
    </row>
    <row r="226" spans="2:2" ht="12.75" x14ac:dyDescent="0.2">
      <c r="B226" s="3"/>
    </row>
    <row r="227" spans="2:2" ht="12.75" x14ac:dyDescent="0.2">
      <c r="B227" s="3"/>
    </row>
    <row r="228" spans="2:2" ht="12.75" x14ac:dyDescent="0.2">
      <c r="B228" s="3"/>
    </row>
    <row r="229" spans="2:2" ht="12.75" x14ac:dyDescent="0.2">
      <c r="B229" s="3"/>
    </row>
    <row r="230" spans="2:2" ht="12.75" x14ac:dyDescent="0.2">
      <c r="B230" s="3"/>
    </row>
    <row r="231" spans="2:2" ht="12.75" x14ac:dyDescent="0.2">
      <c r="B231" s="3"/>
    </row>
    <row r="232" spans="2:2" ht="12.75" x14ac:dyDescent="0.2">
      <c r="B232" s="3"/>
    </row>
    <row r="233" spans="2:2" ht="12.75" x14ac:dyDescent="0.2">
      <c r="B233" s="3"/>
    </row>
    <row r="234" spans="2:2" ht="12.75" x14ac:dyDescent="0.2">
      <c r="B234" s="3"/>
    </row>
    <row r="235" spans="2:2" ht="12.75" x14ac:dyDescent="0.2">
      <c r="B235" s="3"/>
    </row>
    <row r="236" spans="2:2" ht="12.75" x14ac:dyDescent="0.2">
      <c r="B236" s="3"/>
    </row>
    <row r="237" spans="2:2" ht="12.75" x14ac:dyDescent="0.2">
      <c r="B237" s="3"/>
    </row>
    <row r="238" spans="2:2" ht="12.75" x14ac:dyDescent="0.2">
      <c r="B238" s="3"/>
    </row>
    <row r="239" spans="2:2" ht="12.75" x14ac:dyDescent="0.2">
      <c r="B239" s="3"/>
    </row>
    <row r="240" spans="2:2" ht="12.75" x14ac:dyDescent="0.2">
      <c r="B240" s="3"/>
    </row>
    <row r="241" spans="2:2" ht="12.75" x14ac:dyDescent="0.2">
      <c r="B241" s="3"/>
    </row>
    <row r="242" spans="2:2" ht="12.75" x14ac:dyDescent="0.2">
      <c r="B242" s="3"/>
    </row>
    <row r="243" spans="2:2" ht="12.75" x14ac:dyDescent="0.2">
      <c r="B243" s="3"/>
    </row>
    <row r="244" spans="2:2" ht="12.75" x14ac:dyDescent="0.2">
      <c r="B244" s="3"/>
    </row>
    <row r="245" spans="2:2" ht="12.75" x14ac:dyDescent="0.2">
      <c r="B245" s="3"/>
    </row>
    <row r="246" spans="2:2" ht="12.75" x14ac:dyDescent="0.2">
      <c r="B246" s="3"/>
    </row>
    <row r="247" spans="2:2" ht="12.75" x14ac:dyDescent="0.2">
      <c r="B247" s="3"/>
    </row>
    <row r="248" spans="2:2" ht="12.75" x14ac:dyDescent="0.2">
      <c r="B248" s="3"/>
    </row>
    <row r="249" spans="2:2" ht="12.75" x14ac:dyDescent="0.2">
      <c r="B249" s="3"/>
    </row>
    <row r="250" spans="2:2" ht="12.75" x14ac:dyDescent="0.2">
      <c r="B250" s="3"/>
    </row>
    <row r="251" spans="2:2" ht="12.75" x14ac:dyDescent="0.2">
      <c r="B251" s="3"/>
    </row>
    <row r="252" spans="2:2" ht="12.75" x14ac:dyDescent="0.2">
      <c r="B252" s="3"/>
    </row>
    <row r="253" spans="2:2" ht="12.75" x14ac:dyDescent="0.2">
      <c r="B253" s="3"/>
    </row>
    <row r="254" spans="2:2" ht="12.75" x14ac:dyDescent="0.2">
      <c r="B254" s="3"/>
    </row>
    <row r="255" spans="2:2" ht="12.75" x14ac:dyDescent="0.2">
      <c r="B255" s="3"/>
    </row>
    <row r="256" spans="2:2" ht="12.75" x14ac:dyDescent="0.2">
      <c r="B256" s="3"/>
    </row>
    <row r="257" spans="2:2" ht="12.75" x14ac:dyDescent="0.2">
      <c r="B257" s="3"/>
    </row>
    <row r="258" spans="2:2" ht="12.75" x14ac:dyDescent="0.2">
      <c r="B258" s="3"/>
    </row>
    <row r="259" spans="2:2" ht="12.75" x14ac:dyDescent="0.2">
      <c r="B259" s="3"/>
    </row>
    <row r="260" spans="2:2" ht="12.75" x14ac:dyDescent="0.2">
      <c r="B260" s="3"/>
    </row>
    <row r="261" spans="2:2" ht="12.75" x14ac:dyDescent="0.2">
      <c r="B261" s="3"/>
    </row>
    <row r="262" spans="2:2" ht="12.75" x14ac:dyDescent="0.2">
      <c r="B262" s="3"/>
    </row>
    <row r="263" spans="2:2" ht="12.75" x14ac:dyDescent="0.2">
      <c r="B263" s="3"/>
    </row>
    <row r="264" spans="2:2" ht="12.75" x14ac:dyDescent="0.2">
      <c r="B264" s="3"/>
    </row>
    <row r="265" spans="2:2" ht="12.75" x14ac:dyDescent="0.2">
      <c r="B265" s="3"/>
    </row>
    <row r="266" spans="2:2" ht="12.75" x14ac:dyDescent="0.2">
      <c r="B266" s="3"/>
    </row>
    <row r="267" spans="2:2" ht="12.75" x14ac:dyDescent="0.2">
      <c r="B267" s="3"/>
    </row>
    <row r="268" spans="2:2" ht="12.75" x14ac:dyDescent="0.2">
      <c r="B268" s="3"/>
    </row>
    <row r="269" spans="2:2" ht="12.75" x14ac:dyDescent="0.2">
      <c r="B269" s="3"/>
    </row>
    <row r="270" spans="2:2" ht="12.75" x14ac:dyDescent="0.2">
      <c r="B270" s="3"/>
    </row>
    <row r="271" spans="2:2" ht="12.75" x14ac:dyDescent="0.2">
      <c r="B271" s="3"/>
    </row>
    <row r="272" spans="2:2" ht="12.75" x14ac:dyDescent="0.2">
      <c r="B272" s="3"/>
    </row>
    <row r="273" spans="2:2" ht="12.75" x14ac:dyDescent="0.2">
      <c r="B273" s="3"/>
    </row>
    <row r="274" spans="2:2" ht="12.75" x14ac:dyDescent="0.2">
      <c r="B274" s="3"/>
    </row>
    <row r="275" spans="2:2" ht="12.75" x14ac:dyDescent="0.2">
      <c r="B275" s="3"/>
    </row>
    <row r="276" spans="2:2" ht="12.75" x14ac:dyDescent="0.2">
      <c r="B276" s="3"/>
    </row>
    <row r="277" spans="2:2" ht="12.75" x14ac:dyDescent="0.2">
      <c r="B277" s="3"/>
    </row>
    <row r="278" spans="2:2" ht="12.75" x14ac:dyDescent="0.2">
      <c r="B278" s="3"/>
    </row>
    <row r="279" spans="2:2" ht="12.75" x14ac:dyDescent="0.2">
      <c r="B279" s="3"/>
    </row>
    <row r="280" spans="2:2" ht="12.75" x14ac:dyDescent="0.2">
      <c r="B280" s="3"/>
    </row>
    <row r="281" spans="2:2" ht="12.75" x14ac:dyDescent="0.2">
      <c r="B281" s="3"/>
    </row>
    <row r="282" spans="2:2" ht="12.75" x14ac:dyDescent="0.2">
      <c r="B282" s="3"/>
    </row>
    <row r="283" spans="2:2" ht="12.75" x14ac:dyDescent="0.2">
      <c r="B283" s="3"/>
    </row>
    <row r="284" spans="2:2" ht="12.75" x14ac:dyDescent="0.2">
      <c r="B284" s="3"/>
    </row>
    <row r="285" spans="2:2" ht="12.75" x14ac:dyDescent="0.2">
      <c r="B285" s="3"/>
    </row>
    <row r="286" spans="2:2" ht="12.75" x14ac:dyDescent="0.2">
      <c r="B286" s="3"/>
    </row>
    <row r="287" spans="2:2" ht="12.75" x14ac:dyDescent="0.2">
      <c r="B287" s="3"/>
    </row>
    <row r="288" spans="2:2" ht="12.75" x14ac:dyDescent="0.2">
      <c r="B288" s="3"/>
    </row>
    <row r="289" spans="2:2" ht="12.75" x14ac:dyDescent="0.2">
      <c r="B289" s="3"/>
    </row>
    <row r="290" spans="2:2" ht="12.75" x14ac:dyDescent="0.2">
      <c r="B290" s="3"/>
    </row>
    <row r="291" spans="2:2" ht="12.75" x14ac:dyDescent="0.2">
      <c r="B291" s="3"/>
    </row>
    <row r="292" spans="2:2" ht="12.75" x14ac:dyDescent="0.2">
      <c r="B292" s="3"/>
    </row>
    <row r="293" spans="2:2" ht="12.75" x14ac:dyDescent="0.2">
      <c r="B293" s="3"/>
    </row>
    <row r="294" spans="2:2" ht="12.75" x14ac:dyDescent="0.2">
      <c r="B294" s="3"/>
    </row>
    <row r="295" spans="2:2" ht="12.75" x14ac:dyDescent="0.2">
      <c r="B295" s="3"/>
    </row>
    <row r="296" spans="2:2" ht="12.75" x14ac:dyDescent="0.2">
      <c r="B296" s="3"/>
    </row>
    <row r="297" spans="2:2" ht="12.75" x14ac:dyDescent="0.2">
      <c r="B297" s="3"/>
    </row>
    <row r="298" spans="2:2" ht="12.75" x14ac:dyDescent="0.2">
      <c r="B298" s="3"/>
    </row>
    <row r="299" spans="2:2" ht="12.75" x14ac:dyDescent="0.2">
      <c r="B299" s="3"/>
    </row>
    <row r="300" spans="2:2" ht="12.75" x14ac:dyDescent="0.2">
      <c r="B300" s="3"/>
    </row>
    <row r="301" spans="2:2" ht="12.75" x14ac:dyDescent="0.2">
      <c r="B301" s="3"/>
    </row>
    <row r="302" spans="2:2" ht="12.75" x14ac:dyDescent="0.2">
      <c r="B302" s="3"/>
    </row>
    <row r="303" spans="2:2" ht="12.75" x14ac:dyDescent="0.2">
      <c r="B303" s="3"/>
    </row>
    <row r="304" spans="2:2" ht="12.75" x14ac:dyDescent="0.2">
      <c r="B304" s="3"/>
    </row>
    <row r="305" spans="2:2" ht="12.75" x14ac:dyDescent="0.2">
      <c r="B305" s="3"/>
    </row>
    <row r="306" spans="2:2" ht="12.75" x14ac:dyDescent="0.2">
      <c r="B306" s="3"/>
    </row>
    <row r="307" spans="2:2" ht="12.75" x14ac:dyDescent="0.2">
      <c r="B307" s="3"/>
    </row>
    <row r="308" spans="2:2" ht="12.75" x14ac:dyDescent="0.2">
      <c r="B308" s="3"/>
    </row>
    <row r="309" spans="2:2" ht="12.75" x14ac:dyDescent="0.2">
      <c r="B309" s="3"/>
    </row>
    <row r="310" spans="2:2" ht="12.75" x14ac:dyDescent="0.2">
      <c r="B310" s="3"/>
    </row>
    <row r="311" spans="2:2" ht="12.75" x14ac:dyDescent="0.2">
      <c r="B311" s="3"/>
    </row>
    <row r="312" spans="2:2" ht="12.75" x14ac:dyDescent="0.2">
      <c r="B312" s="3"/>
    </row>
    <row r="313" spans="2:2" ht="12.75" x14ac:dyDescent="0.2">
      <c r="B313" s="3"/>
    </row>
    <row r="314" spans="2:2" ht="12.75" x14ac:dyDescent="0.2">
      <c r="B314" s="3"/>
    </row>
    <row r="315" spans="2:2" ht="12.75" x14ac:dyDescent="0.2">
      <c r="B315" s="3"/>
    </row>
    <row r="316" spans="2:2" ht="12.75" x14ac:dyDescent="0.2">
      <c r="B316" s="3"/>
    </row>
    <row r="317" spans="2:2" ht="12.75" x14ac:dyDescent="0.2">
      <c r="B317" s="3"/>
    </row>
    <row r="318" spans="2:2" ht="12.75" x14ac:dyDescent="0.2">
      <c r="B318" s="3"/>
    </row>
    <row r="319" spans="2:2" ht="12.75" x14ac:dyDescent="0.2">
      <c r="B319" s="3"/>
    </row>
    <row r="320" spans="2:2" ht="12.75" x14ac:dyDescent="0.2">
      <c r="B320" s="3"/>
    </row>
    <row r="321" spans="2:2" ht="12.75" x14ac:dyDescent="0.2">
      <c r="B321" s="3"/>
    </row>
    <row r="322" spans="2:2" ht="12.75" x14ac:dyDescent="0.2">
      <c r="B322" s="3"/>
    </row>
    <row r="323" spans="2:2" ht="12.75" x14ac:dyDescent="0.2">
      <c r="B323" s="3"/>
    </row>
    <row r="324" spans="2:2" ht="12.75" x14ac:dyDescent="0.2">
      <c r="B324" s="3"/>
    </row>
    <row r="325" spans="2:2" ht="12.75" x14ac:dyDescent="0.2">
      <c r="B325" s="3"/>
    </row>
    <row r="326" spans="2:2" ht="12.75" x14ac:dyDescent="0.2">
      <c r="B326" s="3"/>
    </row>
    <row r="327" spans="2:2" ht="12.75" x14ac:dyDescent="0.2">
      <c r="B327" s="3"/>
    </row>
    <row r="328" spans="2:2" ht="12.75" x14ac:dyDescent="0.2">
      <c r="B328" s="3"/>
    </row>
    <row r="329" spans="2:2" ht="12.75" x14ac:dyDescent="0.2">
      <c r="B329" s="3"/>
    </row>
    <row r="330" spans="2:2" ht="12.75" x14ac:dyDescent="0.2">
      <c r="B330" s="3"/>
    </row>
    <row r="331" spans="2:2" ht="12.75" x14ac:dyDescent="0.2">
      <c r="B331" s="3"/>
    </row>
    <row r="332" spans="2:2" ht="12.75" x14ac:dyDescent="0.2">
      <c r="B332" s="3"/>
    </row>
    <row r="333" spans="2:2" ht="12.75" x14ac:dyDescent="0.2">
      <c r="B333" s="3"/>
    </row>
    <row r="334" spans="2:2" ht="12.75" x14ac:dyDescent="0.2">
      <c r="B334" s="3"/>
    </row>
    <row r="335" spans="2:2" ht="12.75" x14ac:dyDescent="0.2">
      <c r="B335" s="3"/>
    </row>
    <row r="336" spans="2:2" ht="12.75" x14ac:dyDescent="0.2">
      <c r="B336" s="3"/>
    </row>
    <row r="337" spans="2:2" ht="12.75" x14ac:dyDescent="0.2">
      <c r="B337" s="3"/>
    </row>
    <row r="338" spans="2:2" ht="12.75" x14ac:dyDescent="0.2">
      <c r="B338" s="3"/>
    </row>
    <row r="339" spans="2:2" ht="12.75" x14ac:dyDescent="0.2">
      <c r="B339" s="3"/>
    </row>
    <row r="340" spans="2:2" ht="12.75" x14ac:dyDescent="0.2">
      <c r="B340" s="3"/>
    </row>
    <row r="341" spans="2:2" ht="12.75" x14ac:dyDescent="0.2">
      <c r="B341" s="3"/>
    </row>
    <row r="342" spans="2:2" ht="12.75" x14ac:dyDescent="0.2">
      <c r="B342" s="3"/>
    </row>
    <row r="343" spans="2:2" ht="12.75" x14ac:dyDescent="0.2">
      <c r="B343" s="3"/>
    </row>
    <row r="344" spans="2:2" ht="12.75" x14ac:dyDescent="0.2">
      <c r="B344" s="3"/>
    </row>
    <row r="345" spans="2:2" ht="12.75" x14ac:dyDescent="0.2">
      <c r="B345" s="3"/>
    </row>
    <row r="346" spans="2:2" ht="12.75" x14ac:dyDescent="0.2">
      <c r="B346" s="3"/>
    </row>
    <row r="347" spans="2:2" ht="12.75" x14ac:dyDescent="0.2">
      <c r="B347" s="3"/>
    </row>
    <row r="348" spans="2:2" ht="12.75" x14ac:dyDescent="0.2">
      <c r="B348" s="3"/>
    </row>
    <row r="349" spans="2:2" ht="12.75" x14ac:dyDescent="0.2">
      <c r="B349" s="3"/>
    </row>
    <row r="350" spans="2:2" ht="12.75" x14ac:dyDescent="0.2">
      <c r="B350" s="3"/>
    </row>
    <row r="351" spans="2:2" ht="12.75" x14ac:dyDescent="0.2">
      <c r="B351" s="3"/>
    </row>
    <row r="352" spans="2:2" ht="12.75" x14ac:dyDescent="0.2">
      <c r="B352" s="3"/>
    </row>
    <row r="353" spans="2:2" ht="12.75" x14ac:dyDescent="0.2">
      <c r="B353" s="3"/>
    </row>
    <row r="354" spans="2:2" ht="12.75" x14ac:dyDescent="0.2">
      <c r="B354" s="3"/>
    </row>
    <row r="355" spans="2:2" ht="12.75" x14ac:dyDescent="0.2">
      <c r="B355" s="3"/>
    </row>
    <row r="356" spans="2:2" ht="12.75" x14ac:dyDescent="0.2">
      <c r="B356" s="3"/>
    </row>
    <row r="357" spans="2:2" ht="12.75" x14ac:dyDescent="0.2">
      <c r="B357" s="3"/>
    </row>
    <row r="358" spans="2:2" ht="12.75" x14ac:dyDescent="0.2">
      <c r="B358" s="3"/>
    </row>
    <row r="359" spans="2:2" ht="12.75" x14ac:dyDescent="0.2">
      <c r="B359" s="3"/>
    </row>
    <row r="360" spans="2:2" ht="12.75" x14ac:dyDescent="0.2">
      <c r="B360" s="3"/>
    </row>
    <row r="361" spans="2:2" ht="12.75" x14ac:dyDescent="0.2">
      <c r="B361" s="3"/>
    </row>
    <row r="362" spans="2:2" ht="12.75" x14ac:dyDescent="0.2">
      <c r="B362" s="3"/>
    </row>
    <row r="363" spans="2:2" ht="12.75" x14ac:dyDescent="0.2">
      <c r="B363" s="3"/>
    </row>
    <row r="364" spans="2:2" ht="12.75" x14ac:dyDescent="0.2">
      <c r="B364" s="3"/>
    </row>
    <row r="365" spans="2:2" ht="12.75" x14ac:dyDescent="0.2">
      <c r="B365" s="3"/>
    </row>
    <row r="366" spans="2:2" ht="12.75" x14ac:dyDescent="0.2">
      <c r="B366" s="3"/>
    </row>
    <row r="367" spans="2:2" ht="12.75" x14ac:dyDescent="0.2">
      <c r="B367" s="3"/>
    </row>
    <row r="368" spans="2:2" ht="12.75" x14ac:dyDescent="0.2">
      <c r="B368" s="3"/>
    </row>
    <row r="369" spans="2:2" ht="12.75" x14ac:dyDescent="0.2">
      <c r="B369" s="3"/>
    </row>
    <row r="370" spans="2:2" ht="12.75" x14ac:dyDescent="0.2">
      <c r="B370" s="3"/>
    </row>
    <row r="371" spans="2:2" ht="12.75" x14ac:dyDescent="0.2">
      <c r="B371" s="3"/>
    </row>
    <row r="372" spans="2:2" ht="12.75" x14ac:dyDescent="0.2">
      <c r="B372" s="3"/>
    </row>
    <row r="373" spans="2:2" ht="12.75" x14ac:dyDescent="0.2">
      <c r="B373" s="3"/>
    </row>
    <row r="374" spans="2:2" ht="12.75" x14ac:dyDescent="0.2">
      <c r="B374" s="3"/>
    </row>
    <row r="375" spans="2:2" ht="12.75" x14ac:dyDescent="0.2">
      <c r="B375" s="3"/>
    </row>
    <row r="376" spans="2:2" ht="12.75" x14ac:dyDescent="0.2">
      <c r="B376" s="3"/>
    </row>
    <row r="377" spans="2:2" ht="12.75" x14ac:dyDescent="0.2">
      <c r="B377" s="3"/>
    </row>
    <row r="378" spans="2:2" ht="12.75" x14ac:dyDescent="0.2">
      <c r="B378" s="3"/>
    </row>
    <row r="379" spans="2:2" ht="12.75" x14ac:dyDescent="0.2">
      <c r="B379" s="3"/>
    </row>
    <row r="380" spans="2:2" ht="12.75" x14ac:dyDescent="0.2">
      <c r="B380" s="3"/>
    </row>
    <row r="381" spans="2:2" ht="12.75" x14ac:dyDescent="0.2">
      <c r="B381" s="3"/>
    </row>
    <row r="382" spans="2:2" ht="12.75" x14ac:dyDescent="0.2">
      <c r="B382" s="3"/>
    </row>
    <row r="383" spans="2:2" ht="12.75" x14ac:dyDescent="0.2">
      <c r="B383" s="3"/>
    </row>
    <row r="384" spans="2:2" ht="12.75" x14ac:dyDescent="0.2">
      <c r="B384" s="3"/>
    </row>
    <row r="385" spans="2:2" ht="12.75" x14ac:dyDescent="0.2">
      <c r="B385" s="3"/>
    </row>
    <row r="386" spans="2:2" ht="12.75" x14ac:dyDescent="0.2">
      <c r="B386" s="3"/>
    </row>
    <row r="387" spans="2:2" ht="12.75" x14ac:dyDescent="0.2">
      <c r="B387" s="3"/>
    </row>
    <row r="388" spans="2:2" ht="12.75" x14ac:dyDescent="0.2">
      <c r="B388" s="3"/>
    </row>
    <row r="389" spans="2:2" ht="12.75" x14ac:dyDescent="0.2">
      <c r="B389" s="3"/>
    </row>
    <row r="390" spans="2:2" ht="12.75" x14ac:dyDescent="0.2">
      <c r="B390" s="3"/>
    </row>
    <row r="391" spans="2:2" ht="12.75" x14ac:dyDescent="0.2">
      <c r="B391" s="3"/>
    </row>
    <row r="392" spans="2:2" ht="12.75" x14ac:dyDescent="0.2">
      <c r="B392" s="3"/>
    </row>
    <row r="393" spans="2:2" ht="12.75" x14ac:dyDescent="0.2">
      <c r="B393" s="3"/>
    </row>
    <row r="394" spans="2:2" ht="12.75" x14ac:dyDescent="0.2">
      <c r="B394" s="3"/>
    </row>
    <row r="395" spans="2:2" ht="12.75" x14ac:dyDescent="0.2">
      <c r="B395" s="3"/>
    </row>
    <row r="396" spans="2:2" ht="12.75" x14ac:dyDescent="0.2">
      <c r="B396" s="3"/>
    </row>
    <row r="397" spans="2:2" ht="12.75" x14ac:dyDescent="0.2">
      <c r="B397" s="3"/>
    </row>
    <row r="398" spans="2:2" ht="12.75" x14ac:dyDescent="0.2">
      <c r="B398" s="3"/>
    </row>
    <row r="399" spans="2:2" ht="12.75" x14ac:dyDescent="0.2">
      <c r="B399" s="3"/>
    </row>
    <row r="400" spans="2:2" ht="12.75" x14ac:dyDescent="0.2">
      <c r="B400" s="3"/>
    </row>
    <row r="401" spans="2:2" ht="12.75" x14ac:dyDescent="0.2">
      <c r="B401" s="3"/>
    </row>
    <row r="402" spans="2:2" ht="12.75" x14ac:dyDescent="0.2">
      <c r="B402" s="3"/>
    </row>
    <row r="403" spans="2:2" ht="12.75" x14ac:dyDescent="0.2">
      <c r="B403" s="3"/>
    </row>
    <row r="404" spans="2:2" ht="12.75" x14ac:dyDescent="0.2">
      <c r="B404" s="3"/>
    </row>
    <row r="405" spans="2:2" ht="12.75" x14ac:dyDescent="0.2">
      <c r="B405" s="3"/>
    </row>
    <row r="406" spans="2:2" ht="12.75" x14ac:dyDescent="0.2">
      <c r="B406" s="3"/>
    </row>
    <row r="407" spans="2:2" ht="12.75" x14ac:dyDescent="0.2">
      <c r="B407" s="3"/>
    </row>
    <row r="408" spans="2:2" ht="12.75" x14ac:dyDescent="0.2">
      <c r="B408" s="3"/>
    </row>
    <row r="409" spans="2:2" ht="12.75" x14ac:dyDescent="0.2">
      <c r="B409" s="3"/>
    </row>
    <row r="410" spans="2:2" ht="12.75" x14ac:dyDescent="0.2">
      <c r="B410" s="3"/>
    </row>
    <row r="411" spans="2:2" ht="12.75" x14ac:dyDescent="0.2">
      <c r="B411" s="3"/>
    </row>
    <row r="412" spans="2:2" ht="12.75" x14ac:dyDescent="0.2">
      <c r="B412" s="3"/>
    </row>
    <row r="413" spans="2:2" ht="12.75" x14ac:dyDescent="0.2">
      <c r="B413" s="3"/>
    </row>
    <row r="414" spans="2:2" ht="12.75" x14ac:dyDescent="0.2">
      <c r="B414" s="3"/>
    </row>
    <row r="415" spans="2:2" ht="12.75" x14ac:dyDescent="0.2">
      <c r="B415" s="3"/>
    </row>
    <row r="416" spans="2:2" ht="12.75" x14ac:dyDescent="0.2">
      <c r="B416" s="3"/>
    </row>
    <row r="417" spans="2:2" ht="12.75" x14ac:dyDescent="0.2">
      <c r="B417" s="3"/>
    </row>
    <row r="418" spans="2:2" ht="12.75" x14ac:dyDescent="0.2">
      <c r="B418" s="3"/>
    </row>
    <row r="419" spans="2:2" ht="12.75" x14ac:dyDescent="0.2">
      <c r="B419" s="3"/>
    </row>
    <row r="420" spans="2:2" ht="12.75" x14ac:dyDescent="0.2">
      <c r="B420" s="3"/>
    </row>
    <row r="421" spans="2:2" ht="12.75" x14ac:dyDescent="0.2">
      <c r="B421" s="3"/>
    </row>
    <row r="422" spans="2:2" ht="12.75" x14ac:dyDescent="0.2">
      <c r="B422" s="3"/>
    </row>
    <row r="423" spans="2:2" ht="12.75" x14ac:dyDescent="0.2">
      <c r="B423" s="3"/>
    </row>
    <row r="424" spans="2:2" ht="12.75" x14ac:dyDescent="0.2">
      <c r="B424" s="3"/>
    </row>
    <row r="425" spans="2:2" ht="12.75" x14ac:dyDescent="0.2">
      <c r="B425" s="3"/>
    </row>
    <row r="426" spans="2:2" ht="12.75" x14ac:dyDescent="0.2">
      <c r="B426" s="3"/>
    </row>
    <row r="427" spans="2:2" ht="12.75" x14ac:dyDescent="0.2">
      <c r="B427" s="3"/>
    </row>
    <row r="428" spans="2:2" ht="12.75" x14ac:dyDescent="0.2">
      <c r="B428" s="3"/>
    </row>
    <row r="429" spans="2:2" ht="12.75" x14ac:dyDescent="0.2">
      <c r="B429" s="3"/>
    </row>
    <row r="430" spans="2:2" ht="12.75" x14ac:dyDescent="0.2">
      <c r="B430" s="3"/>
    </row>
    <row r="431" spans="2:2" ht="12.75" x14ac:dyDescent="0.2">
      <c r="B431" s="3"/>
    </row>
    <row r="432" spans="2:2" ht="12.75" x14ac:dyDescent="0.2">
      <c r="B432" s="3"/>
    </row>
    <row r="433" spans="2:2" ht="12.75" x14ac:dyDescent="0.2">
      <c r="B433" s="3"/>
    </row>
    <row r="434" spans="2:2" ht="12.75" x14ac:dyDescent="0.2">
      <c r="B434" s="3"/>
    </row>
    <row r="435" spans="2:2" ht="12.75" x14ac:dyDescent="0.2">
      <c r="B435" s="3"/>
    </row>
    <row r="436" spans="2:2" ht="12.75" x14ac:dyDescent="0.2">
      <c r="B436" s="3"/>
    </row>
    <row r="437" spans="2:2" ht="12.75" x14ac:dyDescent="0.2">
      <c r="B437" s="3"/>
    </row>
    <row r="438" spans="2:2" ht="12.75" x14ac:dyDescent="0.2">
      <c r="B438" s="3"/>
    </row>
    <row r="439" spans="2:2" ht="12.75" x14ac:dyDescent="0.2">
      <c r="B439" s="3"/>
    </row>
    <row r="440" spans="2:2" ht="12.75" x14ac:dyDescent="0.2">
      <c r="B440" s="3"/>
    </row>
    <row r="441" spans="2:2" ht="12.75" x14ac:dyDescent="0.2">
      <c r="B441" s="3"/>
    </row>
    <row r="442" spans="2:2" ht="12.75" x14ac:dyDescent="0.2">
      <c r="B442" s="3"/>
    </row>
    <row r="443" spans="2:2" ht="12.75" x14ac:dyDescent="0.2">
      <c r="B443" s="3"/>
    </row>
    <row r="444" spans="2:2" ht="12.75" x14ac:dyDescent="0.2">
      <c r="B444" s="3"/>
    </row>
    <row r="445" spans="2:2" ht="12.75" x14ac:dyDescent="0.2">
      <c r="B445" s="3"/>
    </row>
    <row r="446" spans="2:2" ht="12.75" x14ac:dyDescent="0.2">
      <c r="B446" s="3"/>
    </row>
    <row r="447" spans="2:2" ht="12.75" x14ac:dyDescent="0.2">
      <c r="B447" s="3"/>
    </row>
    <row r="448" spans="2:2" ht="12.75" x14ac:dyDescent="0.2">
      <c r="B448" s="3"/>
    </row>
    <row r="449" spans="2:2" ht="12.75" x14ac:dyDescent="0.2">
      <c r="B449" s="3"/>
    </row>
    <row r="450" spans="2:2" ht="12.75" x14ac:dyDescent="0.2">
      <c r="B450" s="3"/>
    </row>
    <row r="451" spans="2:2" ht="12.75" x14ac:dyDescent="0.2">
      <c r="B451" s="3"/>
    </row>
    <row r="452" spans="2:2" ht="12.75" x14ac:dyDescent="0.2">
      <c r="B452" s="3"/>
    </row>
    <row r="453" spans="2:2" ht="12.75" x14ac:dyDescent="0.2">
      <c r="B453" s="3"/>
    </row>
    <row r="454" spans="2:2" ht="12.75" x14ac:dyDescent="0.2">
      <c r="B454" s="3"/>
    </row>
    <row r="455" spans="2:2" ht="12.75" x14ac:dyDescent="0.2">
      <c r="B455" s="3"/>
    </row>
    <row r="456" spans="2:2" ht="12.75" x14ac:dyDescent="0.2">
      <c r="B456" s="3"/>
    </row>
    <row r="457" spans="2:2" ht="12.75" x14ac:dyDescent="0.2">
      <c r="B457" s="3"/>
    </row>
    <row r="458" spans="2:2" ht="12.75" x14ac:dyDescent="0.2">
      <c r="B458" s="3"/>
    </row>
    <row r="459" spans="2:2" ht="12.75" x14ac:dyDescent="0.2">
      <c r="B459" s="3"/>
    </row>
    <row r="460" spans="2:2" ht="12.75" x14ac:dyDescent="0.2">
      <c r="B460" s="3"/>
    </row>
    <row r="461" spans="2:2" ht="12.75" x14ac:dyDescent="0.2">
      <c r="B461" s="3"/>
    </row>
    <row r="462" spans="2:2" ht="12.75" x14ac:dyDescent="0.2">
      <c r="B462" s="3"/>
    </row>
    <row r="463" spans="2:2" ht="12.75" x14ac:dyDescent="0.2">
      <c r="B463" s="3"/>
    </row>
    <row r="464" spans="2:2" ht="12.75" x14ac:dyDescent="0.2">
      <c r="B464" s="3"/>
    </row>
    <row r="465" spans="2:2" ht="12.75" x14ac:dyDescent="0.2">
      <c r="B465" s="3"/>
    </row>
    <row r="466" spans="2:2" ht="12.75" x14ac:dyDescent="0.2">
      <c r="B466" s="3"/>
    </row>
    <row r="467" spans="2:2" ht="12.75" x14ac:dyDescent="0.2">
      <c r="B467" s="3"/>
    </row>
    <row r="468" spans="2:2" ht="12.75" x14ac:dyDescent="0.2">
      <c r="B468" s="3"/>
    </row>
    <row r="469" spans="2:2" ht="12.75" x14ac:dyDescent="0.2">
      <c r="B469" s="3"/>
    </row>
    <row r="470" spans="2:2" ht="12.75" x14ac:dyDescent="0.2">
      <c r="B470" s="3"/>
    </row>
    <row r="471" spans="2:2" ht="12.75" x14ac:dyDescent="0.2">
      <c r="B471" s="3"/>
    </row>
    <row r="472" spans="2:2" ht="12.75" x14ac:dyDescent="0.2">
      <c r="B472" s="3"/>
    </row>
    <row r="473" spans="2:2" ht="12.75" x14ac:dyDescent="0.2">
      <c r="B473" s="3"/>
    </row>
    <row r="474" spans="2:2" ht="12.75" x14ac:dyDescent="0.2">
      <c r="B474" s="3"/>
    </row>
    <row r="475" spans="2:2" ht="12.75" x14ac:dyDescent="0.2">
      <c r="B475" s="3"/>
    </row>
    <row r="476" spans="2:2" ht="12.75" x14ac:dyDescent="0.2">
      <c r="B476" s="3"/>
    </row>
    <row r="477" spans="2:2" ht="12.75" x14ac:dyDescent="0.2">
      <c r="B477" s="3"/>
    </row>
    <row r="478" spans="2:2" ht="12.75" x14ac:dyDescent="0.2">
      <c r="B478" s="3"/>
    </row>
    <row r="479" spans="2:2" ht="12.75" x14ac:dyDescent="0.2">
      <c r="B479" s="3"/>
    </row>
    <row r="480" spans="2:2" ht="12.75" x14ac:dyDescent="0.2">
      <c r="B480" s="3"/>
    </row>
    <row r="481" spans="2:2" ht="12.75" x14ac:dyDescent="0.2">
      <c r="B481" s="3"/>
    </row>
    <row r="482" spans="2:2" ht="12.75" x14ac:dyDescent="0.2">
      <c r="B482" s="3"/>
    </row>
    <row r="483" spans="2:2" ht="12.75" x14ac:dyDescent="0.2">
      <c r="B483" s="3"/>
    </row>
    <row r="484" spans="2:2" ht="12.75" x14ac:dyDescent="0.2">
      <c r="B484" s="3"/>
    </row>
    <row r="485" spans="2:2" ht="12.75" x14ac:dyDescent="0.2">
      <c r="B485" s="3"/>
    </row>
    <row r="486" spans="2:2" ht="12.75" x14ac:dyDescent="0.2">
      <c r="B486" s="3"/>
    </row>
    <row r="487" spans="2:2" ht="12.75" x14ac:dyDescent="0.2">
      <c r="B487" s="3"/>
    </row>
    <row r="488" spans="2:2" ht="12.75" x14ac:dyDescent="0.2">
      <c r="B488" s="3"/>
    </row>
    <row r="489" spans="2:2" ht="12.75" x14ac:dyDescent="0.2">
      <c r="B489" s="3"/>
    </row>
    <row r="490" spans="2:2" ht="12.75" x14ac:dyDescent="0.2">
      <c r="B490" s="3"/>
    </row>
    <row r="491" spans="2:2" ht="12.75" x14ac:dyDescent="0.2">
      <c r="B491" s="3"/>
    </row>
    <row r="492" spans="2:2" ht="12.75" x14ac:dyDescent="0.2">
      <c r="B492" s="3"/>
    </row>
    <row r="493" spans="2:2" ht="12.75" x14ac:dyDescent="0.2">
      <c r="B493" s="3"/>
    </row>
    <row r="494" spans="2:2" ht="12.75" x14ac:dyDescent="0.2">
      <c r="B494" s="3"/>
    </row>
    <row r="495" spans="2:2" ht="12.75" x14ac:dyDescent="0.2">
      <c r="B495" s="3"/>
    </row>
    <row r="496" spans="2:2" ht="12.75" x14ac:dyDescent="0.2">
      <c r="B496" s="3"/>
    </row>
    <row r="497" spans="2:2" ht="12.75" x14ac:dyDescent="0.2">
      <c r="B497" s="3"/>
    </row>
    <row r="498" spans="2:2" ht="12.75" x14ac:dyDescent="0.2">
      <c r="B498" s="3"/>
    </row>
    <row r="499" spans="2:2" ht="12.75" x14ac:dyDescent="0.2">
      <c r="B499" s="3"/>
    </row>
    <row r="500" spans="2:2" ht="12.75" x14ac:dyDescent="0.2">
      <c r="B500" s="3"/>
    </row>
    <row r="501" spans="2:2" ht="12.75" x14ac:dyDescent="0.2">
      <c r="B501" s="3"/>
    </row>
    <row r="502" spans="2:2" ht="12.75" x14ac:dyDescent="0.2">
      <c r="B502" s="3"/>
    </row>
    <row r="503" spans="2:2" ht="12.75" x14ac:dyDescent="0.2">
      <c r="B503" s="3"/>
    </row>
    <row r="504" spans="2:2" ht="12.75" x14ac:dyDescent="0.2">
      <c r="B504" s="3"/>
    </row>
    <row r="505" spans="2:2" ht="12.75" x14ac:dyDescent="0.2">
      <c r="B505" s="3"/>
    </row>
    <row r="506" spans="2:2" ht="12.75" x14ac:dyDescent="0.2">
      <c r="B506" s="3"/>
    </row>
    <row r="507" spans="2:2" ht="12.75" x14ac:dyDescent="0.2">
      <c r="B507" s="3"/>
    </row>
    <row r="508" spans="2:2" ht="12.75" x14ac:dyDescent="0.2">
      <c r="B508" s="3"/>
    </row>
    <row r="509" spans="2:2" ht="12.75" x14ac:dyDescent="0.2">
      <c r="B509" s="3"/>
    </row>
    <row r="510" spans="2:2" ht="12.75" x14ac:dyDescent="0.2">
      <c r="B510" s="3"/>
    </row>
    <row r="511" spans="2:2" ht="12.75" x14ac:dyDescent="0.2">
      <c r="B511" s="3"/>
    </row>
    <row r="512" spans="2:2" ht="12.75" x14ac:dyDescent="0.2">
      <c r="B512" s="3"/>
    </row>
    <row r="513" spans="2:2" ht="12.75" x14ac:dyDescent="0.2">
      <c r="B513" s="3"/>
    </row>
    <row r="514" spans="2:2" ht="12.75" x14ac:dyDescent="0.2">
      <c r="B514" s="3"/>
    </row>
    <row r="515" spans="2:2" ht="12.75" x14ac:dyDescent="0.2">
      <c r="B515" s="3"/>
    </row>
    <row r="516" spans="2:2" ht="12.75" x14ac:dyDescent="0.2">
      <c r="B516" s="3"/>
    </row>
    <row r="517" spans="2:2" ht="12.75" x14ac:dyDescent="0.2">
      <c r="B517" s="3"/>
    </row>
    <row r="518" spans="2:2" ht="12.75" x14ac:dyDescent="0.2">
      <c r="B518" s="3"/>
    </row>
    <row r="519" spans="2:2" ht="12.75" x14ac:dyDescent="0.2">
      <c r="B519" s="3"/>
    </row>
    <row r="520" spans="2:2" ht="12.75" x14ac:dyDescent="0.2">
      <c r="B520" s="3"/>
    </row>
    <row r="521" spans="2:2" ht="12.75" x14ac:dyDescent="0.2">
      <c r="B521" s="3"/>
    </row>
    <row r="522" spans="2:2" ht="12.75" x14ac:dyDescent="0.2">
      <c r="B522" s="3"/>
    </row>
    <row r="523" spans="2:2" ht="12.75" x14ac:dyDescent="0.2">
      <c r="B523" s="3"/>
    </row>
    <row r="524" spans="2:2" ht="12.75" x14ac:dyDescent="0.2">
      <c r="B524" s="3"/>
    </row>
    <row r="525" spans="2:2" ht="12.75" x14ac:dyDescent="0.2">
      <c r="B525" s="3"/>
    </row>
    <row r="526" spans="2:2" ht="12.75" x14ac:dyDescent="0.2">
      <c r="B526" s="3"/>
    </row>
    <row r="527" spans="2:2" ht="12.75" x14ac:dyDescent="0.2">
      <c r="B527" s="3"/>
    </row>
    <row r="528" spans="2:2" ht="12.75" x14ac:dyDescent="0.2">
      <c r="B528" s="3"/>
    </row>
    <row r="529" spans="2:2" ht="12.75" x14ac:dyDescent="0.2">
      <c r="B529" s="3"/>
    </row>
    <row r="530" spans="2:2" ht="12.75" x14ac:dyDescent="0.2">
      <c r="B530" s="3"/>
    </row>
    <row r="531" spans="2:2" ht="12.75" x14ac:dyDescent="0.2">
      <c r="B531" s="3"/>
    </row>
    <row r="532" spans="2:2" ht="12.75" x14ac:dyDescent="0.2">
      <c r="B532" s="3"/>
    </row>
    <row r="533" spans="2:2" ht="12.75" x14ac:dyDescent="0.2">
      <c r="B533" s="3"/>
    </row>
    <row r="534" spans="2:2" ht="12.75" x14ac:dyDescent="0.2">
      <c r="B534" s="3"/>
    </row>
    <row r="535" spans="2:2" ht="12.75" x14ac:dyDescent="0.2">
      <c r="B535" s="3"/>
    </row>
    <row r="536" spans="2:2" ht="12.75" x14ac:dyDescent="0.2">
      <c r="B536" s="3"/>
    </row>
    <row r="537" spans="2:2" ht="12.75" x14ac:dyDescent="0.2">
      <c r="B537" s="3"/>
    </row>
    <row r="538" spans="2:2" ht="12.75" x14ac:dyDescent="0.2">
      <c r="B538" s="3"/>
    </row>
    <row r="539" spans="2:2" ht="12.75" x14ac:dyDescent="0.2">
      <c r="B539" s="3"/>
    </row>
    <row r="540" spans="2:2" ht="12.75" x14ac:dyDescent="0.2">
      <c r="B540" s="3"/>
    </row>
    <row r="541" spans="2:2" ht="12.75" x14ac:dyDescent="0.2">
      <c r="B541" s="3"/>
    </row>
    <row r="542" spans="2:2" ht="12.75" x14ac:dyDescent="0.2">
      <c r="B542" s="3"/>
    </row>
    <row r="543" spans="2:2" ht="12.75" x14ac:dyDescent="0.2">
      <c r="B543" s="3"/>
    </row>
    <row r="544" spans="2:2" ht="12.75" x14ac:dyDescent="0.2">
      <c r="B544" s="3"/>
    </row>
    <row r="545" spans="2:2" ht="12.75" x14ac:dyDescent="0.2">
      <c r="B545" s="3"/>
    </row>
    <row r="546" spans="2:2" ht="12.75" x14ac:dyDescent="0.2">
      <c r="B546" s="3"/>
    </row>
    <row r="547" spans="2:2" ht="12.75" x14ac:dyDescent="0.2">
      <c r="B547" s="3"/>
    </row>
    <row r="548" spans="2:2" ht="12.75" x14ac:dyDescent="0.2">
      <c r="B548" s="3"/>
    </row>
    <row r="549" spans="2:2" ht="12.75" x14ac:dyDescent="0.2">
      <c r="B549" s="3"/>
    </row>
    <row r="550" spans="2:2" ht="12.75" x14ac:dyDescent="0.2">
      <c r="B550" s="3"/>
    </row>
    <row r="551" spans="2:2" ht="12.75" x14ac:dyDescent="0.2">
      <c r="B551" s="3"/>
    </row>
    <row r="552" spans="2:2" ht="12.75" x14ac:dyDescent="0.2">
      <c r="B552" s="3"/>
    </row>
    <row r="553" spans="2:2" ht="12.75" x14ac:dyDescent="0.2">
      <c r="B553" s="3"/>
    </row>
    <row r="554" spans="2:2" ht="12.75" x14ac:dyDescent="0.2">
      <c r="B554" s="3"/>
    </row>
    <row r="555" spans="2:2" ht="12.75" x14ac:dyDescent="0.2">
      <c r="B555" s="3"/>
    </row>
    <row r="556" spans="2:2" ht="12.75" x14ac:dyDescent="0.2">
      <c r="B556" s="3"/>
    </row>
    <row r="557" spans="2:2" ht="12.75" x14ac:dyDescent="0.2">
      <c r="B557" s="3"/>
    </row>
    <row r="558" spans="2:2" ht="12.75" x14ac:dyDescent="0.2">
      <c r="B558" s="3"/>
    </row>
    <row r="559" spans="2:2" ht="12.75" x14ac:dyDescent="0.2">
      <c r="B559" s="3"/>
    </row>
    <row r="560" spans="2:2" ht="12.75" x14ac:dyDescent="0.2">
      <c r="B560" s="3"/>
    </row>
    <row r="561" spans="2:2" ht="12.75" x14ac:dyDescent="0.2">
      <c r="B561" s="3"/>
    </row>
    <row r="562" spans="2:2" ht="12.75" x14ac:dyDescent="0.2">
      <c r="B562" s="3"/>
    </row>
    <row r="563" spans="2:2" ht="12.75" x14ac:dyDescent="0.2">
      <c r="B563" s="3"/>
    </row>
    <row r="564" spans="2:2" ht="12.75" x14ac:dyDescent="0.2">
      <c r="B564" s="3"/>
    </row>
    <row r="565" spans="2:2" ht="12.75" x14ac:dyDescent="0.2">
      <c r="B565" s="3"/>
    </row>
    <row r="566" spans="2:2" ht="12.75" x14ac:dyDescent="0.2">
      <c r="B566" s="3"/>
    </row>
    <row r="567" spans="2:2" ht="12.75" x14ac:dyDescent="0.2">
      <c r="B567" s="3"/>
    </row>
    <row r="568" spans="2:2" ht="12.75" x14ac:dyDescent="0.2">
      <c r="B568" s="3"/>
    </row>
    <row r="569" spans="2:2" ht="12.75" x14ac:dyDescent="0.2">
      <c r="B569" s="3"/>
    </row>
    <row r="570" spans="2:2" ht="12.75" x14ac:dyDescent="0.2">
      <c r="B570" s="3"/>
    </row>
    <row r="571" spans="2:2" ht="12.75" x14ac:dyDescent="0.2">
      <c r="B571" s="3"/>
    </row>
    <row r="572" spans="2:2" ht="12.75" x14ac:dyDescent="0.2">
      <c r="B572" s="3"/>
    </row>
    <row r="573" spans="2:2" ht="12.75" x14ac:dyDescent="0.2">
      <c r="B573" s="3"/>
    </row>
    <row r="574" spans="2:2" ht="12.75" x14ac:dyDescent="0.2">
      <c r="B574" s="3"/>
    </row>
    <row r="575" spans="2:2" ht="12.75" x14ac:dyDescent="0.2">
      <c r="B575" s="3"/>
    </row>
    <row r="576" spans="2:2" ht="12.75" x14ac:dyDescent="0.2">
      <c r="B576" s="3"/>
    </row>
    <row r="577" spans="2:2" ht="12.75" x14ac:dyDescent="0.2">
      <c r="B577" s="3"/>
    </row>
    <row r="578" spans="2:2" ht="12.75" x14ac:dyDescent="0.2">
      <c r="B578" s="3"/>
    </row>
    <row r="579" spans="2:2" ht="12.75" x14ac:dyDescent="0.2">
      <c r="B579" s="3"/>
    </row>
    <row r="580" spans="2:2" ht="12.75" x14ac:dyDescent="0.2">
      <c r="B580" s="3"/>
    </row>
    <row r="581" spans="2:2" ht="12.75" x14ac:dyDescent="0.2">
      <c r="B581" s="3"/>
    </row>
    <row r="582" spans="2:2" ht="12.75" x14ac:dyDescent="0.2">
      <c r="B582" s="3"/>
    </row>
    <row r="583" spans="2:2" ht="12.75" x14ac:dyDescent="0.2">
      <c r="B583" s="3"/>
    </row>
    <row r="584" spans="2:2" ht="12.75" x14ac:dyDescent="0.2">
      <c r="B584" s="3"/>
    </row>
    <row r="585" spans="2:2" ht="12.75" x14ac:dyDescent="0.2">
      <c r="B585" s="3"/>
    </row>
    <row r="586" spans="2:2" ht="12.75" x14ac:dyDescent="0.2">
      <c r="B586" s="3"/>
    </row>
    <row r="587" spans="2:2" ht="12.75" x14ac:dyDescent="0.2">
      <c r="B587" s="3"/>
    </row>
    <row r="588" spans="2:2" ht="12.75" x14ac:dyDescent="0.2">
      <c r="B588" s="3"/>
    </row>
    <row r="589" spans="2:2" ht="12.75" x14ac:dyDescent="0.2">
      <c r="B589" s="3"/>
    </row>
    <row r="590" spans="2:2" ht="12.75" x14ac:dyDescent="0.2">
      <c r="B590" s="3"/>
    </row>
    <row r="591" spans="2:2" ht="12.75" x14ac:dyDescent="0.2">
      <c r="B591" s="3"/>
    </row>
    <row r="592" spans="2:2" ht="12.75" x14ac:dyDescent="0.2">
      <c r="B592" s="3"/>
    </row>
    <row r="593" spans="2:2" ht="12.75" x14ac:dyDescent="0.2">
      <c r="B593" s="3"/>
    </row>
    <row r="594" spans="2:2" ht="12.75" x14ac:dyDescent="0.2">
      <c r="B594" s="3"/>
    </row>
    <row r="595" spans="2:2" ht="12.75" x14ac:dyDescent="0.2">
      <c r="B595" s="3"/>
    </row>
    <row r="596" spans="2:2" ht="12.75" x14ac:dyDescent="0.2">
      <c r="B596" s="3"/>
    </row>
    <row r="597" spans="2:2" ht="12.75" x14ac:dyDescent="0.2">
      <c r="B597" s="3"/>
    </row>
    <row r="598" spans="2:2" ht="12.75" x14ac:dyDescent="0.2">
      <c r="B598" s="3"/>
    </row>
    <row r="599" spans="2:2" ht="12.75" x14ac:dyDescent="0.2">
      <c r="B599" s="3"/>
    </row>
    <row r="600" spans="2:2" ht="12.75" x14ac:dyDescent="0.2">
      <c r="B600" s="3"/>
    </row>
    <row r="601" spans="2:2" ht="12.75" x14ac:dyDescent="0.2">
      <c r="B601" s="3"/>
    </row>
    <row r="602" spans="2:2" ht="12.75" x14ac:dyDescent="0.2">
      <c r="B602" s="3"/>
    </row>
    <row r="603" spans="2:2" ht="12.75" x14ac:dyDescent="0.2">
      <c r="B603" s="3"/>
    </row>
    <row r="604" spans="2:2" ht="12.75" x14ac:dyDescent="0.2">
      <c r="B604" s="3"/>
    </row>
    <row r="605" spans="2:2" ht="12.75" x14ac:dyDescent="0.2">
      <c r="B605" s="3"/>
    </row>
    <row r="606" spans="2:2" ht="12.75" x14ac:dyDescent="0.2">
      <c r="B606" s="3"/>
    </row>
    <row r="607" spans="2:2" ht="12.75" x14ac:dyDescent="0.2">
      <c r="B607" s="3"/>
    </row>
    <row r="608" spans="2:2" ht="12.75" x14ac:dyDescent="0.2">
      <c r="B608" s="3"/>
    </row>
    <row r="609" spans="2:2" ht="12.75" x14ac:dyDescent="0.2">
      <c r="B609" s="3"/>
    </row>
    <row r="610" spans="2:2" ht="12.75" x14ac:dyDescent="0.2">
      <c r="B610" s="3"/>
    </row>
    <row r="611" spans="2:2" ht="12.75" x14ac:dyDescent="0.2">
      <c r="B611" s="3"/>
    </row>
    <row r="612" spans="2:2" ht="12.75" x14ac:dyDescent="0.2">
      <c r="B612" s="3"/>
    </row>
    <row r="613" spans="2:2" ht="12.75" x14ac:dyDescent="0.2">
      <c r="B613" s="3"/>
    </row>
    <row r="614" spans="2:2" ht="12.75" x14ac:dyDescent="0.2">
      <c r="B614" s="3"/>
    </row>
    <row r="615" spans="2:2" ht="12.75" x14ac:dyDescent="0.2">
      <c r="B615" s="3"/>
    </row>
    <row r="616" spans="2:2" ht="12.75" x14ac:dyDescent="0.2">
      <c r="B616" s="3"/>
    </row>
    <row r="617" spans="2:2" ht="12.75" x14ac:dyDescent="0.2">
      <c r="B617" s="3"/>
    </row>
    <row r="618" spans="2:2" ht="12.75" x14ac:dyDescent="0.2">
      <c r="B618" s="3"/>
    </row>
    <row r="619" spans="2:2" ht="12.75" x14ac:dyDescent="0.2">
      <c r="B619" s="3"/>
    </row>
    <row r="620" spans="2:2" ht="12.75" x14ac:dyDescent="0.2">
      <c r="B620" s="3"/>
    </row>
    <row r="621" spans="2:2" ht="12.75" x14ac:dyDescent="0.2">
      <c r="B621" s="3"/>
    </row>
    <row r="622" spans="2:2" ht="12.75" x14ac:dyDescent="0.2">
      <c r="B622" s="3"/>
    </row>
    <row r="623" spans="2:2" ht="12.75" x14ac:dyDescent="0.2">
      <c r="B623" s="3"/>
    </row>
    <row r="624" spans="2:2" ht="12.75" x14ac:dyDescent="0.2">
      <c r="B624" s="3"/>
    </row>
    <row r="625" spans="2:2" ht="12.75" x14ac:dyDescent="0.2">
      <c r="B625" s="3"/>
    </row>
    <row r="626" spans="2:2" ht="12.75" x14ac:dyDescent="0.2">
      <c r="B626" s="3"/>
    </row>
    <row r="627" spans="2:2" ht="12.75" x14ac:dyDescent="0.2">
      <c r="B627" s="3"/>
    </row>
    <row r="628" spans="2:2" ht="12.75" x14ac:dyDescent="0.2">
      <c r="B628" s="3"/>
    </row>
    <row r="629" spans="2:2" ht="12.75" x14ac:dyDescent="0.2">
      <c r="B629" s="3"/>
    </row>
    <row r="630" spans="2:2" ht="12.75" x14ac:dyDescent="0.2">
      <c r="B630" s="3"/>
    </row>
    <row r="631" spans="2:2" ht="12.75" x14ac:dyDescent="0.2">
      <c r="B631" s="3"/>
    </row>
    <row r="632" spans="2:2" ht="12.75" x14ac:dyDescent="0.2">
      <c r="B632" s="3"/>
    </row>
    <row r="633" spans="2:2" ht="12.75" x14ac:dyDescent="0.2">
      <c r="B633" s="3"/>
    </row>
    <row r="634" spans="2:2" ht="12.75" x14ac:dyDescent="0.2">
      <c r="B634" s="3"/>
    </row>
    <row r="635" spans="2:2" ht="12.75" x14ac:dyDescent="0.2">
      <c r="B635" s="3"/>
    </row>
    <row r="636" spans="2:2" ht="12.75" x14ac:dyDescent="0.2">
      <c r="B636" s="3"/>
    </row>
    <row r="637" spans="2:2" ht="12.75" x14ac:dyDescent="0.2">
      <c r="B637" s="3"/>
    </row>
    <row r="638" spans="2:2" ht="12.75" x14ac:dyDescent="0.2">
      <c r="B638" s="3"/>
    </row>
    <row r="639" spans="2:2" ht="12.75" x14ac:dyDescent="0.2">
      <c r="B639" s="3"/>
    </row>
    <row r="640" spans="2:2" ht="12.75" x14ac:dyDescent="0.2">
      <c r="B640" s="3"/>
    </row>
    <row r="641" spans="2:2" ht="12.75" x14ac:dyDescent="0.2">
      <c r="B641" s="3"/>
    </row>
    <row r="642" spans="2:2" ht="12.75" x14ac:dyDescent="0.2">
      <c r="B642" s="3"/>
    </row>
    <row r="643" spans="2:2" ht="12.75" x14ac:dyDescent="0.2">
      <c r="B643" s="3"/>
    </row>
    <row r="644" spans="2:2" ht="12.75" x14ac:dyDescent="0.2">
      <c r="B644" s="3"/>
    </row>
    <row r="645" spans="2:2" ht="12.75" x14ac:dyDescent="0.2">
      <c r="B645" s="3"/>
    </row>
    <row r="646" spans="2:2" ht="12.75" x14ac:dyDescent="0.2">
      <c r="B646" s="3"/>
    </row>
    <row r="647" spans="2:2" ht="12.75" x14ac:dyDescent="0.2">
      <c r="B647" s="3"/>
    </row>
    <row r="648" spans="2:2" ht="12.75" x14ac:dyDescent="0.2">
      <c r="B648" s="3"/>
    </row>
    <row r="649" spans="2:2" ht="12.75" x14ac:dyDescent="0.2">
      <c r="B649" s="3"/>
    </row>
    <row r="650" spans="2:2" ht="12.75" x14ac:dyDescent="0.2">
      <c r="B650" s="3"/>
    </row>
    <row r="651" spans="2:2" ht="12.75" x14ac:dyDescent="0.2">
      <c r="B651" s="3"/>
    </row>
    <row r="652" spans="2:2" ht="12.75" x14ac:dyDescent="0.2">
      <c r="B652" s="3"/>
    </row>
    <row r="653" spans="2:2" ht="12.75" x14ac:dyDescent="0.2">
      <c r="B653" s="3"/>
    </row>
    <row r="654" spans="2:2" ht="12.75" x14ac:dyDescent="0.2">
      <c r="B654" s="3"/>
    </row>
    <row r="655" spans="2:2" ht="12.75" x14ac:dyDescent="0.2">
      <c r="B655" s="3"/>
    </row>
    <row r="656" spans="2:2" ht="12.75" x14ac:dyDescent="0.2">
      <c r="B656" s="3"/>
    </row>
    <row r="657" spans="2:2" ht="12.75" x14ac:dyDescent="0.2">
      <c r="B657" s="3"/>
    </row>
    <row r="658" spans="2:2" ht="12.75" x14ac:dyDescent="0.2">
      <c r="B658" s="3"/>
    </row>
    <row r="659" spans="2:2" ht="12.75" x14ac:dyDescent="0.2">
      <c r="B659" s="3"/>
    </row>
    <row r="660" spans="2:2" ht="12.75" x14ac:dyDescent="0.2">
      <c r="B660" s="3"/>
    </row>
    <row r="661" spans="2:2" ht="12.75" x14ac:dyDescent="0.2">
      <c r="B661" s="3"/>
    </row>
    <row r="662" spans="2:2" ht="12.75" x14ac:dyDescent="0.2">
      <c r="B662" s="3"/>
    </row>
    <row r="663" spans="2:2" ht="12.75" x14ac:dyDescent="0.2">
      <c r="B663" s="3"/>
    </row>
    <row r="664" spans="2:2" ht="12.75" x14ac:dyDescent="0.2">
      <c r="B664" s="3"/>
    </row>
    <row r="665" spans="2:2" ht="12.75" x14ac:dyDescent="0.2">
      <c r="B665" s="3"/>
    </row>
    <row r="666" spans="2:2" ht="12.75" x14ac:dyDescent="0.2">
      <c r="B666" s="3"/>
    </row>
    <row r="667" spans="2:2" ht="12.75" x14ac:dyDescent="0.2">
      <c r="B667" s="3"/>
    </row>
    <row r="668" spans="2:2" ht="12.75" x14ac:dyDescent="0.2">
      <c r="B668" s="3"/>
    </row>
    <row r="669" spans="2:2" ht="12.75" x14ac:dyDescent="0.2">
      <c r="B669" s="3"/>
    </row>
    <row r="670" spans="2:2" ht="12.75" x14ac:dyDescent="0.2">
      <c r="B670" s="3"/>
    </row>
    <row r="671" spans="2:2" ht="12.75" x14ac:dyDescent="0.2">
      <c r="B671" s="3"/>
    </row>
    <row r="672" spans="2:2" ht="12.75" x14ac:dyDescent="0.2">
      <c r="B672" s="3"/>
    </row>
    <row r="673" spans="2:2" ht="12.75" x14ac:dyDescent="0.2">
      <c r="B673" s="3"/>
    </row>
    <row r="674" spans="2:2" ht="12.75" x14ac:dyDescent="0.2">
      <c r="B674" s="3"/>
    </row>
    <row r="675" spans="2:2" ht="12.75" x14ac:dyDescent="0.2">
      <c r="B675" s="3"/>
    </row>
    <row r="676" spans="2:2" ht="12.75" x14ac:dyDescent="0.2">
      <c r="B676" s="3"/>
    </row>
    <row r="677" spans="2:2" ht="12.75" x14ac:dyDescent="0.2">
      <c r="B677" s="3"/>
    </row>
    <row r="678" spans="2:2" ht="12.75" x14ac:dyDescent="0.2">
      <c r="B678" s="3"/>
    </row>
    <row r="679" spans="2:2" ht="12.75" x14ac:dyDescent="0.2">
      <c r="B679" s="3"/>
    </row>
    <row r="680" spans="2:2" ht="12.75" x14ac:dyDescent="0.2">
      <c r="B680" s="3"/>
    </row>
    <row r="681" spans="2:2" ht="12.75" x14ac:dyDescent="0.2">
      <c r="B681" s="3"/>
    </row>
    <row r="682" spans="2:2" ht="12.75" x14ac:dyDescent="0.2">
      <c r="B682" s="3"/>
    </row>
    <row r="683" spans="2:2" ht="12.75" x14ac:dyDescent="0.2">
      <c r="B683" s="3"/>
    </row>
    <row r="684" spans="2:2" ht="12.75" x14ac:dyDescent="0.2">
      <c r="B684" s="3"/>
    </row>
    <row r="685" spans="2:2" ht="12.75" x14ac:dyDescent="0.2">
      <c r="B685" s="3"/>
    </row>
    <row r="686" spans="2:2" ht="12.75" x14ac:dyDescent="0.2">
      <c r="B686" s="3"/>
    </row>
    <row r="687" spans="2:2" ht="12.75" x14ac:dyDescent="0.2">
      <c r="B687" s="3"/>
    </row>
    <row r="688" spans="2:2" ht="12.75" x14ac:dyDescent="0.2">
      <c r="B688" s="3"/>
    </row>
    <row r="689" spans="2:2" ht="12.75" x14ac:dyDescent="0.2">
      <c r="B689" s="3"/>
    </row>
    <row r="690" spans="2:2" ht="12.75" x14ac:dyDescent="0.2">
      <c r="B690" s="3"/>
    </row>
    <row r="691" spans="2:2" ht="12.75" x14ac:dyDescent="0.2">
      <c r="B691" s="3"/>
    </row>
    <row r="692" spans="2:2" ht="12.75" x14ac:dyDescent="0.2">
      <c r="B692" s="3"/>
    </row>
    <row r="693" spans="2:2" ht="12.75" x14ac:dyDescent="0.2">
      <c r="B693" s="3"/>
    </row>
    <row r="694" spans="2:2" ht="12.75" x14ac:dyDescent="0.2">
      <c r="B694" s="3"/>
    </row>
    <row r="695" spans="2:2" ht="12.75" x14ac:dyDescent="0.2">
      <c r="B695" s="3"/>
    </row>
    <row r="696" spans="2:2" ht="12.75" x14ac:dyDescent="0.2">
      <c r="B696" s="3"/>
    </row>
    <row r="697" spans="2:2" ht="12.75" x14ac:dyDescent="0.2">
      <c r="B697" s="3"/>
    </row>
    <row r="698" spans="2:2" ht="12.75" x14ac:dyDescent="0.2">
      <c r="B698" s="3"/>
    </row>
    <row r="699" spans="2:2" ht="12.75" x14ac:dyDescent="0.2">
      <c r="B699" s="3"/>
    </row>
    <row r="700" spans="2:2" ht="12.75" x14ac:dyDescent="0.2">
      <c r="B700" s="3"/>
    </row>
    <row r="701" spans="2:2" ht="12.75" x14ac:dyDescent="0.2">
      <c r="B701" s="3"/>
    </row>
    <row r="702" spans="2:2" ht="12.75" x14ac:dyDescent="0.2">
      <c r="B702" s="3"/>
    </row>
    <row r="703" spans="2:2" ht="12.75" x14ac:dyDescent="0.2">
      <c r="B703" s="3"/>
    </row>
    <row r="704" spans="2:2" ht="12.75" x14ac:dyDescent="0.2">
      <c r="B704" s="3"/>
    </row>
    <row r="705" spans="2:2" ht="12.75" x14ac:dyDescent="0.2">
      <c r="B705" s="3"/>
    </row>
    <row r="706" spans="2:2" ht="12.75" x14ac:dyDescent="0.2">
      <c r="B706" s="3"/>
    </row>
    <row r="707" spans="2:2" ht="12.75" x14ac:dyDescent="0.2">
      <c r="B707" s="3"/>
    </row>
    <row r="708" spans="2:2" ht="12.75" x14ac:dyDescent="0.2">
      <c r="B708" s="3"/>
    </row>
    <row r="709" spans="2:2" ht="12.75" x14ac:dyDescent="0.2">
      <c r="B709" s="3"/>
    </row>
    <row r="710" spans="2:2" ht="12.75" x14ac:dyDescent="0.2">
      <c r="B710" s="3"/>
    </row>
    <row r="711" spans="2:2" ht="12.75" x14ac:dyDescent="0.2">
      <c r="B711" s="3"/>
    </row>
    <row r="712" spans="2:2" ht="12.75" x14ac:dyDescent="0.2">
      <c r="B712" s="3"/>
    </row>
    <row r="713" spans="2:2" ht="12.75" x14ac:dyDescent="0.2">
      <c r="B713" s="3"/>
    </row>
    <row r="714" spans="2:2" ht="12.75" x14ac:dyDescent="0.2">
      <c r="B714" s="3"/>
    </row>
    <row r="715" spans="2:2" ht="12.75" x14ac:dyDescent="0.2">
      <c r="B715" s="3"/>
    </row>
    <row r="716" spans="2:2" ht="12.75" x14ac:dyDescent="0.2">
      <c r="B716" s="3"/>
    </row>
    <row r="717" spans="2:2" ht="12.75" x14ac:dyDescent="0.2">
      <c r="B717" s="3"/>
    </row>
    <row r="718" spans="2:2" ht="12.75" x14ac:dyDescent="0.2">
      <c r="B718" s="3"/>
    </row>
    <row r="719" spans="2:2" ht="12.75" x14ac:dyDescent="0.2">
      <c r="B719" s="3"/>
    </row>
    <row r="720" spans="2:2" ht="12.75" x14ac:dyDescent="0.2">
      <c r="B720" s="3"/>
    </row>
    <row r="721" spans="2:2" ht="12.75" x14ac:dyDescent="0.2">
      <c r="B721" s="3"/>
    </row>
    <row r="722" spans="2:2" ht="12.75" x14ac:dyDescent="0.2">
      <c r="B722" s="3"/>
    </row>
    <row r="723" spans="2:2" ht="12.75" x14ac:dyDescent="0.2">
      <c r="B723" s="3"/>
    </row>
    <row r="724" spans="2:2" ht="12.75" x14ac:dyDescent="0.2">
      <c r="B724" s="3"/>
    </row>
    <row r="725" spans="2:2" ht="12.75" x14ac:dyDescent="0.2">
      <c r="B725" s="3"/>
    </row>
    <row r="726" spans="2:2" ht="12.75" x14ac:dyDescent="0.2">
      <c r="B726" s="3"/>
    </row>
    <row r="727" spans="2:2" ht="12.75" x14ac:dyDescent="0.2">
      <c r="B727" s="3"/>
    </row>
    <row r="728" spans="2:2" ht="12.75" x14ac:dyDescent="0.2">
      <c r="B728" s="3"/>
    </row>
    <row r="729" spans="2:2" ht="12.75" x14ac:dyDescent="0.2">
      <c r="B729" s="3"/>
    </row>
    <row r="730" spans="2:2" ht="12.75" x14ac:dyDescent="0.2">
      <c r="B730" s="3"/>
    </row>
    <row r="731" spans="2:2" ht="12.75" x14ac:dyDescent="0.2">
      <c r="B731" s="3"/>
    </row>
    <row r="732" spans="2:2" ht="12.75" x14ac:dyDescent="0.2">
      <c r="B732" s="3"/>
    </row>
    <row r="733" spans="2:2" ht="12.75" x14ac:dyDescent="0.2">
      <c r="B733" s="3"/>
    </row>
    <row r="734" spans="2:2" ht="12.75" x14ac:dyDescent="0.2">
      <c r="B734" s="3"/>
    </row>
    <row r="735" spans="2:2" ht="12.75" x14ac:dyDescent="0.2">
      <c r="B735" s="3"/>
    </row>
    <row r="736" spans="2:2" ht="12.75" x14ac:dyDescent="0.2">
      <c r="B736" s="3"/>
    </row>
    <row r="737" spans="2:2" ht="12.75" x14ac:dyDescent="0.2">
      <c r="B737" s="3"/>
    </row>
    <row r="738" spans="2:2" ht="12.75" x14ac:dyDescent="0.2">
      <c r="B738" s="3"/>
    </row>
    <row r="739" spans="2:2" ht="12.75" x14ac:dyDescent="0.2">
      <c r="B739" s="3"/>
    </row>
    <row r="740" spans="2:2" ht="12.75" x14ac:dyDescent="0.2">
      <c r="B740" s="3"/>
    </row>
    <row r="741" spans="2:2" ht="12.75" x14ac:dyDescent="0.2">
      <c r="B741" s="3"/>
    </row>
    <row r="742" spans="2:2" ht="12.75" x14ac:dyDescent="0.2">
      <c r="B742" s="3"/>
    </row>
    <row r="743" spans="2:2" ht="12.75" x14ac:dyDescent="0.2">
      <c r="B743" s="3"/>
    </row>
    <row r="744" spans="2:2" ht="12.75" x14ac:dyDescent="0.2">
      <c r="B744" s="3"/>
    </row>
    <row r="745" spans="2:2" ht="12.75" x14ac:dyDescent="0.2">
      <c r="B745" s="3"/>
    </row>
    <row r="746" spans="2:2" ht="12.75" x14ac:dyDescent="0.2">
      <c r="B746" s="3"/>
    </row>
    <row r="747" spans="2:2" ht="12.75" x14ac:dyDescent="0.2">
      <c r="B747" s="3"/>
    </row>
    <row r="748" spans="2:2" ht="12.75" x14ac:dyDescent="0.2">
      <c r="B748" s="3"/>
    </row>
    <row r="749" spans="2:2" ht="12.75" x14ac:dyDescent="0.2">
      <c r="B749" s="3"/>
    </row>
    <row r="750" spans="2:2" ht="12.75" x14ac:dyDescent="0.2">
      <c r="B750" s="3"/>
    </row>
    <row r="751" spans="2:2" ht="12.75" x14ac:dyDescent="0.2">
      <c r="B751" s="3"/>
    </row>
    <row r="752" spans="2:2" ht="12.75" x14ac:dyDescent="0.2">
      <c r="B752" s="3"/>
    </row>
    <row r="753" spans="2:2" ht="12.75" x14ac:dyDescent="0.2">
      <c r="B753" s="3"/>
    </row>
    <row r="754" spans="2:2" ht="12.75" x14ac:dyDescent="0.2">
      <c r="B754" s="3"/>
    </row>
    <row r="755" spans="2:2" ht="12.75" x14ac:dyDescent="0.2">
      <c r="B755" s="3"/>
    </row>
    <row r="756" spans="2:2" ht="12.75" x14ac:dyDescent="0.2">
      <c r="B756" s="3"/>
    </row>
    <row r="757" spans="2:2" ht="12.75" x14ac:dyDescent="0.2">
      <c r="B757" s="3"/>
    </row>
    <row r="758" spans="2:2" ht="12.75" x14ac:dyDescent="0.2">
      <c r="B758" s="3"/>
    </row>
    <row r="759" spans="2:2" ht="12.75" x14ac:dyDescent="0.2">
      <c r="B759" s="3"/>
    </row>
    <row r="760" spans="2:2" ht="12.75" x14ac:dyDescent="0.2">
      <c r="B760" s="3"/>
    </row>
    <row r="761" spans="2:2" ht="12.75" x14ac:dyDescent="0.2">
      <c r="B761" s="3"/>
    </row>
    <row r="762" spans="2:2" ht="12.75" x14ac:dyDescent="0.2">
      <c r="B762" s="3"/>
    </row>
    <row r="763" spans="2:2" ht="12.75" x14ac:dyDescent="0.2">
      <c r="B763" s="3"/>
    </row>
    <row r="764" spans="2:2" ht="12.75" x14ac:dyDescent="0.2">
      <c r="B764" s="3"/>
    </row>
    <row r="765" spans="2:2" ht="12.75" x14ac:dyDescent="0.2">
      <c r="B765" s="3"/>
    </row>
    <row r="766" spans="2:2" ht="12.75" x14ac:dyDescent="0.2">
      <c r="B766" s="3"/>
    </row>
    <row r="767" spans="2:2" ht="12.75" x14ac:dyDescent="0.2">
      <c r="B767" s="3"/>
    </row>
    <row r="768" spans="2:2" ht="12.75" x14ac:dyDescent="0.2">
      <c r="B768" s="3"/>
    </row>
    <row r="769" spans="2:2" ht="12.75" x14ac:dyDescent="0.2">
      <c r="B769" s="3"/>
    </row>
    <row r="770" spans="2:2" ht="12.75" x14ac:dyDescent="0.2">
      <c r="B770" s="3"/>
    </row>
    <row r="771" spans="2:2" ht="12.75" x14ac:dyDescent="0.2">
      <c r="B771" s="3"/>
    </row>
    <row r="772" spans="2:2" ht="12.75" x14ac:dyDescent="0.2">
      <c r="B772" s="3"/>
    </row>
    <row r="773" spans="2:2" ht="12.75" x14ac:dyDescent="0.2">
      <c r="B773" s="3"/>
    </row>
    <row r="774" spans="2:2" ht="12.75" x14ac:dyDescent="0.2">
      <c r="B774" s="3"/>
    </row>
    <row r="775" spans="2:2" ht="12.75" x14ac:dyDescent="0.2">
      <c r="B775" s="3"/>
    </row>
    <row r="776" spans="2:2" ht="12.75" x14ac:dyDescent="0.2">
      <c r="B776" s="3"/>
    </row>
    <row r="777" spans="2:2" ht="12.75" x14ac:dyDescent="0.2">
      <c r="B777" s="3"/>
    </row>
    <row r="778" spans="2:2" ht="12.75" x14ac:dyDescent="0.2">
      <c r="B778" s="3"/>
    </row>
    <row r="779" spans="2:2" ht="12.75" x14ac:dyDescent="0.2">
      <c r="B779" s="3"/>
    </row>
    <row r="780" spans="2:2" ht="12.75" x14ac:dyDescent="0.2">
      <c r="B780" s="3"/>
    </row>
    <row r="781" spans="2:2" ht="12.75" x14ac:dyDescent="0.2">
      <c r="B781" s="3"/>
    </row>
    <row r="782" spans="2:2" ht="12.75" x14ac:dyDescent="0.2">
      <c r="B782" s="3"/>
    </row>
    <row r="783" spans="2:2" ht="12.75" x14ac:dyDescent="0.2">
      <c r="B783" s="3"/>
    </row>
    <row r="784" spans="2:2" ht="12.75" x14ac:dyDescent="0.2">
      <c r="B784" s="3"/>
    </row>
    <row r="785" spans="2:2" ht="12.75" x14ac:dyDescent="0.2">
      <c r="B785" s="3"/>
    </row>
    <row r="786" spans="2:2" ht="12.75" x14ac:dyDescent="0.2">
      <c r="B786" s="3"/>
    </row>
    <row r="787" spans="2:2" ht="12.75" x14ac:dyDescent="0.2">
      <c r="B787" s="3"/>
    </row>
    <row r="788" spans="2:2" ht="12.75" x14ac:dyDescent="0.2">
      <c r="B788" s="3"/>
    </row>
    <row r="789" spans="2:2" ht="12.75" x14ac:dyDescent="0.2">
      <c r="B789" s="3"/>
    </row>
    <row r="790" spans="2:2" ht="12.75" x14ac:dyDescent="0.2">
      <c r="B790" s="3"/>
    </row>
    <row r="791" spans="2:2" ht="12.75" x14ac:dyDescent="0.2">
      <c r="B791" s="3"/>
    </row>
    <row r="792" spans="2:2" ht="12.75" x14ac:dyDescent="0.2">
      <c r="B792" s="3"/>
    </row>
    <row r="793" spans="2:2" ht="12.75" x14ac:dyDescent="0.2">
      <c r="B793" s="3"/>
    </row>
    <row r="794" spans="2:2" ht="12.75" x14ac:dyDescent="0.2">
      <c r="B794" s="3"/>
    </row>
    <row r="795" spans="2:2" ht="12.75" x14ac:dyDescent="0.2">
      <c r="B795" s="3"/>
    </row>
    <row r="796" spans="2:2" ht="12.75" x14ac:dyDescent="0.2">
      <c r="B796" s="3"/>
    </row>
    <row r="797" spans="2:2" ht="12.75" x14ac:dyDescent="0.2">
      <c r="B797" s="3"/>
    </row>
    <row r="798" spans="2:2" ht="12.75" x14ac:dyDescent="0.2">
      <c r="B798" s="3"/>
    </row>
    <row r="799" spans="2:2" ht="12.75" x14ac:dyDescent="0.2">
      <c r="B799" s="3"/>
    </row>
    <row r="800" spans="2:2" ht="12.75" x14ac:dyDescent="0.2">
      <c r="B800" s="3"/>
    </row>
    <row r="801" spans="2:2" ht="12.75" x14ac:dyDescent="0.2">
      <c r="B801" s="3"/>
    </row>
    <row r="802" spans="2:2" ht="12.75" x14ac:dyDescent="0.2">
      <c r="B802" s="3"/>
    </row>
    <row r="803" spans="2:2" ht="12.75" x14ac:dyDescent="0.2">
      <c r="B803" s="3"/>
    </row>
    <row r="804" spans="2:2" ht="12.75" x14ac:dyDescent="0.2">
      <c r="B804" s="3"/>
    </row>
    <row r="805" spans="2:2" ht="12.75" x14ac:dyDescent="0.2">
      <c r="B805" s="3"/>
    </row>
    <row r="806" spans="2:2" ht="12.75" x14ac:dyDescent="0.2">
      <c r="B806" s="3"/>
    </row>
    <row r="807" spans="2:2" ht="12.75" x14ac:dyDescent="0.2">
      <c r="B807" s="3"/>
    </row>
    <row r="808" spans="2:2" ht="12.75" x14ac:dyDescent="0.2">
      <c r="B808" s="3"/>
    </row>
    <row r="809" spans="2:2" ht="12.75" x14ac:dyDescent="0.2">
      <c r="B809" s="3"/>
    </row>
    <row r="810" spans="2:2" ht="12.75" x14ac:dyDescent="0.2">
      <c r="B810" s="3"/>
    </row>
    <row r="811" spans="2:2" ht="12.75" x14ac:dyDescent="0.2">
      <c r="B811" s="3"/>
    </row>
    <row r="812" spans="2:2" ht="12.75" x14ac:dyDescent="0.2">
      <c r="B812" s="3"/>
    </row>
    <row r="813" spans="2:2" ht="12.75" x14ac:dyDescent="0.2">
      <c r="B813" s="3"/>
    </row>
    <row r="814" spans="2:2" ht="12.75" x14ac:dyDescent="0.2">
      <c r="B814" s="3"/>
    </row>
    <row r="815" spans="2:2" ht="12.75" x14ac:dyDescent="0.2">
      <c r="B815" s="3"/>
    </row>
    <row r="816" spans="2:2" ht="12.75" x14ac:dyDescent="0.2">
      <c r="B816" s="3"/>
    </row>
    <row r="817" spans="2:2" ht="12.75" x14ac:dyDescent="0.2">
      <c r="B817" s="3"/>
    </row>
    <row r="818" spans="2:2" ht="12.75" x14ac:dyDescent="0.2">
      <c r="B818" s="3"/>
    </row>
    <row r="819" spans="2:2" ht="12.75" x14ac:dyDescent="0.2">
      <c r="B819" s="3"/>
    </row>
    <row r="820" spans="2:2" ht="12.75" x14ac:dyDescent="0.2">
      <c r="B820" s="3"/>
    </row>
    <row r="821" spans="2:2" ht="12.75" x14ac:dyDescent="0.2">
      <c r="B821" s="3"/>
    </row>
    <row r="822" spans="2:2" ht="12.75" x14ac:dyDescent="0.2">
      <c r="B822" s="3"/>
    </row>
    <row r="823" spans="2:2" ht="12.75" x14ac:dyDescent="0.2">
      <c r="B823" s="3"/>
    </row>
    <row r="824" spans="2:2" ht="12.75" x14ac:dyDescent="0.2">
      <c r="B824" s="3"/>
    </row>
    <row r="825" spans="2:2" ht="12.75" x14ac:dyDescent="0.2">
      <c r="B825" s="3"/>
    </row>
    <row r="826" spans="2:2" ht="12.75" x14ac:dyDescent="0.2">
      <c r="B826" s="3"/>
    </row>
    <row r="827" spans="2:2" ht="12.75" x14ac:dyDescent="0.2">
      <c r="B827" s="3"/>
    </row>
    <row r="828" spans="2:2" ht="12.75" x14ac:dyDescent="0.2">
      <c r="B828" s="3"/>
    </row>
    <row r="829" spans="2:2" ht="12.75" x14ac:dyDescent="0.2">
      <c r="B829" s="3"/>
    </row>
    <row r="830" spans="2:2" ht="12.75" x14ac:dyDescent="0.2">
      <c r="B830" s="3"/>
    </row>
    <row r="831" spans="2:2" ht="12.75" x14ac:dyDescent="0.2">
      <c r="B831" s="3"/>
    </row>
    <row r="832" spans="2:2" ht="12.75" x14ac:dyDescent="0.2">
      <c r="B832" s="3"/>
    </row>
    <row r="833" spans="2:2" ht="12.75" x14ac:dyDescent="0.2">
      <c r="B833" s="3"/>
    </row>
    <row r="834" spans="2:2" ht="12.75" x14ac:dyDescent="0.2">
      <c r="B834" s="3"/>
    </row>
    <row r="835" spans="2:2" ht="12.75" x14ac:dyDescent="0.2">
      <c r="B835" s="3"/>
    </row>
    <row r="836" spans="2:2" ht="12.75" x14ac:dyDescent="0.2">
      <c r="B836" s="3"/>
    </row>
    <row r="837" spans="2:2" ht="12.75" x14ac:dyDescent="0.2">
      <c r="B837" s="3"/>
    </row>
    <row r="838" spans="2:2" ht="12.75" x14ac:dyDescent="0.2">
      <c r="B838" s="3"/>
    </row>
    <row r="839" spans="2:2" ht="12.75" x14ac:dyDescent="0.2">
      <c r="B839" s="3"/>
    </row>
    <row r="840" spans="2:2" ht="12.75" x14ac:dyDescent="0.2">
      <c r="B840" s="3"/>
    </row>
    <row r="841" spans="2:2" ht="12.75" x14ac:dyDescent="0.2">
      <c r="B841" s="3"/>
    </row>
    <row r="842" spans="2:2" ht="12.75" x14ac:dyDescent="0.2">
      <c r="B842" s="3"/>
    </row>
    <row r="843" spans="2:2" ht="12.75" x14ac:dyDescent="0.2">
      <c r="B843" s="3"/>
    </row>
    <row r="844" spans="2:2" ht="12.75" x14ac:dyDescent="0.2">
      <c r="B844" s="3"/>
    </row>
    <row r="845" spans="2:2" ht="12.75" x14ac:dyDescent="0.2">
      <c r="B845" s="3"/>
    </row>
    <row r="846" spans="2:2" ht="12.75" x14ac:dyDescent="0.2">
      <c r="B846" s="3"/>
    </row>
    <row r="847" spans="2:2" ht="12.75" x14ac:dyDescent="0.2">
      <c r="B847" s="3"/>
    </row>
    <row r="848" spans="2:2" ht="12.75" x14ac:dyDescent="0.2">
      <c r="B848" s="3"/>
    </row>
    <row r="849" spans="2:2" ht="12.75" x14ac:dyDescent="0.2">
      <c r="B849" s="3"/>
    </row>
    <row r="850" spans="2:2" ht="12.75" x14ac:dyDescent="0.2">
      <c r="B850" s="3"/>
    </row>
    <row r="851" spans="2:2" ht="12.75" x14ac:dyDescent="0.2">
      <c r="B851" s="3"/>
    </row>
    <row r="852" spans="2:2" ht="12.75" x14ac:dyDescent="0.2">
      <c r="B852" s="3"/>
    </row>
    <row r="853" spans="2:2" ht="12.75" x14ac:dyDescent="0.2">
      <c r="B853" s="3"/>
    </row>
    <row r="854" spans="2:2" ht="12.75" x14ac:dyDescent="0.2">
      <c r="B854" s="3"/>
    </row>
    <row r="855" spans="2:2" ht="12.75" x14ac:dyDescent="0.2">
      <c r="B855" s="3"/>
    </row>
    <row r="856" spans="2:2" ht="12.75" x14ac:dyDescent="0.2">
      <c r="B856" s="3"/>
    </row>
    <row r="857" spans="2:2" ht="12.75" x14ac:dyDescent="0.2">
      <c r="B857" s="3"/>
    </row>
    <row r="858" spans="2:2" ht="12.75" x14ac:dyDescent="0.2">
      <c r="B858" s="3"/>
    </row>
    <row r="859" spans="2:2" ht="12.75" x14ac:dyDescent="0.2">
      <c r="B859" s="3"/>
    </row>
    <row r="860" spans="2:2" ht="12.75" x14ac:dyDescent="0.2">
      <c r="B860" s="3"/>
    </row>
    <row r="861" spans="2:2" ht="12.75" x14ac:dyDescent="0.2">
      <c r="B861" s="3"/>
    </row>
    <row r="862" spans="2:2" ht="12.75" x14ac:dyDescent="0.2">
      <c r="B862" s="3"/>
    </row>
    <row r="863" spans="2:2" ht="12.75" x14ac:dyDescent="0.2">
      <c r="B863" s="3"/>
    </row>
    <row r="864" spans="2:2" ht="12.75" x14ac:dyDescent="0.2">
      <c r="B864" s="3"/>
    </row>
    <row r="865" spans="2:2" ht="12.75" x14ac:dyDescent="0.2">
      <c r="B865" s="3"/>
    </row>
    <row r="866" spans="2:2" ht="12.75" x14ac:dyDescent="0.2">
      <c r="B866" s="3"/>
    </row>
    <row r="867" spans="2:2" ht="12.75" x14ac:dyDescent="0.2">
      <c r="B867" s="3"/>
    </row>
    <row r="868" spans="2:2" ht="12.75" x14ac:dyDescent="0.2">
      <c r="B868" s="3"/>
    </row>
    <row r="869" spans="2:2" ht="12.75" x14ac:dyDescent="0.2">
      <c r="B869" s="3"/>
    </row>
    <row r="870" spans="2:2" ht="12.75" x14ac:dyDescent="0.2">
      <c r="B870" s="3"/>
    </row>
    <row r="871" spans="2:2" ht="12.75" x14ac:dyDescent="0.2">
      <c r="B871" s="3"/>
    </row>
    <row r="872" spans="2:2" ht="12.75" x14ac:dyDescent="0.2">
      <c r="B872" s="3"/>
    </row>
    <row r="873" spans="2:2" ht="12.75" x14ac:dyDescent="0.2">
      <c r="B873" s="3"/>
    </row>
    <row r="874" spans="2:2" ht="12.75" x14ac:dyDescent="0.2">
      <c r="B874" s="3"/>
    </row>
    <row r="875" spans="2:2" ht="12.75" x14ac:dyDescent="0.2">
      <c r="B875" s="3"/>
    </row>
    <row r="876" spans="2:2" ht="12.75" x14ac:dyDescent="0.2">
      <c r="B876" s="3"/>
    </row>
    <row r="877" spans="2:2" ht="12.75" x14ac:dyDescent="0.2">
      <c r="B877" s="3"/>
    </row>
    <row r="878" spans="2:2" ht="12.75" x14ac:dyDescent="0.2">
      <c r="B878" s="3"/>
    </row>
    <row r="879" spans="2:2" ht="12.75" x14ac:dyDescent="0.2">
      <c r="B879" s="3"/>
    </row>
    <row r="880" spans="2:2" ht="12.75" x14ac:dyDescent="0.2">
      <c r="B880" s="3"/>
    </row>
    <row r="881" spans="2:2" ht="12.75" x14ac:dyDescent="0.2">
      <c r="B881" s="3"/>
    </row>
    <row r="882" spans="2:2" ht="12.75" x14ac:dyDescent="0.2">
      <c r="B882" s="3"/>
    </row>
    <row r="883" spans="2:2" ht="12.75" x14ac:dyDescent="0.2">
      <c r="B883" s="3"/>
    </row>
    <row r="884" spans="2:2" ht="12.75" x14ac:dyDescent="0.2">
      <c r="B884" s="3"/>
    </row>
    <row r="885" spans="2:2" ht="12.75" x14ac:dyDescent="0.2">
      <c r="B885" s="3"/>
    </row>
    <row r="886" spans="2:2" ht="12.75" x14ac:dyDescent="0.2">
      <c r="B886" s="3"/>
    </row>
    <row r="887" spans="2:2" ht="12.75" x14ac:dyDescent="0.2">
      <c r="B887" s="3"/>
    </row>
    <row r="888" spans="2:2" ht="12.75" x14ac:dyDescent="0.2">
      <c r="B888" s="3"/>
    </row>
    <row r="889" spans="2:2" ht="12.75" x14ac:dyDescent="0.2">
      <c r="B889" s="3"/>
    </row>
    <row r="890" spans="2:2" ht="12.75" x14ac:dyDescent="0.2">
      <c r="B890" s="3"/>
    </row>
    <row r="891" spans="2:2" ht="12.75" x14ac:dyDescent="0.2">
      <c r="B891" s="3"/>
    </row>
    <row r="892" spans="2:2" ht="12.75" x14ac:dyDescent="0.2">
      <c r="B892" s="3"/>
    </row>
    <row r="893" spans="2:2" ht="12.75" x14ac:dyDescent="0.2">
      <c r="B893" s="3"/>
    </row>
    <row r="894" spans="2:2" ht="12.75" x14ac:dyDescent="0.2">
      <c r="B894" s="3"/>
    </row>
    <row r="895" spans="2:2" ht="12.75" x14ac:dyDescent="0.2">
      <c r="B895" s="3"/>
    </row>
    <row r="896" spans="2:2" ht="12.75" x14ac:dyDescent="0.2">
      <c r="B896" s="3"/>
    </row>
    <row r="897" spans="2:2" ht="12.75" x14ac:dyDescent="0.2">
      <c r="B897" s="3"/>
    </row>
    <row r="898" spans="2:2" ht="12.75" x14ac:dyDescent="0.2">
      <c r="B898" s="3"/>
    </row>
    <row r="899" spans="2:2" ht="12.75" x14ac:dyDescent="0.2">
      <c r="B899" s="3"/>
    </row>
    <row r="900" spans="2:2" ht="12.75" x14ac:dyDescent="0.2">
      <c r="B900" s="3"/>
    </row>
    <row r="901" spans="2:2" ht="12.75" x14ac:dyDescent="0.2">
      <c r="B901" s="3"/>
    </row>
    <row r="902" spans="2:2" ht="12.75" x14ac:dyDescent="0.2">
      <c r="B902" s="3"/>
    </row>
    <row r="903" spans="2:2" ht="12.75" x14ac:dyDescent="0.2">
      <c r="B903" s="3"/>
    </row>
    <row r="904" spans="2:2" ht="12.75" x14ac:dyDescent="0.2">
      <c r="B904" s="3"/>
    </row>
    <row r="905" spans="2:2" ht="12.75" x14ac:dyDescent="0.2">
      <c r="B905" s="3"/>
    </row>
    <row r="906" spans="2:2" ht="12.75" x14ac:dyDescent="0.2">
      <c r="B906" s="3"/>
    </row>
    <row r="907" spans="2:2" ht="12.75" x14ac:dyDescent="0.2">
      <c r="B907" s="3"/>
    </row>
    <row r="908" spans="2:2" ht="12.75" x14ac:dyDescent="0.2">
      <c r="B908" s="3"/>
    </row>
    <row r="909" spans="2:2" ht="12.75" x14ac:dyDescent="0.2">
      <c r="B909" s="3"/>
    </row>
    <row r="910" spans="2:2" ht="12.75" x14ac:dyDescent="0.2">
      <c r="B910" s="3"/>
    </row>
    <row r="911" spans="2:2" ht="12.75" x14ac:dyDescent="0.2">
      <c r="B911" s="3"/>
    </row>
    <row r="912" spans="2:2" ht="12.75" x14ac:dyDescent="0.2">
      <c r="B912" s="3"/>
    </row>
    <row r="913" spans="2:2" ht="12.75" x14ac:dyDescent="0.2">
      <c r="B913" s="3"/>
    </row>
    <row r="914" spans="2:2" ht="12.75" x14ac:dyDescent="0.2">
      <c r="B914" s="3"/>
    </row>
    <row r="915" spans="2:2" ht="12.75" x14ac:dyDescent="0.2">
      <c r="B915" s="3"/>
    </row>
    <row r="916" spans="2:2" ht="12.75" x14ac:dyDescent="0.2">
      <c r="B916" s="3"/>
    </row>
    <row r="917" spans="2:2" ht="12.75" x14ac:dyDescent="0.2">
      <c r="B917" s="3"/>
    </row>
    <row r="918" spans="2:2" ht="12.75" x14ac:dyDescent="0.2">
      <c r="B918" s="3"/>
    </row>
    <row r="919" spans="2:2" ht="12.75" x14ac:dyDescent="0.2">
      <c r="B919" s="3"/>
    </row>
    <row r="920" spans="2:2" ht="12.75" x14ac:dyDescent="0.2">
      <c r="B920" s="3"/>
    </row>
    <row r="921" spans="2:2" ht="12.75" x14ac:dyDescent="0.2">
      <c r="B921" s="3"/>
    </row>
    <row r="922" spans="2:2" ht="12.75" x14ac:dyDescent="0.2">
      <c r="B922" s="3"/>
    </row>
    <row r="923" spans="2:2" ht="12.75" x14ac:dyDescent="0.2">
      <c r="B923" s="3"/>
    </row>
    <row r="924" spans="2:2" ht="12.75" x14ac:dyDescent="0.2">
      <c r="B924" s="3"/>
    </row>
    <row r="925" spans="2:2" ht="12.75" x14ac:dyDescent="0.2">
      <c r="B925" s="3"/>
    </row>
    <row r="926" spans="2:2" ht="12.75" x14ac:dyDescent="0.2">
      <c r="B926" s="3"/>
    </row>
    <row r="927" spans="2:2" ht="12.75" x14ac:dyDescent="0.2">
      <c r="B927" s="3"/>
    </row>
    <row r="928" spans="2:2" ht="12.75" x14ac:dyDescent="0.2">
      <c r="B928" s="3"/>
    </row>
    <row r="929" spans="2:2" ht="12.75" x14ac:dyDescent="0.2">
      <c r="B929" s="3"/>
    </row>
    <row r="930" spans="2:2" ht="12.75" x14ac:dyDescent="0.2">
      <c r="B930" s="3"/>
    </row>
    <row r="931" spans="2:2" ht="12.75" x14ac:dyDescent="0.2">
      <c r="B931" s="3"/>
    </row>
    <row r="932" spans="2:2" ht="12.75" x14ac:dyDescent="0.2">
      <c r="B932" s="3"/>
    </row>
    <row r="933" spans="2:2" ht="12.75" x14ac:dyDescent="0.2">
      <c r="B933" s="3"/>
    </row>
    <row r="934" spans="2:2" ht="12.75" x14ac:dyDescent="0.2">
      <c r="B934" s="3"/>
    </row>
    <row r="935" spans="2:2" ht="12.75" x14ac:dyDescent="0.2">
      <c r="B935" s="3"/>
    </row>
    <row r="936" spans="2:2" ht="12.75" x14ac:dyDescent="0.2">
      <c r="B936" s="3"/>
    </row>
    <row r="937" spans="2:2" ht="12.75" x14ac:dyDescent="0.2">
      <c r="B937" s="3"/>
    </row>
    <row r="938" spans="2:2" ht="12.75" x14ac:dyDescent="0.2">
      <c r="B938" s="3"/>
    </row>
    <row r="939" spans="2:2" ht="12.75" x14ac:dyDescent="0.2">
      <c r="B939" s="3"/>
    </row>
    <row r="940" spans="2:2" ht="12.75" x14ac:dyDescent="0.2">
      <c r="B940" s="3"/>
    </row>
    <row r="941" spans="2:2" ht="12.75" x14ac:dyDescent="0.2">
      <c r="B941" s="3"/>
    </row>
    <row r="942" spans="2:2" ht="12.75" x14ac:dyDescent="0.2">
      <c r="B942" s="3"/>
    </row>
    <row r="943" spans="2:2" ht="12.75" x14ac:dyDescent="0.2">
      <c r="B943" s="3"/>
    </row>
    <row r="944" spans="2:2" ht="12.75" x14ac:dyDescent="0.2">
      <c r="B944" s="3"/>
    </row>
    <row r="945" spans="2:2" ht="12.75" x14ac:dyDescent="0.2">
      <c r="B945" s="3"/>
    </row>
    <row r="946" spans="2:2" ht="12.75" x14ac:dyDescent="0.2">
      <c r="B946" s="3"/>
    </row>
    <row r="947" spans="2:2" ht="12.75" x14ac:dyDescent="0.2">
      <c r="B947" s="3"/>
    </row>
    <row r="948" spans="2:2" ht="12.75" x14ac:dyDescent="0.2">
      <c r="B948" s="3"/>
    </row>
    <row r="949" spans="2:2" ht="12.75" x14ac:dyDescent="0.2">
      <c r="B949" s="3"/>
    </row>
    <row r="950" spans="2:2" ht="12.75" x14ac:dyDescent="0.2">
      <c r="B950" s="3"/>
    </row>
    <row r="951" spans="2:2" ht="12.75" x14ac:dyDescent="0.2">
      <c r="B951" s="3"/>
    </row>
    <row r="952" spans="2:2" ht="12.75" x14ac:dyDescent="0.2">
      <c r="B952" s="3"/>
    </row>
    <row r="953" spans="2:2" ht="12.75" x14ac:dyDescent="0.2">
      <c r="B953" s="3"/>
    </row>
    <row r="954" spans="2:2" ht="12.75" x14ac:dyDescent="0.2">
      <c r="B954" s="3"/>
    </row>
    <row r="955" spans="2:2" ht="12.75" x14ac:dyDescent="0.2">
      <c r="B955" s="3"/>
    </row>
    <row r="956" spans="2:2" ht="12.75" x14ac:dyDescent="0.2">
      <c r="B956" s="3"/>
    </row>
    <row r="957" spans="2:2" ht="12.75" x14ac:dyDescent="0.2">
      <c r="B957" s="3"/>
    </row>
    <row r="958" spans="2:2" ht="12.75" x14ac:dyDescent="0.2">
      <c r="B958" s="3"/>
    </row>
    <row r="959" spans="2:2" ht="12.75" x14ac:dyDescent="0.2">
      <c r="B959" s="3"/>
    </row>
    <row r="960" spans="2:2" ht="12.75" x14ac:dyDescent="0.2">
      <c r="B960" s="3"/>
    </row>
    <row r="961" spans="2:2" ht="12.75" x14ac:dyDescent="0.2">
      <c r="B961" s="3"/>
    </row>
    <row r="962" spans="2:2" ht="12.75" x14ac:dyDescent="0.2">
      <c r="B962" s="3"/>
    </row>
    <row r="963" spans="2:2" ht="12.75" x14ac:dyDescent="0.2">
      <c r="B963" s="3"/>
    </row>
    <row r="964" spans="2:2" ht="12.75" x14ac:dyDescent="0.2">
      <c r="B964" s="3"/>
    </row>
    <row r="965" spans="2:2" ht="12.75" x14ac:dyDescent="0.2">
      <c r="B965" s="3"/>
    </row>
    <row r="966" spans="2:2" ht="12.75" x14ac:dyDescent="0.2">
      <c r="B966" s="3"/>
    </row>
    <row r="967" spans="2:2" ht="12.75" x14ac:dyDescent="0.2">
      <c r="B967" s="3"/>
    </row>
    <row r="968" spans="2:2" ht="12.75" x14ac:dyDescent="0.2">
      <c r="B968" s="3"/>
    </row>
    <row r="969" spans="2:2" ht="12.75" x14ac:dyDescent="0.2">
      <c r="B969" s="3"/>
    </row>
    <row r="970" spans="2:2" ht="12.75" x14ac:dyDescent="0.2">
      <c r="B970" s="3"/>
    </row>
    <row r="971" spans="2:2" ht="12.75" x14ac:dyDescent="0.2">
      <c r="B971" s="3"/>
    </row>
    <row r="972" spans="2:2" ht="12.75" x14ac:dyDescent="0.2">
      <c r="B972" s="3"/>
    </row>
    <row r="973" spans="2:2" ht="12.75" x14ac:dyDescent="0.2">
      <c r="B973" s="3"/>
    </row>
    <row r="974" spans="2:2" ht="12.75" x14ac:dyDescent="0.2">
      <c r="B974" s="3"/>
    </row>
    <row r="975" spans="2:2" ht="12.75" x14ac:dyDescent="0.2">
      <c r="B975" s="3"/>
    </row>
    <row r="976" spans="2:2" ht="12.75" x14ac:dyDescent="0.2">
      <c r="B976" s="3"/>
    </row>
    <row r="977" spans="2:2" ht="12.75" x14ac:dyDescent="0.2">
      <c r="B977" s="3"/>
    </row>
    <row r="978" spans="2:2" ht="12.75" x14ac:dyDescent="0.2">
      <c r="B978" s="3"/>
    </row>
    <row r="979" spans="2:2" ht="12.75" x14ac:dyDescent="0.2">
      <c r="B979" s="3"/>
    </row>
    <row r="980" spans="2:2" ht="12.75" x14ac:dyDescent="0.2">
      <c r="B980" s="3"/>
    </row>
    <row r="981" spans="2:2" ht="12.75" x14ac:dyDescent="0.2">
      <c r="B981" s="3"/>
    </row>
    <row r="982" spans="2:2" ht="12.75" x14ac:dyDescent="0.2">
      <c r="B982" s="3"/>
    </row>
    <row r="983" spans="2:2" ht="12.75" x14ac:dyDescent="0.2">
      <c r="B983" s="3"/>
    </row>
    <row r="984" spans="2:2" ht="12.75" x14ac:dyDescent="0.2">
      <c r="B984" s="3"/>
    </row>
    <row r="985" spans="2:2" ht="12.75" x14ac:dyDescent="0.2">
      <c r="B985" s="3"/>
    </row>
    <row r="986" spans="2:2" ht="12.75" x14ac:dyDescent="0.2">
      <c r="B986" s="3"/>
    </row>
    <row r="987" spans="2:2" ht="12.75" x14ac:dyDescent="0.2">
      <c r="B987" s="3"/>
    </row>
    <row r="988" spans="2:2" ht="12.75" x14ac:dyDescent="0.2">
      <c r="B988" s="3"/>
    </row>
    <row r="989" spans="2:2" ht="12.75" x14ac:dyDescent="0.2">
      <c r="B989" s="3"/>
    </row>
    <row r="990" spans="2:2" ht="12.75" x14ac:dyDescent="0.2">
      <c r="B990" s="3"/>
    </row>
    <row r="991" spans="2:2" ht="12.75" x14ac:dyDescent="0.2">
      <c r="B991" s="3"/>
    </row>
    <row r="992" spans="2:2" ht="12.75" x14ac:dyDescent="0.2">
      <c r="B992" s="3"/>
    </row>
    <row r="993" spans="2:2" ht="12.75" x14ac:dyDescent="0.2">
      <c r="B993" s="3"/>
    </row>
    <row r="994" spans="2:2" ht="12.75" x14ac:dyDescent="0.2">
      <c r="B994" s="3"/>
    </row>
    <row r="995" spans="2:2" ht="12.75" x14ac:dyDescent="0.2">
      <c r="B995" s="3"/>
    </row>
    <row r="996" spans="2:2" ht="12.75" x14ac:dyDescent="0.2">
      <c r="B996" s="3"/>
    </row>
    <row r="997" spans="2:2" ht="12.75" x14ac:dyDescent="0.2">
      <c r="B997" s="3"/>
    </row>
    <row r="998" spans="2:2" ht="12.75" x14ac:dyDescent="0.2">
      <c r="B998" s="3"/>
    </row>
    <row r="999" spans="2:2" ht="12.75" x14ac:dyDescent="0.2">
      <c r="B999" s="3"/>
    </row>
    <row r="1000" spans="2:2" ht="12.75" x14ac:dyDescent="0.2">
      <c r="B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L1496"/>
  <sheetViews>
    <sheetView tabSelected="1" zoomScale="85" zoomScaleNormal="85" workbookViewId="0">
      <pane xSplit="1" ySplit="1" topLeftCell="B276" activePane="bottomRight" state="frozen"/>
      <selection pane="topRight" activeCell="B1" sqref="B1"/>
      <selection pane="bottomLeft" activeCell="A2" sqref="A2"/>
      <selection pane="bottomRight" activeCell="AB379" sqref="AB378:AB379"/>
    </sheetView>
  </sheetViews>
  <sheetFormatPr defaultColWidth="14.42578125" defaultRowHeight="15.75" customHeight="1" outlineLevelCol="2" x14ac:dyDescent="0.2"/>
  <cols>
    <col min="1" max="1" width="25.7109375" style="14" bestFit="1" customWidth="1"/>
    <col min="2" max="2" width="31.7109375" style="14" bestFit="1" customWidth="1"/>
    <col min="3" max="3" width="2" style="14" customWidth="1"/>
    <col min="4" max="4" width="2.85546875" style="14" customWidth="1"/>
    <col min="5" max="5" width="11.5703125" bestFit="1" customWidth="1"/>
    <col min="6" max="6" width="1.42578125" customWidth="1"/>
    <col min="7" max="7" width="6.85546875" style="9" customWidth="1"/>
    <col min="8" max="8" width="1.42578125" style="9" customWidth="1"/>
    <col min="9" max="9" width="9.140625" style="69" customWidth="1" outlineLevel="2"/>
    <col min="10" max="10" width="1.42578125" style="69" customWidth="1" outlineLevel="2"/>
    <col min="11" max="11" width="6.85546875" style="9" customWidth="1" outlineLevel="2"/>
    <col min="12" max="12" width="1.42578125" style="9" customWidth="1" outlineLevel="2"/>
    <col min="13" max="13" width="6.85546875" style="9" customWidth="1" outlineLevel="2"/>
    <col min="14" max="14" width="1.5703125" style="9" customWidth="1" outlineLevel="2"/>
    <col min="15" max="15" width="8.42578125" style="30" bestFit="1" customWidth="1"/>
    <col min="16" max="16" width="12" style="9" bestFit="1" customWidth="1"/>
    <col min="17" max="17" width="8.28515625" customWidth="1"/>
    <col min="18" max="18" width="6.7109375" style="114" customWidth="1" outlineLevel="1"/>
    <col min="19" max="19" width="6" style="114" customWidth="1" outlineLevel="1"/>
    <col min="20" max="20" width="5.140625" style="114" customWidth="1" outlineLevel="1"/>
    <col min="21" max="21" width="8.85546875" style="14" bestFit="1" customWidth="1"/>
    <col min="22" max="22" width="11.5703125" style="9" bestFit="1" customWidth="1"/>
    <col min="23" max="23" width="7" style="28" customWidth="1"/>
    <col min="24" max="24" width="6.7109375" style="114" customWidth="1" outlineLevel="1"/>
    <col min="25" max="25" width="6" style="114" customWidth="1" outlineLevel="1"/>
    <col min="26" max="26" width="5.140625" style="114" customWidth="1" outlineLevel="1"/>
    <col min="27" max="27" width="3.7109375" hidden="1" customWidth="1"/>
    <col min="30" max="30" width="10.7109375" customWidth="1"/>
    <col min="31" max="31" width="9.5703125" customWidth="1"/>
    <col min="33" max="33" width="11.42578125" customWidth="1"/>
    <col min="34" max="34" width="9.42578125" customWidth="1"/>
    <col min="35" max="35" width="10.5703125" style="9" customWidth="1"/>
    <col min="36" max="36" width="10.7109375" customWidth="1"/>
  </cols>
  <sheetData>
    <row r="1" spans="1:35" s="66" customFormat="1" ht="12.75" x14ac:dyDescent="0.2">
      <c r="A1" s="60" t="s">
        <v>2</v>
      </c>
      <c r="B1" s="60" t="s">
        <v>4</v>
      </c>
      <c r="C1" t="str">
        <f>IF($B1="","", "|")</f>
        <v>|</v>
      </c>
      <c r="D1" s="60" t="s">
        <v>63</v>
      </c>
      <c r="E1" s="61" t="s">
        <v>64</v>
      </c>
      <c r="F1" t="str">
        <f>IF($B1="","", "|")</f>
        <v>|</v>
      </c>
      <c r="G1" s="62" t="s">
        <v>5</v>
      </c>
      <c r="H1" t="str">
        <f>IF($B1="","", "|")</f>
        <v>|</v>
      </c>
      <c r="I1" s="68" t="s">
        <v>273</v>
      </c>
      <c r="J1" t="str">
        <f>IF($B1="","", "|")</f>
        <v>|</v>
      </c>
      <c r="K1" s="62" t="s">
        <v>274</v>
      </c>
      <c r="L1" t="str">
        <f>IF($B1="","", "|")</f>
        <v>|</v>
      </c>
      <c r="M1" s="62" t="s">
        <v>275</v>
      </c>
      <c r="N1" t="str">
        <f>IF($B1="","", "|")</f>
        <v>|</v>
      </c>
      <c r="O1" s="63" t="s">
        <v>6</v>
      </c>
      <c r="P1" s="62" t="s">
        <v>7</v>
      </c>
      <c r="Q1" s="61" t="s">
        <v>6</v>
      </c>
      <c r="R1" s="115" t="s">
        <v>273</v>
      </c>
      <c r="S1" s="115" t="s">
        <v>282</v>
      </c>
      <c r="T1" s="115" t="s">
        <v>275</v>
      </c>
      <c r="U1" s="60" t="s">
        <v>12</v>
      </c>
      <c r="V1" s="62" t="s">
        <v>9</v>
      </c>
      <c r="W1" s="64" t="s">
        <v>10</v>
      </c>
      <c r="X1" s="115" t="s">
        <v>279</v>
      </c>
      <c r="Y1" s="115" t="s">
        <v>280</v>
      </c>
      <c r="Z1" s="115" t="s">
        <v>281</v>
      </c>
      <c r="AA1" s="65" t="s">
        <v>11</v>
      </c>
      <c r="AI1" s="67"/>
    </row>
    <row r="2" spans="1:35" ht="13.5" thickBot="1" x14ac:dyDescent="0.25">
      <c r="A2" s="16"/>
      <c r="C2" t="str">
        <f t="shared" ref="C2:C65" si="0">IF($B2="","", "|")</f>
        <v/>
      </c>
      <c r="D2" s="16"/>
      <c r="E2" s="3" t="str">
        <f>IF(B2="", "", VLOOKUP(B2,Ingredients!$A:$G,4, FALSE))</f>
        <v/>
      </c>
      <c r="F2" t="str">
        <f t="shared" ref="F2:F65" si="1">IF($B2="","", "|")</f>
        <v/>
      </c>
      <c r="G2" s="9" t="str">
        <f>IF($B2="", "", IFERROR((VLOOKUP($B2,Ingredients!$A:$H,8,FALSE)*($D2/(VLOOKUP($B2,Ingredients!$A:$H,3,FALSE)))), "ingredient not in list"))</f>
        <v/>
      </c>
      <c r="H2" t="str">
        <f t="shared" ref="H2:H65" si="2">IF($B2="","", "|")</f>
        <v/>
      </c>
      <c r="I2" s="69" t="str">
        <f>IF($B2="", "", IFERROR((VLOOKUP($B2,Ingredients!$A:$K,9,FALSE)*($D2/(VLOOKUP($B2,Ingredients!$A:$K,3,FALSE)))), "ingredient not in list"))</f>
        <v/>
      </c>
      <c r="J2" t="str">
        <f t="shared" ref="J2:J65" si="3">IF($B2="","", "|")</f>
        <v/>
      </c>
      <c r="K2" s="69" t="str">
        <f>IF($B2="", "", IFERROR((VLOOKUP($B2,Ingredients!$A:$K,10,FALSE)*($D2/(VLOOKUP($B2,Ingredients!$A:$K,3,FALSE)))), "ingredient not in list"))</f>
        <v/>
      </c>
      <c r="L2" t="str">
        <f t="shared" ref="L2:L65" si="4">IF($B2="","", "|")</f>
        <v/>
      </c>
      <c r="M2" s="69" t="str">
        <f>IF($B2="", "", IFERROR((VLOOKUP($B2,Ingredients!$A:$K,11,FALSE)*($D2/(VLOOKUP($B2,Ingredients!$A:$K,3,FALSE)))), "ingredient not in list"))</f>
        <v/>
      </c>
      <c r="N2" t="str">
        <f t="shared" ref="N2:N65" si="5">IF($B2="","", "|")</f>
        <v/>
      </c>
      <c r="O2" s="29" t="str">
        <f>IF($B2="", "", IFERROR((VLOOKUP($B2,Ingredients!$A:$H,6,FALSE)*($D2/(VLOOKUP($B2,Ingredients!$A:$H,3,FALSE)))), "ingredient not in list"))</f>
        <v/>
      </c>
      <c r="P2" s="9" t="str">
        <f>IF(AND(G2&lt;&gt;"",G3=""),SUM(G$1:G3)-SUM(P$1:P1),"")</f>
        <v/>
      </c>
      <c r="Q2" t="str">
        <f>IF(AND(O2&lt;&gt;"",O3=""),SUM(O$1:O3)-SUM(Q$1:Q1),"")</f>
        <v/>
      </c>
      <c r="R2" s="114" t="str">
        <f>IF(AND(I2&lt;&gt;"",I3=""),SUM(I$1:I3)-SUM(R$1:R1),"")</f>
        <v/>
      </c>
      <c r="S2" s="114" t="str">
        <f>IF(AND(K2&lt;&gt;"",K3=""),SUM(K$1:K3)-SUM(S$1:S1),"")</f>
        <v/>
      </c>
      <c r="T2" s="114" t="str">
        <f>IF(AND(M2&lt;&gt;"",M3=""),SUM(M$1:M3)-SUM(T$1:T1),"")</f>
        <v/>
      </c>
      <c r="V2" s="9" t="str">
        <f>IF(U2="","",P2/U2)</f>
        <v/>
      </c>
      <c r="W2" s="28" t="str">
        <f>IF(U2="","", Q2/U2)</f>
        <v/>
      </c>
      <c r="X2" s="114" t="str">
        <f>IF(R2="","", R2/U2)</f>
        <v/>
      </c>
      <c r="Y2" s="114" t="str">
        <f>IF(S2="","", S2/U2)</f>
        <v/>
      </c>
      <c r="Z2" s="114" t="str">
        <f>IF(T2="","", T2/U2)</f>
        <v/>
      </c>
    </row>
    <row r="3" spans="1:35" ht="13.5" thickBot="1" x14ac:dyDescent="0.25">
      <c r="A3" s="78" t="s">
        <v>16</v>
      </c>
      <c r="B3" s="105" t="s">
        <v>16</v>
      </c>
      <c r="C3" s="106" t="str">
        <f t="shared" si="0"/>
        <v>|</v>
      </c>
      <c r="D3" s="113">
        <v>1</v>
      </c>
      <c r="E3" s="108" t="str">
        <f>IF(B3="","",IFERROR(VLOOKUP(B3,Ingredients!$A:$G,4,FALSE),"ingredient not in list"))</f>
        <v>cup</v>
      </c>
      <c r="F3" s="106" t="str">
        <f t="shared" si="1"/>
        <v>|</v>
      </c>
      <c r="G3" s="109">
        <f>IF(B3="", "", IFERROR((VLOOKUP(B3,Ingredients!$A:$H,8,FALSE)*(D3/(VLOOKUP(B3,Ingredients!$A:$H,3,FALSE)))), "ingredient not in list"))</f>
        <v>0</v>
      </c>
      <c r="H3" s="106" t="str">
        <f t="shared" si="2"/>
        <v>|</v>
      </c>
      <c r="I3" s="110">
        <f>IF($B3="", "", IFERROR((VLOOKUP($B3,Ingredients!$A:$K,9,FALSE)*($D3/(VLOOKUP($B3,Ingredients!$A:$K,3,FALSE)))), "ingredient not in list"))</f>
        <v>0.28000000000000003</v>
      </c>
      <c r="J3" s="106" t="str">
        <f t="shared" si="3"/>
        <v>|</v>
      </c>
      <c r="K3" s="110">
        <f>IF($B3="", "", IFERROR((VLOOKUP($B3,Ingredients!$A:$K,10,FALSE)*($D3/(VLOOKUP($B3,Ingredients!$A:$K,3,FALSE)))), "ingredient not in list"))</f>
        <v>0.09</v>
      </c>
      <c r="L3" s="106" t="str">
        <f t="shared" si="4"/>
        <v>|</v>
      </c>
      <c r="M3" s="110">
        <f>IF($B3="", "", IFERROR((VLOOKUP($B3,Ingredients!$A:$K,11,FALSE)*($D3/(VLOOKUP($B3,Ingredients!$A:$K,3,FALSE)))), "ingredient not in list"))</f>
        <v>0.05</v>
      </c>
      <c r="N3" s="106" t="str">
        <f t="shared" si="5"/>
        <v>|</v>
      </c>
      <c r="O3" s="111">
        <f>IF($B3="", "", IFERROR((VLOOKUP($B3,Ingredients!$A:$H,6,FALSE)*($D3/(VLOOKUP($B3,Ingredients!$A:$H,3,FALSE)))), "ingredient not in list"))</f>
        <v>5</v>
      </c>
      <c r="P3" s="9">
        <f>IF(AND(G3&lt;&gt;"",G4=""),SUM(G$1:G4)-SUM(P$1:P2),"")</f>
        <v>0</v>
      </c>
      <c r="Q3">
        <f>IF(AND(O3&lt;&gt;"",O4=""),SUM(O$1:O4)-SUM(Q$1:Q2),"")</f>
        <v>5</v>
      </c>
      <c r="R3" s="114">
        <f>IF(AND(I3&lt;&gt;"",I4=""),SUM(I$1:I4)-SUM(R$1:R2),"")</f>
        <v>0.28000000000000003</v>
      </c>
      <c r="S3" s="114">
        <f>IF(AND(K3&lt;&gt;"",K4=""),SUM(K$1:K4)-SUM(S$1:S2),"")</f>
        <v>0.09</v>
      </c>
      <c r="T3" s="114">
        <f>IF(AND(M3&lt;&gt;"",M4=""),SUM(M$1:M4)-SUM(T$1:T2),"")</f>
        <v>0.05</v>
      </c>
      <c r="U3" s="14">
        <v>1</v>
      </c>
      <c r="V3" s="9">
        <f t="shared" ref="V3:V66" si="6">IF(U3="","",P3/U3)</f>
        <v>0</v>
      </c>
      <c r="W3" s="28">
        <f t="shared" ref="W3:W66" si="7">IF(U3="","", Q3/U3)</f>
        <v>5</v>
      </c>
      <c r="X3" s="114">
        <f t="shared" ref="X3:X66" si="8">IF(R3="","", R3/U3)</f>
        <v>0.28000000000000003</v>
      </c>
      <c r="Y3" s="114">
        <f t="shared" ref="Y3:Y66" si="9">IF(S3="","", S3/U3)</f>
        <v>0.09</v>
      </c>
      <c r="Z3" s="114">
        <f t="shared" ref="Z3:Z66" si="10">IF(T3="","", T3/U3)</f>
        <v>0.05</v>
      </c>
      <c r="AA3" s="38" t="s">
        <v>26</v>
      </c>
    </row>
    <row r="4" spans="1:35" ht="12.75" x14ac:dyDescent="0.2">
      <c r="A4" s="16"/>
      <c r="C4" t="str">
        <f t="shared" si="0"/>
        <v/>
      </c>
      <c r="D4" s="16"/>
      <c r="E4" s="3" t="str">
        <f>IF(B4="","",IFERROR(VLOOKUP(B4,Ingredients!$A:$G,4,FALSE),"ingredient not in list"))</f>
        <v/>
      </c>
      <c r="F4" t="str">
        <f t="shared" si="1"/>
        <v/>
      </c>
      <c r="G4" s="9" t="str">
        <f>IF(B4="", "", IFERROR((VLOOKUP(B4,Ingredients!$A:$H,8,FALSE)*(D4/(VLOOKUP(B4,Ingredients!$A:$H,3,FALSE)))), "ingredient not in list"))</f>
        <v/>
      </c>
      <c r="H4" t="str">
        <f t="shared" si="2"/>
        <v/>
      </c>
      <c r="I4" s="69" t="str">
        <f>IF($B4="", "", IFERROR((VLOOKUP($B4,Ingredients!$A:$K,9,FALSE)*($D4/(VLOOKUP($B4,Ingredients!$A:$K,3,FALSE)))), "ingredient not in list"))</f>
        <v/>
      </c>
      <c r="J4" t="str">
        <f t="shared" si="3"/>
        <v/>
      </c>
      <c r="K4" s="69" t="str">
        <f>IF($B4="", "", IFERROR((VLOOKUP($B4,Ingredients!$A:$K,10,FALSE)*($D4/(VLOOKUP($B4,Ingredients!$A:$K,3,FALSE)))), "ingredient not in list"))</f>
        <v/>
      </c>
      <c r="L4" t="str">
        <f t="shared" si="4"/>
        <v/>
      </c>
      <c r="M4" s="69" t="str">
        <f>IF($B4="", "", IFERROR((VLOOKUP($B4,Ingredients!$A:$K,11,FALSE)*($D4/(VLOOKUP($B4,Ingredients!$A:$K,3,FALSE)))), "ingredient not in list"))</f>
        <v/>
      </c>
      <c r="N4" t="str">
        <f t="shared" si="5"/>
        <v/>
      </c>
      <c r="O4" s="29" t="str">
        <f>IF($B4="", "", IFERROR((VLOOKUP($B4,Ingredients!$A:$H,6,FALSE)*($D4/(VLOOKUP($B4,Ingredients!$A:$H,3,FALSE)))), "ingredient not in list"))</f>
        <v/>
      </c>
      <c r="P4" s="9" t="str">
        <f>IF(AND(G4&lt;&gt;"",G5=""),SUM(G$1:G5)-SUM(P$1:P3),"")</f>
        <v/>
      </c>
      <c r="Q4" t="str">
        <f>IF(AND(O4&lt;&gt;"",O5=""),SUM(O$1:O5)-SUM(Q$1:Q3),"")</f>
        <v/>
      </c>
      <c r="R4" s="114" t="str">
        <f>IF(AND(I4&lt;&gt;"",I5=""),SUM(I$1:I5)-SUM(R$1:R3),"")</f>
        <v/>
      </c>
      <c r="S4" s="114" t="str">
        <f>IF(AND(K4&lt;&gt;"",K5=""),SUM(K$1:K5)-SUM(S$1:S3),"")</f>
        <v/>
      </c>
      <c r="T4" s="114" t="str">
        <f>IF(AND(M4&lt;&gt;"",M5=""),SUM(M$1:M5)-SUM(T$1:T3),"")</f>
        <v/>
      </c>
      <c r="V4" s="9" t="str">
        <f t="shared" si="6"/>
        <v/>
      </c>
      <c r="W4" s="28" t="str">
        <f t="shared" si="7"/>
        <v/>
      </c>
      <c r="X4" s="114" t="str">
        <f t="shared" si="8"/>
        <v/>
      </c>
      <c r="Y4" s="114" t="str">
        <f t="shared" si="9"/>
        <v/>
      </c>
      <c r="Z4" s="114" t="str">
        <f t="shared" si="10"/>
        <v/>
      </c>
    </row>
    <row r="5" spans="1:35" ht="12.75" hidden="1" x14ac:dyDescent="0.2">
      <c r="A5" s="14" t="s">
        <v>15</v>
      </c>
      <c r="C5" t="str">
        <f t="shared" si="0"/>
        <v/>
      </c>
      <c r="E5" s="3" t="str">
        <f>IF(B5="","",IFERROR(VLOOKUP(B5,Ingredients!$A:$G,4,FALSE),"ingredient not in list"))</f>
        <v/>
      </c>
      <c r="F5" t="str">
        <f t="shared" si="1"/>
        <v/>
      </c>
      <c r="G5" s="9" t="str">
        <f>IF(B5="", "", IFERROR((VLOOKUP(B5,Ingredients!$A:$H,8,FALSE)*(D5/(VLOOKUP(B5,Ingredients!$A:$H,3,FALSE)))), "ingredient not in list"))</f>
        <v/>
      </c>
      <c r="H5" t="str">
        <f t="shared" si="2"/>
        <v/>
      </c>
      <c r="I5" s="69" t="str">
        <f>IF($B5="", "", IFERROR((VLOOKUP($B5,Ingredients!$A:$K,9,FALSE)*($D5/(VLOOKUP($B5,Ingredients!$A:$K,3,FALSE)))), "ingredient not in list"))</f>
        <v/>
      </c>
      <c r="J5" t="str">
        <f t="shared" si="3"/>
        <v/>
      </c>
      <c r="K5" s="69" t="str">
        <f>IF($B5="", "", IFERROR((VLOOKUP($B5,Ingredients!$A:$K,10,FALSE)*($D5/(VLOOKUP($B5,Ingredients!$A:$K,3,FALSE)))), "ingredient not in list"))</f>
        <v/>
      </c>
      <c r="L5" t="str">
        <f t="shared" si="4"/>
        <v/>
      </c>
      <c r="M5" s="69" t="str">
        <f>IF($B5="", "", IFERROR((VLOOKUP($B5,Ingredients!$A:$K,11,FALSE)*($D5/(VLOOKUP($B5,Ingredients!$A:$K,3,FALSE)))), "ingredient not in list"))</f>
        <v/>
      </c>
      <c r="N5" t="str">
        <f t="shared" si="5"/>
        <v/>
      </c>
      <c r="O5" s="29" t="str">
        <f>IF($B5="", "", IFERROR((VLOOKUP($B5,Ingredients!$A:$H,6,FALSE)*($D5/(VLOOKUP($B5,Ingredients!$A:$H,3,FALSE)))), "ingredient not in list"))</f>
        <v/>
      </c>
      <c r="P5" s="9" t="str">
        <f>IF(AND(G5&lt;&gt;"",G6=""),SUM(G$1:G6)-SUM(P$1:P4),"")</f>
        <v/>
      </c>
      <c r="Q5" t="str">
        <f>IF(AND(O5&lt;&gt;"",O6=""),SUM(O$1:O6)-SUM(Q$1:Q4),"")</f>
        <v/>
      </c>
      <c r="R5" s="114" t="str">
        <f>IF(AND(I5&lt;&gt;"",I6=""),SUM(I$1:I6)-SUM(R$1:R4),"")</f>
        <v/>
      </c>
      <c r="S5" s="114" t="str">
        <f>IF(AND(K5&lt;&gt;"",K6=""),SUM(K$1:K6)-SUM(S$1:S4),"")</f>
        <v/>
      </c>
      <c r="T5" s="114" t="str">
        <f>IF(AND(M5&lt;&gt;"",M6=""),SUM(M$1:M6)-SUM(T$1:T4),"")</f>
        <v/>
      </c>
      <c r="V5" s="9" t="str">
        <f t="shared" si="6"/>
        <v/>
      </c>
      <c r="W5" s="28" t="str">
        <f t="shared" si="7"/>
        <v/>
      </c>
      <c r="X5" s="114" t="str">
        <f t="shared" si="8"/>
        <v/>
      </c>
      <c r="Y5" s="114" t="str">
        <f t="shared" si="9"/>
        <v/>
      </c>
      <c r="Z5" s="114" t="str">
        <f t="shared" si="10"/>
        <v/>
      </c>
    </row>
    <row r="6" spans="1:35" ht="12.75" customHeight="1" x14ac:dyDescent="0.2">
      <c r="B6" s="79" t="s">
        <v>108</v>
      </c>
      <c r="C6" s="80" t="str">
        <f t="shared" si="0"/>
        <v>|</v>
      </c>
      <c r="D6" s="81">
        <v>16</v>
      </c>
      <c r="E6" s="82" t="str">
        <f>IF(B6="","",IFERROR(VLOOKUP(B6,Ingredients!$A:$G,4,FALSE),"ingredient not in list"))</f>
        <v>oz</v>
      </c>
      <c r="F6" s="80" t="str">
        <f t="shared" si="1"/>
        <v>|</v>
      </c>
      <c r="G6" s="83">
        <f>IF(B6="", "", IFERROR((VLOOKUP(B6,Ingredients!$A:$H,8,FALSE)*(D6/(VLOOKUP(B6,Ingredients!$A:$H,3,FALSE)))), "ingredient not in list"))</f>
        <v>1.79</v>
      </c>
      <c r="H6" s="80" t="str">
        <f t="shared" si="2"/>
        <v>|</v>
      </c>
      <c r="I6" s="84">
        <f>IF($B6="", "", IFERROR((VLOOKUP($B6,Ingredients!$A:$K,9,FALSE)*($D6/(VLOOKUP($B6,Ingredients!$A:$K,3,FALSE)))), "ingredient not in list"))</f>
        <v>72</v>
      </c>
      <c r="J6" s="80" t="str">
        <f t="shared" si="3"/>
        <v>|</v>
      </c>
      <c r="K6" s="84">
        <f>IF($B6="", "", IFERROR((VLOOKUP($B6,Ingredients!$A:$K,10,FALSE)*($D6/(VLOOKUP($B6,Ingredients!$A:$K,3,FALSE)))), "ingredient not in list"))</f>
        <v>312</v>
      </c>
      <c r="L6" s="80" t="str">
        <f t="shared" si="4"/>
        <v>|</v>
      </c>
      <c r="M6" s="84">
        <f>IF($B6="", "", IFERROR((VLOOKUP($B6,Ingredients!$A:$K,11,FALSE)*($D6/(VLOOKUP($B6,Ingredients!$A:$K,3,FALSE)))), "ingredient not in list"))</f>
        <v>12</v>
      </c>
      <c r="N6" s="80" t="str">
        <f t="shared" si="5"/>
        <v>|</v>
      </c>
      <c r="O6" s="85">
        <f>IF($B6="", "", IFERROR((VLOOKUP($B6,Ingredients!$A:$H,6,FALSE)*($D6/(VLOOKUP($B6,Ingredients!$A:$H,3,FALSE)))), "ingredient not in list"))</f>
        <v>1440</v>
      </c>
      <c r="P6" s="9" t="str">
        <f>IF(AND(G6&lt;&gt;"",G7=""),SUM(G$1:G7)-SUM(P$1:P5),"")</f>
        <v/>
      </c>
      <c r="Q6" t="str">
        <f>IF(AND(O6&lt;&gt;"",O7=""),SUM(O$1:O7)-SUM(Q$1:Q5),"")</f>
        <v/>
      </c>
      <c r="R6" s="114" t="str">
        <f>IF(AND(I6&lt;&gt;"",I7=""),SUM(I$1:I7)-SUM(R$1:R5),"")</f>
        <v/>
      </c>
      <c r="S6" s="114" t="str">
        <f>IF(AND(K6&lt;&gt;"",K7=""),SUM(K$1:K7)-SUM(S$1:S5),"")</f>
        <v/>
      </c>
      <c r="T6" s="114" t="str">
        <f>IF(AND(M6&lt;&gt;"",M7=""),SUM(M$1:M7)-SUM(T$1:T5),"")</f>
        <v/>
      </c>
      <c r="V6" s="9" t="str">
        <f t="shared" si="6"/>
        <v/>
      </c>
      <c r="W6" s="28" t="str">
        <f t="shared" si="7"/>
        <v/>
      </c>
      <c r="X6" s="114" t="str">
        <f t="shared" si="8"/>
        <v/>
      </c>
      <c r="Y6" s="114" t="str">
        <f t="shared" si="9"/>
        <v/>
      </c>
      <c r="Z6" s="114" t="str">
        <f t="shared" si="10"/>
        <v/>
      </c>
      <c r="AA6" s="71" t="s">
        <v>28</v>
      </c>
    </row>
    <row r="7" spans="1:35" ht="12.75" customHeight="1" x14ac:dyDescent="0.2">
      <c r="A7" s="16"/>
      <c r="B7" s="86" t="s">
        <v>110</v>
      </c>
      <c r="C7" s="87" t="str">
        <f t="shared" si="0"/>
        <v>|</v>
      </c>
      <c r="D7" s="18">
        <v>1</v>
      </c>
      <c r="E7" s="88" t="str">
        <f>IF(B7="","",IFERROR(VLOOKUP(B7,Ingredients!$A:$G,4,FALSE),"ingredient not in list"))</f>
        <v>container</v>
      </c>
      <c r="F7" s="87" t="str">
        <f t="shared" si="1"/>
        <v>|</v>
      </c>
      <c r="G7" s="89">
        <f>IF(B7="", "", IFERROR((VLOOKUP(B7,Ingredients!$A:$H,8,FALSE)*(D7/(VLOOKUP(B7,Ingredients!$A:$H,3,FALSE)))), "ingredient not in list"))</f>
        <v>1.9900000000000002</v>
      </c>
      <c r="H7" s="87" t="str">
        <f t="shared" si="2"/>
        <v>|</v>
      </c>
      <c r="I7" s="90">
        <f>IF($B7="", "", IFERROR((VLOOKUP($B7,Ingredients!$A:$K,9,FALSE)*($D7/(VLOOKUP($B7,Ingredients!$A:$K,3,FALSE)))), "ingredient not in list"))</f>
        <v>5</v>
      </c>
      <c r="J7" s="87" t="str">
        <f t="shared" si="3"/>
        <v>|</v>
      </c>
      <c r="K7" s="90">
        <f>IF($B7="", "", IFERROR((VLOOKUP($B7,Ingredients!$A:$K,10,FALSE)*($D7/(VLOOKUP($B7,Ingredients!$A:$K,3,FALSE)))), "ingredient not in list"))</f>
        <v>30</v>
      </c>
      <c r="L7" s="87" t="str">
        <f t="shared" si="4"/>
        <v>|</v>
      </c>
      <c r="M7" s="90">
        <f>IF($B7="", "", IFERROR((VLOOKUP($B7,Ingredients!$A:$K,11,FALSE)*($D7/(VLOOKUP($B7,Ingredients!$A:$K,3,FALSE)))), "ingredient not in list"))</f>
        <v>0</v>
      </c>
      <c r="N7" s="87" t="str">
        <f t="shared" si="5"/>
        <v>|</v>
      </c>
      <c r="O7" s="91">
        <f>IF($B7="", "", IFERROR((VLOOKUP($B7,Ingredients!$A:$H,6,FALSE)*($D7/(VLOOKUP($B7,Ingredients!$A:$H,3,FALSE)))), "ingredient not in list"))</f>
        <v>15</v>
      </c>
      <c r="P7" s="9" t="str">
        <f>IF(AND(G7&lt;&gt;"",G8=""),SUM(G$1:G8)-SUM(P$1:P6),"")</f>
        <v/>
      </c>
      <c r="Q7" t="str">
        <f>IF(AND(O7&lt;&gt;"",O8=""),SUM(O$1:O8)-SUM(Q$1:Q6),"")</f>
        <v/>
      </c>
      <c r="R7" s="114" t="str">
        <f>IF(AND(I7&lt;&gt;"",I8=""),SUM(I$1:I8)-SUM(R$1:R6),"")</f>
        <v/>
      </c>
      <c r="S7" s="114" t="str">
        <f>IF(AND(K7&lt;&gt;"",K8=""),SUM(K$1:K8)-SUM(S$1:S6),"")</f>
        <v/>
      </c>
      <c r="T7" s="114" t="str">
        <f>IF(AND(M7&lt;&gt;"",M8=""),SUM(M$1:M8)-SUM(T$1:T6),"")</f>
        <v/>
      </c>
      <c r="V7" s="9" t="str">
        <f t="shared" si="6"/>
        <v/>
      </c>
      <c r="W7" s="28" t="str">
        <f t="shared" si="7"/>
        <v/>
      </c>
      <c r="X7" s="114" t="str">
        <f t="shared" si="8"/>
        <v/>
      </c>
      <c r="Y7" s="114" t="str">
        <f t="shared" si="9"/>
        <v/>
      </c>
      <c r="Z7" s="114" t="str">
        <f t="shared" si="10"/>
        <v/>
      </c>
      <c r="AA7" s="71"/>
    </row>
    <row r="8" spans="1:35" ht="12.75" x14ac:dyDescent="0.2">
      <c r="A8" s="16"/>
      <c r="B8" s="86" t="s">
        <v>29</v>
      </c>
      <c r="C8" s="87" t="str">
        <f t="shared" si="0"/>
        <v>|</v>
      </c>
      <c r="D8" s="18">
        <v>2</v>
      </c>
      <c r="E8" s="88" t="str">
        <f>IF(B8="","",IFERROR(VLOOKUP(B8,Ingredients!$A:$G,4,FALSE),"ingredient not in list"))</f>
        <v>lime</v>
      </c>
      <c r="F8" s="87" t="str">
        <f t="shared" si="1"/>
        <v>|</v>
      </c>
      <c r="G8" s="89">
        <f>IF(B8="", "", IFERROR((VLOOKUP(B8,Ingredients!$A:$H,8,FALSE)*(D8/(VLOOKUP(B8,Ingredients!$A:$H,3,FALSE)))), "ingredient not in list"))</f>
        <v>0.57999999999999996</v>
      </c>
      <c r="H8" s="87" t="str">
        <f t="shared" si="2"/>
        <v>|</v>
      </c>
      <c r="I8" s="90">
        <f>IF($B8="", "", IFERROR((VLOOKUP($B8,Ingredients!$A:$K,9,FALSE)*($D8/(VLOOKUP($B8,Ingredients!$A:$K,3,FALSE)))), "ingredient not in list"))</f>
        <v>0.94</v>
      </c>
      <c r="J8" s="87" t="str">
        <f t="shared" si="3"/>
        <v>|</v>
      </c>
      <c r="K8" s="90">
        <f>IF($B8="", "", IFERROR((VLOOKUP($B8,Ingredients!$A:$K,10,FALSE)*($D8/(VLOOKUP($B8,Ingredients!$A:$K,3,FALSE)))), "ingredient not in list"))</f>
        <v>14.12</v>
      </c>
      <c r="L8" s="87" t="str">
        <f t="shared" si="4"/>
        <v>|</v>
      </c>
      <c r="M8" s="90">
        <f>IF($B8="", "", IFERROR((VLOOKUP($B8,Ingredients!$A:$K,11,FALSE)*($D8/(VLOOKUP($B8,Ingredients!$A:$K,3,FALSE)))), "ingredient not in list"))</f>
        <v>0.26</v>
      </c>
      <c r="N8" s="87" t="str">
        <f t="shared" si="5"/>
        <v>|</v>
      </c>
      <c r="O8" s="91">
        <f>IF($B8="", "", IFERROR((VLOOKUP($B8,Ingredients!$A:$H,6,FALSE)*($D8/(VLOOKUP($B8,Ingredients!$A:$H,3,FALSE)))), "ingredient not in list"))</f>
        <v>40</v>
      </c>
      <c r="P8" s="9" t="str">
        <f>IF(AND(G8&lt;&gt;"",G9=""),SUM(G$1:G9)-SUM(P$1:P7),"")</f>
        <v/>
      </c>
      <c r="Q8" t="str">
        <f>IF(AND(O8&lt;&gt;"",O9=""),SUM(O$1:O9)-SUM(Q$1:Q7),"")</f>
        <v/>
      </c>
      <c r="R8" s="114" t="str">
        <f>IF(AND(I8&lt;&gt;"",I9=""),SUM(I$1:I9)-SUM(R$1:R7),"")</f>
        <v/>
      </c>
      <c r="S8" s="114" t="str">
        <f>IF(AND(K8&lt;&gt;"",K9=""),SUM(K$1:K9)-SUM(S$1:S7),"")</f>
        <v/>
      </c>
      <c r="T8" s="114" t="str">
        <f>IF(AND(M8&lt;&gt;"",M9=""),SUM(M$1:M9)-SUM(T$1:T7),"")</f>
        <v/>
      </c>
      <c r="V8" s="9" t="str">
        <f t="shared" si="6"/>
        <v/>
      </c>
      <c r="W8" s="28" t="str">
        <f t="shared" si="7"/>
        <v/>
      </c>
      <c r="X8" s="114" t="str">
        <f t="shared" si="8"/>
        <v/>
      </c>
      <c r="Y8" s="114" t="str">
        <f t="shared" si="9"/>
        <v/>
      </c>
      <c r="Z8" s="114" t="str">
        <f t="shared" si="10"/>
        <v/>
      </c>
      <c r="AA8" s="71"/>
    </row>
    <row r="9" spans="1:35" ht="12.75" x14ac:dyDescent="0.2">
      <c r="A9" s="16"/>
      <c r="B9" s="86" t="s">
        <v>30</v>
      </c>
      <c r="C9" s="87" t="str">
        <f t="shared" si="0"/>
        <v>|</v>
      </c>
      <c r="D9" s="18">
        <v>5</v>
      </c>
      <c r="E9" s="88" t="str">
        <f>IF(B9="","",IFERROR(VLOOKUP(B9,Ingredients!$A:$G,4,FALSE),"ingredient not in list"))</f>
        <v>tbsp</v>
      </c>
      <c r="F9" s="87" t="str">
        <f t="shared" si="1"/>
        <v>|</v>
      </c>
      <c r="G9" s="89">
        <f>IF(B9="", "", IFERROR((VLOOKUP(B9,Ingredients!$A:$H,8,FALSE)*(D9/(VLOOKUP(B9,Ingredients!$A:$H,3,FALSE)))), "ingredient not in list"))</f>
        <v>1</v>
      </c>
      <c r="H9" s="87" t="str">
        <f t="shared" si="2"/>
        <v>|</v>
      </c>
      <c r="I9" s="90">
        <f>IF($B9="", "", IFERROR((VLOOKUP($B9,Ingredients!$A:$K,9,FALSE)*($D9/(VLOOKUP($B9,Ingredients!$A:$K,3,FALSE)))), "ingredient not in list"))</f>
        <v>5</v>
      </c>
      <c r="J9" s="87" t="str">
        <f t="shared" si="3"/>
        <v>|</v>
      </c>
      <c r="K9" s="90">
        <f>IF($B9="", "", IFERROR((VLOOKUP($B9,Ingredients!$A:$K,10,FALSE)*($D9/(VLOOKUP($B9,Ingredients!$A:$K,3,FALSE)))), "ingredient not in list"))</f>
        <v>5</v>
      </c>
      <c r="L9" s="87" t="str">
        <f t="shared" si="4"/>
        <v>|</v>
      </c>
      <c r="M9" s="90">
        <f>IF($B9="", "", IFERROR((VLOOKUP($B9,Ingredients!$A:$K,11,FALSE)*($D9/(VLOOKUP($B9,Ingredients!$A:$K,3,FALSE)))), "ingredient not in list"))</f>
        <v>0</v>
      </c>
      <c r="N9" s="87" t="str">
        <f t="shared" si="5"/>
        <v>|</v>
      </c>
      <c r="O9" s="91">
        <f>IF($B9="", "", IFERROR((VLOOKUP($B9,Ingredients!$A:$H,6,FALSE)*($D9/(VLOOKUP($B9,Ingredients!$A:$H,3,FALSE)))), "ingredient not in list"))</f>
        <v>75</v>
      </c>
      <c r="P9" s="9" t="str">
        <f>IF(AND(G9&lt;&gt;"",G10=""),SUM(G$1:G10)-SUM(P$1:P8),"")</f>
        <v/>
      </c>
      <c r="Q9" t="str">
        <f>IF(AND(O9&lt;&gt;"",O10=""),SUM(O$1:O10)-SUM(Q$1:Q8),"")</f>
        <v/>
      </c>
      <c r="R9" s="114" t="str">
        <f>IF(AND(I9&lt;&gt;"",I10=""),SUM(I$1:I10)-SUM(R$1:R8),"")</f>
        <v/>
      </c>
      <c r="S9" s="114" t="str">
        <f>IF(AND(K9&lt;&gt;"",K10=""),SUM(K$1:K10)-SUM(S$1:S8),"")</f>
        <v/>
      </c>
      <c r="T9" s="114" t="str">
        <f>IF(AND(M9&lt;&gt;"",M10=""),SUM(M$1:M10)-SUM(T$1:T8),"")</f>
        <v/>
      </c>
      <c r="V9" s="9" t="str">
        <f t="shared" si="6"/>
        <v/>
      </c>
      <c r="W9" s="28" t="str">
        <f t="shared" si="7"/>
        <v/>
      </c>
      <c r="X9" s="114" t="str">
        <f t="shared" si="8"/>
        <v/>
      </c>
      <c r="Y9" s="114" t="str">
        <f t="shared" si="9"/>
        <v/>
      </c>
      <c r="Z9" s="114" t="str">
        <f t="shared" si="10"/>
        <v/>
      </c>
      <c r="AA9" s="71"/>
    </row>
    <row r="10" spans="1:35" ht="12.75" x14ac:dyDescent="0.2">
      <c r="A10" s="16"/>
      <c r="B10" s="86" t="s">
        <v>31</v>
      </c>
      <c r="C10" s="87" t="str">
        <f t="shared" si="0"/>
        <v>|</v>
      </c>
      <c r="D10" s="18">
        <v>2</v>
      </c>
      <c r="E10" s="88" t="str">
        <f>IF(B10="","",IFERROR(VLOOKUP(B10,Ingredients!$A:$G,4,FALSE),"ingredient not in list"))</f>
        <v>tsp</v>
      </c>
      <c r="F10" s="87" t="str">
        <f t="shared" si="1"/>
        <v>|</v>
      </c>
      <c r="G10" s="89">
        <f>IF(B10="", "", IFERROR((VLOOKUP(B10,Ingredients!$A:$H,8,FALSE)*(D10/(VLOOKUP(B10,Ingredients!$A:$H,3,FALSE)))), "ingredient not in list"))</f>
        <v>5.0632911392405063E-2</v>
      </c>
      <c r="H10" s="87" t="str">
        <f t="shared" si="2"/>
        <v>|</v>
      </c>
      <c r="I10" s="90">
        <f>IF($B10="", "", IFERROR((VLOOKUP($B10,Ingredients!$A:$K,9,FALSE)*($D10/(VLOOKUP($B10,Ingredients!$A:$K,3,FALSE)))), "ingredient not in list"))</f>
        <v>0</v>
      </c>
      <c r="J10" s="87" t="str">
        <f t="shared" si="3"/>
        <v>|</v>
      </c>
      <c r="K10" s="90">
        <f>IF($B10="", "", IFERROR((VLOOKUP($B10,Ingredients!$A:$K,10,FALSE)*($D10/(VLOOKUP($B10,Ingredients!$A:$K,3,FALSE)))), "ingredient not in list"))</f>
        <v>4</v>
      </c>
      <c r="L10" s="87" t="str">
        <f t="shared" si="4"/>
        <v>|</v>
      </c>
      <c r="M10" s="90">
        <f>IF($B10="", "", IFERROR((VLOOKUP($B10,Ingredients!$A:$K,11,FALSE)*($D10/(VLOOKUP($B10,Ingredients!$A:$K,3,FALSE)))), "ingredient not in list"))</f>
        <v>0</v>
      </c>
      <c r="N10" s="87" t="str">
        <f t="shared" si="5"/>
        <v>|</v>
      </c>
      <c r="O10" s="91">
        <f>IF($B10="", "", IFERROR((VLOOKUP($B10,Ingredients!$A:$H,6,FALSE)*($D10/(VLOOKUP($B10,Ingredients!$A:$H,3,FALSE)))), "ingredient not in list"))</f>
        <v>10</v>
      </c>
      <c r="P10" s="9" t="str">
        <f>IF(AND(G10&lt;&gt;"",G11=""),SUM(G$1:G11)-SUM(P$1:P9),"")</f>
        <v/>
      </c>
      <c r="Q10" t="str">
        <f>IF(AND(O10&lt;&gt;"",O11=""),SUM(O$1:O11)-SUM(Q$1:Q9),"")</f>
        <v/>
      </c>
      <c r="R10" s="114" t="str">
        <f>IF(AND(I10&lt;&gt;"",I11=""),SUM(I$1:I11)-SUM(R$1:R9),"")</f>
        <v/>
      </c>
      <c r="S10" s="114" t="str">
        <f>IF(AND(K10&lt;&gt;"",K11=""),SUM(K$1:K11)-SUM(S$1:S9),"")</f>
        <v/>
      </c>
      <c r="T10" s="114" t="str">
        <f>IF(AND(M10&lt;&gt;"",M11=""),SUM(M$1:M11)-SUM(T$1:T9),"")</f>
        <v/>
      </c>
      <c r="V10" s="9" t="str">
        <f t="shared" si="6"/>
        <v/>
      </c>
      <c r="W10" s="28" t="str">
        <f t="shared" si="7"/>
        <v/>
      </c>
      <c r="X10" s="114" t="str">
        <f t="shared" si="8"/>
        <v/>
      </c>
      <c r="Y10" s="114" t="str">
        <f t="shared" si="9"/>
        <v/>
      </c>
      <c r="Z10" s="114" t="str">
        <f t="shared" si="10"/>
        <v/>
      </c>
      <c r="AA10" s="71"/>
    </row>
    <row r="11" spans="1:35" ht="12.75" x14ac:dyDescent="0.2">
      <c r="A11" s="16"/>
      <c r="B11" s="86" t="s">
        <v>32</v>
      </c>
      <c r="C11" s="87" t="str">
        <f t="shared" si="0"/>
        <v>|</v>
      </c>
      <c r="D11" s="18">
        <v>3</v>
      </c>
      <c r="E11" s="88" t="str">
        <f>IF(B11="","",IFERROR(VLOOKUP(B11,Ingredients!$A:$G,4,FALSE),"ingredient not in list"))</f>
        <v>tbsp</v>
      </c>
      <c r="F11" s="87" t="str">
        <f t="shared" si="1"/>
        <v>|</v>
      </c>
      <c r="G11" s="89">
        <f>IF(B11="", "", IFERROR((VLOOKUP(B11,Ingredients!$A:$H,8,FALSE)*(D11/(VLOOKUP(B11,Ingredients!$A:$H,3,FALSE)))), "ingredient not in list"))</f>
        <v>0.65437500000000004</v>
      </c>
      <c r="H11" s="87" t="str">
        <f t="shared" si="2"/>
        <v>|</v>
      </c>
      <c r="I11" s="90">
        <f>IF($B11="", "", IFERROR((VLOOKUP($B11,Ingredients!$A:$K,9,FALSE)*($D11/(VLOOKUP($B11,Ingredients!$A:$K,3,FALSE)))), "ingredient not in list"))</f>
        <v>0.18</v>
      </c>
      <c r="J11" s="87" t="str">
        <f t="shared" si="3"/>
        <v>|</v>
      </c>
      <c r="K11" s="90">
        <f>IF($B11="", "", IFERROR((VLOOKUP($B11,Ingredients!$A:$K,10,FALSE)*($D11/(VLOOKUP($B11,Ingredients!$A:$K,3,FALSE)))), "ingredient not in list"))</f>
        <v>51.900000000000006</v>
      </c>
      <c r="L11" s="87" t="str">
        <f t="shared" si="4"/>
        <v>|</v>
      </c>
      <c r="M11" s="90">
        <f>IF($B11="", "", IFERROR((VLOOKUP($B11,Ingredients!$A:$K,11,FALSE)*($D11/(VLOOKUP($B11,Ingredients!$A:$K,3,FALSE)))), "ingredient not in list"))</f>
        <v>0</v>
      </c>
      <c r="N11" s="87" t="str">
        <f t="shared" si="5"/>
        <v>|</v>
      </c>
      <c r="O11" s="91">
        <f>IF($B11="", "", IFERROR((VLOOKUP($B11,Ingredients!$A:$H,6,FALSE)*($D11/(VLOOKUP($B11,Ingredients!$A:$H,3,FALSE)))), "ingredient not in list"))</f>
        <v>180</v>
      </c>
      <c r="P11" s="9" t="str">
        <f>IF(AND(G11&lt;&gt;"",G12=""),SUM(G$1:G12)-SUM(P$1:P10),"")</f>
        <v/>
      </c>
      <c r="Q11" t="str">
        <f>IF(AND(O11&lt;&gt;"",O12=""),SUM(O$1:O12)-SUM(Q$1:Q10),"")</f>
        <v/>
      </c>
      <c r="R11" s="114" t="str">
        <f>IF(AND(I11&lt;&gt;"",I12=""),SUM(I$1:I12)-SUM(R$1:R10),"")</f>
        <v/>
      </c>
      <c r="S11" s="114" t="str">
        <f>IF(AND(K11&lt;&gt;"",K12=""),SUM(K$1:K12)-SUM(S$1:S10),"")</f>
        <v/>
      </c>
      <c r="T11" s="114" t="str">
        <f>IF(AND(M11&lt;&gt;"",M12=""),SUM(M$1:M12)-SUM(T$1:T10),"")</f>
        <v/>
      </c>
      <c r="V11" s="9" t="str">
        <f t="shared" si="6"/>
        <v/>
      </c>
      <c r="W11" s="28" t="str">
        <f t="shared" si="7"/>
        <v/>
      </c>
      <c r="X11" s="114" t="str">
        <f t="shared" si="8"/>
        <v/>
      </c>
      <c r="Y11" s="114" t="str">
        <f t="shared" si="9"/>
        <v/>
      </c>
      <c r="Z11" s="114" t="str">
        <f t="shared" si="10"/>
        <v/>
      </c>
      <c r="AA11" s="71"/>
    </row>
    <row r="12" spans="1:35" ht="12.75" x14ac:dyDescent="0.2">
      <c r="A12" s="16"/>
      <c r="B12" s="86" t="s">
        <v>33</v>
      </c>
      <c r="C12" s="87" t="str">
        <f t="shared" si="0"/>
        <v>|</v>
      </c>
      <c r="D12" s="18">
        <v>3</v>
      </c>
      <c r="E12" s="88" t="str">
        <f>IF(B12="","",IFERROR(VLOOKUP(B12,Ingredients!$A:$G,4,FALSE),"ingredient not in list"))</f>
        <v>tbsp</v>
      </c>
      <c r="F12" s="87" t="str">
        <f t="shared" si="1"/>
        <v>|</v>
      </c>
      <c r="G12" s="89">
        <f>IF(B12="", "", IFERROR((VLOOKUP(B12,Ingredients!$A:$H,8,FALSE)*(D12/(VLOOKUP(B12,Ingredients!$A:$H,3,FALSE)))), "ingredient not in list"))</f>
        <v>0.24535714285714283</v>
      </c>
      <c r="H12" s="87" t="str">
        <f t="shared" si="2"/>
        <v>|</v>
      </c>
      <c r="I12" s="90">
        <f>IF($B12="", "", IFERROR((VLOOKUP($B12,Ingredients!$A:$K,9,FALSE)*($D12/(VLOOKUP($B12,Ingredients!$A:$K,3,FALSE)))), "ingredient not in list"))</f>
        <v>10.5</v>
      </c>
      <c r="J12" s="87" t="str">
        <f t="shared" si="3"/>
        <v>|</v>
      </c>
      <c r="K12" s="90">
        <f>IF($B12="", "", IFERROR((VLOOKUP($B12,Ingredients!$A:$K,10,FALSE)*($D12/(VLOOKUP($B12,Ingredients!$A:$K,3,FALSE)))), "ingredient not in list"))</f>
        <v>12</v>
      </c>
      <c r="L12" s="87" t="str">
        <f t="shared" si="4"/>
        <v>|</v>
      </c>
      <c r="M12" s="90">
        <f>IF($B12="", "", IFERROR((VLOOKUP($B12,Ingredients!$A:$K,11,FALSE)*($D12/(VLOOKUP($B12,Ingredients!$A:$K,3,FALSE)))), "ingredient not in list"))</f>
        <v>24</v>
      </c>
      <c r="N12" s="87" t="str">
        <f t="shared" si="5"/>
        <v>|</v>
      </c>
      <c r="O12" s="91">
        <f>IF($B12="", "", IFERROR((VLOOKUP($B12,Ingredients!$A:$H,6,FALSE)*($D12/(VLOOKUP($B12,Ingredients!$A:$H,3,FALSE)))), "ingredient not in list"))</f>
        <v>285</v>
      </c>
      <c r="P12" s="9" t="str">
        <f>IF(AND(G12&lt;&gt;"",G13=""),SUM(G$1:G13)-SUM(P$1:P11),"")</f>
        <v/>
      </c>
      <c r="Q12" t="str">
        <f>IF(AND(O12&lt;&gt;"",O13=""),SUM(O$1:O13)-SUM(Q$1:Q11),"")</f>
        <v/>
      </c>
      <c r="R12" s="114" t="str">
        <f>IF(AND(I12&lt;&gt;"",I13=""),SUM(I$1:I13)-SUM(R$1:R11),"")</f>
        <v/>
      </c>
      <c r="S12" s="114" t="str">
        <f>IF(AND(K12&lt;&gt;"",K13=""),SUM(K$1:K13)-SUM(S$1:S11),"")</f>
        <v/>
      </c>
      <c r="T12" s="114" t="str">
        <f>IF(AND(M12&lt;&gt;"",M13=""),SUM(M$1:M13)-SUM(T$1:T11),"")</f>
        <v/>
      </c>
      <c r="V12" s="9" t="str">
        <f t="shared" si="6"/>
        <v/>
      </c>
      <c r="W12" s="28" t="str">
        <f t="shared" si="7"/>
        <v/>
      </c>
      <c r="X12" s="114" t="str">
        <f t="shared" si="8"/>
        <v/>
      </c>
      <c r="Y12" s="114" t="str">
        <f t="shared" si="9"/>
        <v/>
      </c>
      <c r="Z12" s="114" t="str">
        <f t="shared" si="10"/>
        <v/>
      </c>
      <c r="AA12" s="71"/>
    </row>
    <row r="13" spans="1:35" ht="12.75" x14ac:dyDescent="0.2">
      <c r="A13" s="16"/>
      <c r="B13" s="86" t="s">
        <v>34</v>
      </c>
      <c r="C13" s="87" t="str">
        <f t="shared" si="0"/>
        <v>|</v>
      </c>
      <c r="D13" s="18">
        <v>3</v>
      </c>
      <c r="E13" s="88" t="str">
        <f>IF(B13="","",IFERROR(VLOOKUP(B13,Ingredients!$A:$G,4,FALSE),"ingredient not in list"))</f>
        <v>green onion</v>
      </c>
      <c r="F13" s="87" t="str">
        <f t="shared" si="1"/>
        <v>|</v>
      </c>
      <c r="G13" s="89">
        <f>IF(B13="", "", IFERROR((VLOOKUP(B13,Ingredients!$A:$H,8,FALSE)*(D13/(VLOOKUP(B13,Ingredients!$A:$H,3,FALSE)))), "ingredient not in list"))</f>
        <v>0.25800000000000001</v>
      </c>
      <c r="H13" s="87" t="str">
        <f t="shared" si="2"/>
        <v>|</v>
      </c>
      <c r="I13" s="90">
        <f>IF($B13="", "", IFERROR((VLOOKUP($B13,Ingredients!$A:$K,9,FALSE)*($D13/(VLOOKUP($B13,Ingredients!$A:$K,3,FALSE)))), "ingredient not in list"))</f>
        <v>3</v>
      </c>
      <c r="J13" s="87" t="str">
        <f t="shared" si="3"/>
        <v>|</v>
      </c>
      <c r="K13" s="90">
        <f>IF($B13="", "", IFERROR((VLOOKUP($B13,Ingredients!$A:$K,10,FALSE)*($D13/(VLOOKUP($B13,Ingredients!$A:$K,3,FALSE)))), "ingredient not in list"))</f>
        <v>6</v>
      </c>
      <c r="L13" s="87" t="str">
        <f t="shared" si="4"/>
        <v>|</v>
      </c>
      <c r="M13" s="90">
        <f>IF($B13="", "", IFERROR((VLOOKUP($B13,Ingredients!$A:$K,11,FALSE)*($D13/(VLOOKUP($B13,Ingredients!$A:$K,3,FALSE)))), "ingredient not in list"))</f>
        <v>0</v>
      </c>
      <c r="N13" s="87" t="str">
        <f t="shared" si="5"/>
        <v>|</v>
      </c>
      <c r="O13" s="91">
        <f>IF($B13="", "", IFERROR((VLOOKUP($B13,Ingredients!$A:$H,6,FALSE)*($D13/(VLOOKUP($B13,Ingredients!$A:$H,3,FALSE)))), "ingredient not in list"))</f>
        <v>15</v>
      </c>
      <c r="P13" s="9" t="str">
        <f>IF(AND(G13&lt;&gt;"",G14=""),SUM(G$1:G14)-SUM(P$1:P12),"")</f>
        <v/>
      </c>
      <c r="Q13" t="str">
        <f>IF(AND(O13&lt;&gt;"",O14=""),SUM(O$1:O14)-SUM(Q$1:Q12),"")</f>
        <v/>
      </c>
      <c r="R13" s="114" t="str">
        <f>IF(AND(I13&lt;&gt;"",I14=""),SUM(I$1:I14)-SUM(R$1:R12),"")</f>
        <v/>
      </c>
      <c r="S13" s="114" t="str">
        <f>IF(AND(K13&lt;&gt;"",K14=""),SUM(K$1:K14)-SUM(S$1:S12),"")</f>
        <v/>
      </c>
      <c r="T13" s="114" t="str">
        <f>IF(AND(M13&lt;&gt;"",M14=""),SUM(M$1:M14)-SUM(T$1:T12),"")</f>
        <v/>
      </c>
      <c r="V13" s="9" t="str">
        <f t="shared" si="6"/>
        <v/>
      </c>
      <c r="W13" s="28" t="str">
        <f t="shared" si="7"/>
        <v/>
      </c>
      <c r="X13" s="114" t="str">
        <f t="shared" si="8"/>
        <v/>
      </c>
      <c r="Y13" s="114" t="str">
        <f t="shared" si="9"/>
        <v/>
      </c>
      <c r="Z13" s="114" t="str">
        <f t="shared" si="10"/>
        <v/>
      </c>
      <c r="AA13" s="71"/>
    </row>
    <row r="14" spans="1:35" ht="13.5" thickBot="1" x14ac:dyDescent="0.25">
      <c r="A14" s="16"/>
      <c r="B14" s="86" t="s">
        <v>35</v>
      </c>
      <c r="C14" s="87" t="str">
        <f t="shared" si="0"/>
        <v>|</v>
      </c>
      <c r="D14" s="18">
        <v>1</v>
      </c>
      <c r="E14" s="88" t="str">
        <f>IF(B14="","",IFERROR(VLOOKUP(B14,Ingredients!$A:$G,4,FALSE),"ingredient not in list"))</f>
        <v>cucumber</v>
      </c>
      <c r="F14" s="87" t="str">
        <f t="shared" si="1"/>
        <v>|</v>
      </c>
      <c r="G14" s="89">
        <f>IF(B14="", "", IFERROR((VLOOKUP(B14,Ingredients!$A:$H,8,FALSE)*(D14/(VLOOKUP(B14,Ingredients!$A:$H,3,FALSE)))), "ingredient not in list"))</f>
        <v>7.9000000000000001E-2</v>
      </c>
      <c r="H14" s="87" t="str">
        <f t="shared" si="2"/>
        <v>|</v>
      </c>
      <c r="I14" s="90">
        <f>IF($B14="", "", IFERROR((VLOOKUP($B14,Ingredients!$A:$K,9,FALSE)*($D14/(VLOOKUP($B14,Ingredients!$A:$K,3,FALSE)))), "ingredient not in list"))</f>
        <v>1</v>
      </c>
      <c r="J14" s="87" t="str">
        <f t="shared" si="3"/>
        <v>|</v>
      </c>
      <c r="K14" s="90">
        <f>IF($B14="", "", IFERROR((VLOOKUP($B14,Ingredients!$A:$K,10,FALSE)*($D14/(VLOOKUP($B14,Ingredients!$A:$K,3,FALSE)))), "ingredient not in list"))</f>
        <v>4</v>
      </c>
      <c r="L14" s="87" t="str">
        <f t="shared" si="4"/>
        <v>|</v>
      </c>
      <c r="M14" s="90">
        <f>IF($B14="", "", IFERROR((VLOOKUP($B14,Ingredients!$A:$K,11,FALSE)*($D14/(VLOOKUP($B14,Ingredients!$A:$K,3,FALSE)))), "ingredient not in list"))</f>
        <v>0</v>
      </c>
      <c r="N14" s="87" t="str">
        <f t="shared" si="5"/>
        <v>|</v>
      </c>
      <c r="O14" s="91">
        <f>IF($B14="", "", IFERROR((VLOOKUP($B14,Ingredients!$A:$H,6,FALSE)*($D14/(VLOOKUP($B14,Ingredients!$A:$H,3,FALSE)))), "ingredient not in list"))</f>
        <v>3</v>
      </c>
      <c r="P14" s="9" t="str">
        <f>IF(AND(G14&lt;&gt;"",G15=""),SUM(G$1:G15)-SUM(P$1:P13),"")</f>
        <v/>
      </c>
      <c r="Q14" t="str">
        <f>IF(AND(O14&lt;&gt;"",O15=""),SUM(O$1:O15)-SUM(Q$1:Q13),"")</f>
        <v/>
      </c>
      <c r="R14" s="114" t="str">
        <f>IF(AND(I14&lt;&gt;"",I15=""),SUM(I$1:I15)-SUM(R$1:R13),"")</f>
        <v/>
      </c>
      <c r="S14" s="114" t="str">
        <f>IF(AND(K14&lt;&gt;"",K15=""),SUM(K$1:K15)-SUM(S$1:S13),"")</f>
        <v/>
      </c>
      <c r="T14" s="114" t="str">
        <f>IF(AND(M14&lt;&gt;"",M15=""),SUM(M$1:M15)-SUM(T$1:T13),"")</f>
        <v/>
      </c>
      <c r="V14" s="9" t="str">
        <f t="shared" si="6"/>
        <v/>
      </c>
      <c r="W14" s="28" t="str">
        <f t="shared" si="7"/>
        <v/>
      </c>
      <c r="X14" s="114" t="str">
        <f t="shared" si="8"/>
        <v/>
      </c>
      <c r="Y14" s="114" t="str">
        <f t="shared" si="9"/>
        <v/>
      </c>
      <c r="Z14" s="114" t="str">
        <f t="shared" si="10"/>
        <v/>
      </c>
      <c r="AA14" s="71"/>
    </row>
    <row r="15" spans="1:35" ht="13.5" thickBot="1" x14ac:dyDescent="0.25">
      <c r="A15" s="78" t="s">
        <v>25</v>
      </c>
      <c r="B15" s="92" t="s">
        <v>36</v>
      </c>
      <c r="C15" s="93" t="str">
        <f t="shared" si="0"/>
        <v>|</v>
      </c>
      <c r="D15" s="94">
        <v>2</v>
      </c>
      <c r="E15" s="95" t="str">
        <f>IF(B15="","",IFERROR(VLOOKUP(B15,Ingredients!$A:$G,4,FALSE),"ingredient not in list"))</f>
        <v>sweet potato</v>
      </c>
      <c r="F15" s="93" t="str">
        <f t="shared" si="1"/>
        <v>|</v>
      </c>
      <c r="G15" s="96">
        <f>IF(B15="", "", IFERROR((VLOOKUP(B15,Ingredients!$A:$H,8,FALSE)*(D15/(VLOOKUP(B15,Ingredients!$A:$H,3,FALSE)))), "ingredient not in list"))</f>
        <v>2</v>
      </c>
      <c r="H15" s="93" t="str">
        <f t="shared" si="2"/>
        <v>|</v>
      </c>
      <c r="I15" s="97">
        <f>IF($B15="", "", IFERROR((VLOOKUP($B15,Ingredients!$A:$K,9,FALSE)*($D15/(VLOOKUP($B15,Ingredients!$A:$K,3,FALSE)))), "ingredient not in list"))</f>
        <v>4.08</v>
      </c>
      <c r="J15" s="93" t="str">
        <f t="shared" si="3"/>
        <v>|</v>
      </c>
      <c r="K15" s="97">
        <f>IF($B15="", "", IFERROR((VLOOKUP($B15,Ingredients!$A:$K,10,FALSE)*($D15/(VLOOKUP($B15,Ingredients!$A:$K,3,FALSE)))), "ingredient not in list"))</f>
        <v>52.32</v>
      </c>
      <c r="L15" s="93" t="str">
        <f t="shared" si="4"/>
        <v>|</v>
      </c>
      <c r="M15" s="97">
        <f>IF($B15="", "", IFERROR((VLOOKUP($B15,Ingredients!$A:$K,11,FALSE)*($D15/(VLOOKUP($B15,Ingredients!$A:$K,3,FALSE)))), "ingredient not in list"))</f>
        <v>0.12</v>
      </c>
      <c r="N15" s="93" t="str">
        <f t="shared" si="5"/>
        <v>|</v>
      </c>
      <c r="O15" s="98">
        <f>IF($B15="", "", IFERROR((VLOOKUP($B15,Ingredients!$A:$H,6,FALSE)*($D15/(VLOOKUP($B15,Ingredients!$A:$H,3,FALSE)))), "ingredient not in list"))</f>
        <v>300</v>
      </c>
      <c r="P15" s="112">
        <f>IF(AND(G15&lt;&gt;"",G16=""),SUM(G$1:G16)-SUM(P$1:P14),"")</f>
        <v>8.6473650542495477</v>
      </c>
      <c r="Q15">
        <f>IF(AND(O15&lt;&gt;"",O16=""),SUM(O$1:O16)-SUM(Q$1:Q14),"")</f>
        <v>2363</v>
      </c>
      <c r="R15" s="114">
        <f>IF(AND(I15&lt;&gt;"",I16=""),SUM(I$1:I16)-SUM(R$1:R14),"")</f>
        <v>101.7</v>
      </c>
      <c r="S15" s="114">
        <f>IF(AND(K15&lt;&gt;"",K16=""),SUM(K$1:K16)-SUM(S$1:S14),"")</f>
        <v>491.34000000000003</v>
      </c>
      <c r="T15" s="114">
        <f>IF(AND(M15&lt;&gt;"",M16=""),SUM(M$1:M16)-SUM(T$1:T14),"")</f>
        <v>36.380000000000003</v>
      </c>
      <c r="U15" s="14">
        <v>5</v>
      </c>
      <c r="V15" s="9">
        <f>IF(U15="","",P15/U15)</f>
        <v>1.7294730108499095</v>
      </c>
      <c r="W15" s="28">
        <f t="shared" si="7"/>
        <v>472.6</v>
      </c>
      <c r="X15" s="114">
        <f t="shared" si="8"/>
        <v>20.34</v>
      </c>
      <c r="Y15" s="114">
        <f t="shared" si="9"/>
        <v>98.268000000000001</v>
      </c>
      <c r="Z15" s="114">
        <f t="shared" si="10"/>
        <v>7.2760000000000007</v>
      </c>
    </row>
    <row r="16" spans="1:35" ht="12.75" x14ac:dyDescent="0.2">
      <c r="A16" s="16"/>
      <c r="C16" t="str">
        <f t="shared" si="0"/>
        <v/>
      </c>
      <c r="D16" s="16"/>
      <c r="E16" s="3" t="str">
        <f>IF(B16="","",IFERROR(VLOOKUP(B16,Ingredients!$A:$G,4,FALSE),"ingredient not in list"))</f>
        <v/>
      </c>
      <c r="F16" t="str">
        <f t="shared" si="1"/>
        <v/>
      </c>
      <c r="G16" s="9" t="str">
        <f>IF(B16="", "", IFERROR((VLOOKUP(B16,Ingredients!$A:$H,8,FALSE)*(D16/(VLOOKUP(B16,Ingredients!$A:$H,3,FALSE)))), "ingredient not in list"))</f>
        <v/>
      </c>
      <c r="H16" t="str">
        <f t="shared" si="2"/>
        <v/>
      </c>
      <c r="I16" s="69" t="str">
        <f>IF($B16="", "", IFERROR((VLOOKUP($B16,Ingredients!$A:$K,9,FALSE)*($D16/(VLOOKUP($B16,Ingredients!$A:$K,3,FALSE)))), "ingredient not in list"))</f>
        <v/>
      </c>
      <c r="J16" t="str">
        <f t="shared" si="3"/>
        <v/>
      </c>
      <c r="K16" s="69" t="str">
        <f>IF($B16="", "", IFERROR((VLOOKUP($B16,Ingredients!$A:$K,10,FALSE)*($D16/(VLOOKUP($B16,Ingredients!$A:$K,3,FALSE)))), "ingredient not in list"))</f>
        <v/>
      </c>
      <c r="L16" t="str">
        <f t="shared" si="4"/>
        <v/>
      </c>
      <c r="M16" s="69" t="str">
        <f>IF($B16="", "", IFERROR((VLOOKUP($B16,Ingredients!$A:$K,11,FALSE)*($D16/(VLOOKUP($B16,Ingredients!$A:$K,3,FALSE)))), "ingredient not in list"))</f>
        <v/>
      </c>
      <c r="N16" t="str">
        <f t="shared" si="5"/>
        <v/>
      </c>
      <c r="O16" s="29" t="str">
        <f>IF($B16="", "", IFERROR((VLOOKUP($B16,Ingredients!$A:$H,6,FALSE)*($D16/(VLOOKUP($B16,Ingredients!$A:$H,3,FALSE)))), "ingredient not in list"))</f>
        <v/>
      </c>
      <c r="P16" s="9" t="str">
        <f>IF(AND(G16&lt;&gt;"",G17=""),SUM(G$1:G17)-SUM(P$1:P15),"")</f>
        <v/>
      </c>
      <c r="Q16" t="str">
        <f>IF(AND(O16&lt;&gt;"",O17=""),SUM(O$1:O17)-SUM(Q$1:Q15),"")</f>
        <v/>
      </c>
      <c r="R16" s="114" t="str">
        <f>IF(AND(I16&lt;&gt;"",I17=""),SUM(I$1:I17)-SUM(R$1:R15),"")</f>
        <v/>
      </c>
      <c r="S16" s="114" t="str">
        <f>IF(AND(K16&lt;&gt;"",K17=""),SUM(K$1:K17)-SUM(S$1:S15),"")</f>
        <v/>
      </c>
      <c r="T16" s="114" t="str">
        <f>IF(AND(M16&lt;&gt;"",M17=""),SUM(M$1:M17)-SUM(T$1:T15),"")</f>
        <v/>
      </c>
      <c r="V16" s="9" t="str">
        <f t="shared" si="6"/>
        <v/>
      </c>
      <c r="W16" s="28" t="str">
        <f t="shared" si="7"/>
        <v/>
      </c>
      <c r="X16" s="114" t="str">
        <f t="shared" si="8"/>
        <v/>
      </c>
      <c r="Y16" s="114" t="str">
        <f t="shared" si="9"/>
        <v/>
      </c>
      <c r="Z16" s="114" t="str">
        <f t="shared" si="10"/>
        <v/>
      </c>
      <c r="AA16" s="70"/>
    </row>
    <row r="17" spans="1:29" ht="12.75" x14ac:dyDescent="0.2">
      <c r="B17" s="79" t="s">
        <v>37</v>
      </c>
      <c r="C17" s="80" t="str">
        <f t="shared" si="0"/>
        <v>|</v>
      </c>
      <c r="D17" s="99">
        <v>3</v>
      </c>
      <c r="E17" s="82" t="str">
        <f>IF(B17="","",IFERROR(VLOOKUP(B17,Ingredients!$A:$G,4,FALSE),"ingredient not in list"))</f>
        <v>cup</v>
      </c>
      <c r="F17" s="80" t="str">
        <f t="shared" si="1"/>
        <v>|</v>
      </c>
      <c r="G17" s="83">
        <f>IF(B17="", "", IFERROR((VLOOKUP(B17,Ingredients!$A:$H,8,FALSE)*(D17/(VLOOKUP(B17,Ingredients!$A:$H,3,FALSE)))), "ingredient not in list"))</f>
        <v>2.16</v>
      </c>
      <c r="H17" s="80" t="str">
        <f t="shared" si="2"/>
        <v>|</v>
      </c>
      <c r="I17" s="84">
        <f>IF($B17="", "", IFERROR((VLOOKUP($B17,Ingredients!$A:$K,9,FALSE)*($D17/(VLOOKUP($B17,Ingredients!$A:$K,3,FALSE)))), "ingredient not in list"))</f>
        <v>36</v>
      </c>
      <c r="J17" s="80" t="str">
        <f t="shared" si="3"/>
        <v>|</v>
      </c>
      <c r="K17" s="84">
        <f>IF($B17="", "", IFERROR((VLOOKUP($B17,Ingredients!$A:$K,10,FALSE)*($D17/(VLOOKUP($B17,Ingredients!$A:$K,3,FALSE)))), "ingredient not in list"))</f>
        <v>432</v>
      </c>
      <c r="L17" s="80" t="str">
        <f t="shared" si="4"/>
        <v>|</v>
      </c>
      <c r="M17" s="84">
        <f>IF($B17="", "", IFERROR((VLOOKUP($B17,Ingredients!$A:$K,11,FALSE)*($D17/(VLOOKUP($B17,Ingredients!$A:$K,3,FALSE)))), "ingredient not in list"))</f>
        <v>0.48</v>
      </c>
      <c r="N17" s="80" t="str">
        <f t="shared" si="5"/>
        <v>|</v>
      </c>
      <c r="O17" s="85">
        <f>IF($B17="", "", IFERROR((VLOOKUP($B17,Ingredients!$A:$H,6,FALSE)*($D17/(VLOOKUP($B17,Ingredients!$A:$H,3,FALSE)))), "ingredient not in list"))</f>
        <v>1800</v>
      </c>
      <c r="P17" s="9" t="str">
        <f>IF(AND(G17&lt;&gt;"",G18=""),SUM(G$1:G18)-SUM(P$1:P16),"")</f>
        <v/>
      </c>
      <c r="Q17" t="str">
        <f>IF(AND(O17&lt;&gt;"",O18=""),SUM(O$1:O18)-SUM(Q$1:Q16),"")</f>
        <v/>
      </c>
      <c r="R17" s="114" t="str">
        <f>IF(AND(I17&lt;&gt;"",I18=""),SUM(I$1:I18)-SUM(R$1:R16),"")</f>
        <v/>
      </c>
      <c r="S17" s="114" t="str">
        <f>IF(AND(K17&lt;&gt;"",K18=""),SUM(K$1:K18)-SUM(S$1:S16),"")</f>
        <v/>
      </c>
      <c r="T17" s="114" t="str">
        <f>IF(AND(M17&lt;&gt;"",M18=""),SUM(M$1:M18)-SUM(T$1:T16),"")</f>
        <v/>
      </c>
      <c r="V17" s="9" t="str">
        <f t="shared" si="6"/>
        <v/>
      </c>
      <c r="W17" s="28" t="str">
        <f t="shared" si="7"/>
        <v/>
      </c>
      <c r="X17" s="114" t="str">
        <f t="shared" si="8"/>
        <v/>
      </c>
      <c r="Y17" s="114" t="str">
        <f t="shared" si="9"/>
        <v/>
      </c>
      <c r="Z17" s="114" t="str">
        <f t="shared" si="10"/>
        <v/>
      </c>
      <c r="AA17" s="70"/>
    </row>
    <row r="18" spans="1:29" ht="12.75" x14ac:dyDescent="0.2">
      <c r="A18" s="16"/>
      <c r="B18" s="86" t="s">
        <v>38</v>
      </c>
      <c r="C18" s="87" t="str">
        <f t="shared" si="0"/>
        <v>|</v>
      </c>
      <c r="D18" s="18">
        <v>1.75</v>
      </c>
      <c r="E18" s="88" t="str">
        <f>IF(B18="","",IFERROR(VLOOKUP(B18,Ingredients!$A:$G,4,FALSE),"ingredient not in list"))</f>
        <v>cup</v>
      </c>
      <c r="F18" s="87" t="str">
        <f t="shared" si="1"/>
        <v>|</v>
      </c>
      <c r="G18" s="89">
        <f>IF(B18="", "", IFERROR((VLOOKUP(B18,Ingredients!$A:$H,8,FALSE)*(D18/(VLOOKUP(B18,Ingredients!$A:$H,3,FALSE)))), "ingredient not in list"))</f>
        <v>0.79</v>
      </c>
      <c r="H18" s="87" t="str">
        <f t="shared" si="2"/>
        <v>|</v>
      </c>
      <c r="I18" s="90">
        <f>IF($B18="", "", IFERROR((VLOOKUP($B18,Ingredients!$A:$K,9,FALSE)*($D18/(VLOOKUP($B18,Ingredients!$A:$K,3,FALSE)))), "ingredient not in list"))</f>
        <v>24.5</v>
      </c>
      <c r="J18" s="87" t="str">
        <f t="shared" si="3"/>
        <v>|</v>
      </c>
      <c r="K18" s="90">
        <f>IF($B18="", "", IFERROR((VLOOKUP($B18,Ingredients!$A:$K,10,FALSE)*($D18/(VLOOKUP($B18,Ingredients!$A:$K,3,FALSE)))), "ingredient not in list"))</f>
        <v>66.5</v>
      </c>
      <c r="L18" s="87" t="str">
        <f t="shared" si="4"/>
        <v>|</v>
      </c>
      <c r="M18" s="90">
        <f>IF($B18="", "", IFERROR((VLOOKUP($B18,Ingredients!$A:$K,11,FALSE)*($D18/(VLOOKUP($B18,Ingredients!$A:$K,3,FALSE)))), "ingredient not in list"))</f>
        <v>3.5</v>
      </c>
      <c r="N18" s="87" t="str">
        <f t="shared" si="5"/>
        <v>|</v>
      </c>
      <c r="O18" s="91">
        <f>IF($B18="", "", IFERROR((VLOOKUP($B18,Ingredients!$A:$H,6,FALSE)*($D18/(VLOOKUP($B18,Ingredients!$A:$H,3,FALSE)))), "ingredient not in list"))</f>
        <v>385</v>
      </c>
      <c r="P18" s="9" t="str">
        <f>IF(AND(G18&lt;&gt;"",G19=""),SUM(G$1:G19)-SUM(P$1:P17),"")</f>
        <v/>
      </c>
      <c r="Q18" t="str">
        <f>IF(AND(O18&lt;&gt;"",O19=""),SUM(O$1:O19)-SUM(Q$1:Q17),"")</f>
        <v/>
      </c>
      <c r="R18" s="114" t="str">
        <f>IF(AND(I18&lt;&gt;"",I19=""),SUM(I$1:I19)-SUM(R$1:R17),"")</f>
        <v/>
      </c>
      <c r="S18" s="114" t="str">
        <f>IF(AND(K18&lt;&gt;"",K19=""),SUM(K$1:K19)-SUM(S$1:S17),"")</f>
        <v/>
      </c>
      <c r="T18" s="114" t="str">
        <f>IF(AND(M18&lt;&gt;"",M19=""),SUM(M$1:M19)-SUM(T$1:T17),"")</f>
        <v/>
      </c>
      <c r="V18" s="9" t="str">
        <f t="shared" si="6"/>
        <v/>
      </c>
      <c r="W18" s="28" t="str">
        <f t="shared" si="7"/>
        <v/>
      </c>
      <c r="X18" s="114" t="str">
        <f t="shared" si="8"/>
        <v/>
      </c>
      <c r="Y18" s="114" t="str">
        <f t="shared" si="9"/>
        <v/>
      </c>
      <c r="Z18" s="114" t="str">
        <f t="shared" si="10"/>
        <v/>
      </c>
      <c r="AA18" s="70"/>
    </row>
    <row r="19" spans="1:29" ht="12.75" x14ac:dyDescent="0.2">
      <c r="A19" s="16"/>
      <c r="B19" s="86" t="s">
        <v>39</v>
      </c>
      <c r="C19" s="87" t="str">
        <f t="shared" si="0"/>
        <v>|</v>
      </c>
      <c r="D19" s="18">
        <v>1.75</v>
      </c>
      <c r="E19" s="88" t="str">
        <f>IF(B19="","",IFERROR(VLOOKUP(B19,Ingredients!$A:$G,4,FALSE),"ingredient not in list"))</f>
        <v>cup</v>
      </c>
      <c r="F19" s="87" t="str">
        <f t="shared" si="1"/>
        <v>|</v>
      </c>
      <c r="G19" s="89">
        <f>IF(B19="", "", IFERROR((VLOOKUP(B19,Ingredients!$A:$H,8,FALSE)*(D19/(VLOOKUP(B19,Ingredients!$A:$H,3,FALSE)))), "ingredient not in list"))</f>
        <v>0.79</v>
      </c>
      <c r="H19" s="87" t="str">
        <f t="shared" si="2"/>
        <v>|</v>
      </c>
      <c r="I19" s="90">
        <f>IF($B19="", "", IFERROR((VLOOKUP($B19,Ingredients!$A:$K,9,FALSE)*($D19/(VLOOKUP($B19,Ingredients!$A:$K,3,FALSE)))), "ingredient not in list"))</f>
        <v>7</v>
      </c>
      <c r="J19" s="87" t="str">
        <f t="shared" si="3"/>
        <v>|</v>
      </c>
      <c r="K19" s="90">
        <f>IF($B19="", "", IFERROR((VLOOKUP($B19,Ingredients!$A:$K,10,FALSE)*($D19/(VLOOKUP($B19,Ingredients!$A:$K,3,FALSE)))), "ingredient not in list"))</f>
        <v>38.5</v>
      </c>
      <c r="L19" s="87" t="str">
        <f t="shared" si="4"/>
        <v>|</v>
      </c>
      <c r="M19" s="90">
        <f>IF($B19="", "", IFERROR((VLOOKUP($B19,Ingredients!$A:$K,11,FALSE)*($D19/(VLOOKUP($B19,Ingredients!$A:$K,3,FALSE)))), "ingredient not in list"))</f>
        <v>1.75</v>
      </c>
      <c r="N19" s="87" t="str">
        <f t="shared" si="5"/>
        <v>|</v>
      </c>
      <c r="O19" s="91">
        <f>IF($B19="", "", IFERROR((VLOOKUP($B19,Ingredients!$A:$H,6,FALSE)*($D19/(VLOOKUP($B19,Ingredients!$A:$H,3,FALSE)))), "ingredient not in list"))</f>
        <v>280</v>
      </c>
      <c r="P19" s="9" t="str">
        <f>IF(AND(G19&lt;&gt;"",G20=""),SUM(G$1:G20)-SUM(P$1:P18),"")</f>
        <v/>
      </c>
      <c r="Q19" t="str">
        <f>IF(AND(O19&lt;&gt;"",O20=""),SUM(O$1:O20)-SUM(Q$1:Q18),"")</f>
        <v/>
      </c>
      <c r="R19" s="114" t="str">
        <f>IF(AND(I19&lt;&gt;"",I20=""),SUM(I$1:I20)-SUM(R$1:R18),"")</f>
        <v/>
      </c>
      <c r="S19" s="114" t="str">
        <f>IF(AND(K19&lt;&gt;"",K20=""),SUM(K$1:K20)-SUM(S$1:S18),"")</f>
        <v/>
      </c>
      <c r="T19" s="114" t="str">
        <f>IF(AND(M19&lt;&gt;"",M20=""),SUM(M$1:M20)-SUM(T$1:T18),"")</f>
        <v/>
      </c>
      <c r="V19" s="9" t="str">
        <f t="shared" si="6"/>
        <v/>
      </c>
      <c r="W19" s="28" t="str">
        <f t="shared" si="7"/>
        <v/>
      </c>
      <c r="X19" s="114" t="str">
        <f t="shared" si="8"/>
        <v/>
      </c>
      <c r="Y19" s="114" t="str">
        <f t="shared" si="9"/>
        <v/>
      </c>
      <c r="Z19" s="114" t="str">
        <f t="shared" si="10"/>
        <v/>
      </c>
      <c r="AA19" s="70"/>
    </row>
    <row r="20" spans="1:29" ht="12.75" x14ac:dyDescent="0.2">
      <c r="A20" s="16"/>
      <c r="B20" s="86" t="s">
        <v>40</v>
      </c>
      <c r="C20" s="87" t="str">
        <f t="shared" si="0"/>
        <v>|</v>
      </c>
      <c r="D20" s="18">
        <v>3</v>
      </c>
      <c r="E20" s="88" t="str">
        <f>IF(B20="","",IFERROR(VLOOKUP(B20,Ingredients!$A:$G,4,FALSE),"ingredient not in list"))</f>
        <v>leaf</v>
      </c>
      <c r="F20" s="87" t="str">
        <f t="shared" si="1"/>
        <v>|</v>
      </c>
      <c r="G20" s="89">
        <f>IF(B20="", "", IFERROR((VLOOKUP(B20,Ingredients!$A:$H,8,FALSE)*(D20/(VLOOKUP(B20,Ingredients!$A:$H,3,FALSE)))), "ingredient not in list"))</f>
        <v>0.29849999999999999</v>
      </c>
      <c r="H20" s="87" t="str">
        <f t="shared" si="2"/>
        <v>|</v>
      </c>
      <c r="I20" s="90">
        <f>IF($B20="", "", IFERROR((VLOOKUP($B20,Ingredients!$A:$K,9,FALSE)*($D20/(VLOOKUP($B20,Ingredients!$A:$K,3,FALSE)))), "ingredient not in list"))</f>
        <v>0.06</v>
      </c>
      <c r="J20" s="87" t="str">
        <f t="shared" si="3"/>
        <v>|</v>
      </c>
      <c r="K20" s="90">
        <f>IF($B20="", "", IFERROR((VLOOKUP($B20,Ingredients!$A:$K,10,FALSE)*($D20/(VLOOKUP($B20,Ingredients!$A:$K,3,FALSE)))), "ingredient not in list"))</f>
        <v>0.12</v>
      </c>
      <c r="L20" s="87" t="str">
        <f t="shared" si="4"/>
        <v>|</v>
      </c>
      <c r="M20" s="90">
        <f>IF($B20="", "", IFERROR((VLOOKUP($B20,Ingredients!$A:$K,11,FALSE)*($D20/(VLOOKUP($B20,Ingredients!$A:$K,3,FALSE)))), "ingredient not in list"))</f>
        <v>0.03</v>
      </c>
      <c r="N20" s="87" t="str">
        <f t="shared" si="5"/>
        <v>|</v>
      </c>
      <c r="O20" s="91">
        <f>IF($B20="", "", IFERROR((VLOOKUP($B20,Ingredients!$A:$H,6,FALSE)*($D20/(VLOOKUP($B20,Ingredients!$A:$H,3,FALSE)))), "ingredient not in list"))</f>
        <v>3</v>
      </c>
      <c r="P20" s="9" t="str">
        <f>IF(AND(G20&lt;&gt;"",G21=""),SUM(G$1:G21)-SUM(P$1:P19),"")</f>
        <v/>
      </c>
      <c r="Q20" t="str">
        <f>IF(AND(O20&lt;&gt;"",O21=""),SUM(O$1:O21)-SUM(Q$1:Q19),"")</f>
        <v/>
      </c>
      <c r="R20" s="114" t="str">
        <f>IF(AND(I20&lt;&gt;"",I21=""),SUM(I$1:I21)-SUM(R$1:R19),"")</f>
        <v/>
      </c>
      <c r="S20" s="114" t="str">
        <f>IF(AND(K20&lt;&gt;"",K21=""),SUM(K$1:K21)-SUM(S$1:S19),"")</f>
        <v/>
      </c>
      <c r="T20" s="114" t="str">
        <f>IF(AND(M20&lt;&gt;"",M21=""),SUM(M$1:M21)-SUM(T$1:T19),"")</f>
        <v/>
      </c>
      <c r="V20" s="9" t="str">
        <f t="shared" si="6"/>
        <v/>
      </c>
      <c r="W20" s="28" t="str">
        <f t="shared" si="7"/>
        <v/>
      </c>
      <c r="X20" s="114" t="str">
        <f t="shared" si="8"/>
        <v/>
      </c>
      <c r="Y20" s="114" t="str">
        <f t="shared" si="9"/>
        <v/>
      </c>
      <c r="Z20" s="114" t="str">
        <f t="shared" si="10"/>
        <v/>
      </c>
      <c r="AA20" s="70"/>
    </row>
    <row r="21" spans="1:29" ht="12.75" x14ac:dyDescent="0.2">
      <c r="A21" s="16"/>
      <c r="B21" s="86" t="s">
        <v>41</v>
      </c>
      <c r="C21" s="87" t="str">
        <f t="shared" si="0"/>
        <v>|</v>
      </c>
      <c r="D21" s="18">
        <v>10</v>
      </c>
      <c r="E21" s="88" t="str">
        <f>IF(B21="","",IFERROR(VLOOKUP(B21,Ingredients!$A:$G,4,FALSE),"ingredient not in list"))</f>
        <v>tbsp</v>
      </c>
      <c r="F21" s="87" t="str">
        <f t="shared" si="1"/>
        <v>|</v>
      </c>
      <c r="G21" s="89">
        <f>IF(B21="", "", IFERROR((VLOOKUP(B21,Ingredients!$A:$H,8,FALSE)*(D21/(VLOOKUP(B21,Ingredients!$A:$H,3,FALSE)))), "ingredient not in list"))</f>
        <v>1.4950000000000001</v>
      </c>
      <c r="H21" s="87" t="str">
        <f t="shared" si="2"/>
        <v>|</v>
      </c>
      <c r="I21" s="90">
        <f>IF($B21="", "", IFERROR((VLOOKUP($B21,Ingredients!$A:$K,9,FALSE)*($D21/(VLOOKUP($B21,Ingredients!$A:$K,3,FALSE)))), "ingredient not in list"))</f>
        <v>0</v>
      </c>
      <c r="J21" s="87" t="str">
        <f t="shared" si="3"/>
        <v>|</v>
      </c>
      <c r="K21" s="90">
        <f>IF($B21="", "", IFERROR((VLOOKUP($B21,Ingredients!$A:$K,10,FALSE)*($D21/(VLOOKUP($B21,Ingredients!$A:$K,3,FALSE)))), "ingredient not in list"))</f>
        <v>20</v>
      </c>
      <c r="L21" s="87" t="str">
        <f t="shared" si="4"/>
        <v>|</v>
      </c>
      <c r="M21" s="90">
        <f>IF($B21="", "", IFERROR((VLOOKUP($B21,Ingredients!$A:$K,11,FALSE)*($D21/(VLOOKUP($B21,Ingredients!$A:$K,3,FALSE)))), "ingredient not in list"))</f>
        <v>0</v>
      </c>
      <c r="N21" s="87" t="str">
        <f t="shared" si="5"/>
        <v>|</v>
      </c>
      <c r="O21" s="91">
        <f>IF($B21="", "", IFERROR((VLOOKUP($B21,Ingredients!$A:$H,6,FALSE)*($D21/(VLOOKUP($B21,Ingredients!$A:$H,3,FALSE)))), "ingredient not in list"))</f>
        <v>50</v>
      </c>
      <c r="P21" s="9" t="str">
        <f>IF(AND(G21&lt;&gt;"",G22=""),SUM(G$1:G22)-SUM(P$1:P20),"")</f>
        <v/>
      </c>
      <c r="Q21" t="str">
        <f>IF(AND(O21&lt;&gt;"",O22=""),SUM(O$1:O22)-SUM(Q$1:Q20),"")</f>
        <v/>
      </c>
      <c r="R21" s="114" t="str">
        <f>IF(AND(I21&lt;&gt;"",I22=""),SUM(I$1:I22)-SUM(R$1:R20),"")</f>
        <v/>
      </c>
      <c r="S21" s="114" t="str">
        <f>IF(AND(K21&lt;&gt;"",K22=""),SUM(K$1:K22)-SUM(S$1:S20),"")</f>
        <v/>
      </c>
      <c r="T21" s="114" t="str">
        <f>IF(AND(M21&lt;&gt;"",M22=""),SUM(M$1:M22)-SUM(T$1:T20),"")</f>
        <v/>
      </c>
      <c r="V21" s="9" t="str">
        <f t="shared" si="6"/>
        <v/>
      </c>
      <c r="W21" s="28" t="str">
        <f t="shared" si="7"/>
        <v/>
      </c>
      <c r="X21" s="114" t="str">
        <f t="shared" si="8"/>
        <v/>
      </c>
      <c r="Y21" s="114" t="str">
        <f t="shared" si="9"/>
        <v/>
      </c>
      <c r="Z21" s="114" t="str">
        <f t="shared" si="10"/>
        <v/>
      </c>
      <c r="AA21" s="70"/>
    </row>
    <row r="22" spans="1:29" ht="12.75" x14ac:dyDescent="0.2">
      <c r="A22" s="16"/>
      <c r="B22" s="86" t="s">
        <v>42</v>
      </c>
      <c r="C22" s="87" t="str">
        <f t="shared" si="0"/>
        <v>|</v>
      </c>
      <c r="D22" s="18">
        <v>2</v>
      </c>
      <c r="E22" s="88" t="str">
        <f>IF(B22="","",IFERROR(VLOOKUP(B22,Ingredients!$A:$G,4,FALSE),"ingredient not in list"))</f>
        <v>onion</v>
      </c>
      <c r="F22" s="87" t="str">
        <f t="shared" si="1"/>
        <v>|</v>
      </c>
      <c r="G22" s="89">
        <f>IF(B22="", "", IFERROR((VLOOKUP(B22,Ingredients!$A:$H,8,FALSE)*(D22/(VLOOKUP(B22,Ingredients!$A:$H,3,FALSE)))), "ingredient not in list"))</f>
        <v>2</v>
      </c>
      <c r="H22" s="87" t="str">
        <f t="shared" si="2"/>
        <v>|</v>
      </c>
      <c r="I22" s="90">
        <f>IF($B22="", "", IFERROR((VLOOKUP($B22,Ingredients!$A:$K,9,FALSE)*($D22/(VLOOKUP($B22,Ingredients!$A:$K,3,FALSE)))), "ingredient not in list"))</f>
        <v>4</v>
      </c>
      <c r="J22" s="87" t="str">
        <f t="shared" si="3"/>
        <v>|</v>
      </c>
      <c r="K22" s="90">
        <f>IF($B22="", "", IFERROR((VLOOKUP($B22,Ingredients!$A:$K,10,FALSE)*($D22/(VLOOKUP($B22,Ingredients!$A:$K,3,FALSE)))), "ingredient not in list"))</f>
        <v>28</v>
      </c>
      <c r="L22" s="87" t="str">
        <f t="shared" si="4"/>
        <v>|</v>
      </c>
      <c r="M22" s="90">
        <f>IF($B22="", "", IFERROR((VLOOKUP($B22,Ingredients!$A:$K,11,FALSE)*($D22/(VLOOKUP($B22,Ingredients!$A:$K,3,FALSE)))), "ingredient not in list"))</f>
        <v>0</v>
      </c>
      <c r="N22" s="87" t="str">
        <f t="shared" si="5"/>
        <v>|</v>
      </c>
      <c r="O22" s="91">
        <f>IF($B22="", "", IFERROR((VLOOKUP($B22,Ingredients!$A:$H,6,FALSE)*($D22/(VLOOKUP($B22,Ingredients!$A:$H,3,FALSE)))), "ingredient not in list"))</f>
        <v>88</v>
      </c>
      <c r="P22" s="9" t="str">
        <f>IF(AND(G22&lt;&gt;"",G23=""),SUM(G$1:G23)-SUM(P$1:P21),"")</f>
        <v/>
      </c>
      <c r="Q22" t="str">
        <f>IF(AND(O22&lt;&gt;"",O23=""),SUM(O$1:O23)-SUM(Q$1:Q21),"")</f>
        <v/>
      </c>
      <c r="R22" s="114" t="str">
        <f>IF(AND(I22&lt;&gt;"",I23=""),SUM(I$1:I23)-SUM(R$1:R21),"")</f>
        <v/>
      </c>
      <c r="S22" s="114" t="str">
        <f>IF(AND(K22&lt;&gt;"",K23=""),SUM(K$1:K23)-SUM(S$1:S21),"")</f>
        <v/>
      </c>
      <c r="T22" s="114" t="str">
        <f>IF(AND(M22&lt;&gt;"",M23=""),SUM(M$1:M23)-SUM(T$1:T21),"")</f>
        <v/>
      </c>
      <c r="V22" s="9" t="str">
        <f t="shared" si="6"/>
        <v/>
      </c>
      <c r="W22" s="28" t="str">
        <f t="shared" si="7"/>
        <v/>
      </c>
      <c r="X22" s="114" t="str">
        <f t="shared" si="8"/>
        <v/>
      </c>
      <c r="Y22" s="114" t="str">
        <f t="shared" si="9"/>
        <v/>
      </c>
      <c r="Z22" s="114" t="str">
        <f t="shared" si="10"/>
        <v/>
      </c>
      <c r="AA22" s="70"/>
    </row>
    <row r="23" spans="1:29" ht="12.75" x14ac:dyDescent="0.2">
      <c r="A23" s="16"/>
      <c r="B23" s="86" t="s">
        <v>43</v>
      </c>
      <c r="C23" s="87" t="str">
        <f t="shared" si="0"/>
        <v>|</v>
      </c>
      <c r="D23" s="18">
        <v>2</v>
      </c>
      <c r="E23" s="88" t="str">
        <f>IF(B23="","",IFERROR(VLOOKUP(B23,Ingredients!$A:$G,4,FALSE),"ingredient not in list"))</f>
        <v>pepper</v>
      </c>
      <c r="F23" s="87" t="str">
        <f t="shared" si="1"/>
        <v>|</v>
      </c>
      <c r="G23" s="89">
        <f>IF(B23="", "", IFERROR((VLOOKUP(B23,Ingredients!$A:$H,8,FALSE)*(D23/(VLOOKUP(B23,Ingredients!$A:$H,3,FALSE)))), "ingredient not in list"))</f>
        <v>1.78</v>
      </c>
      <c r="H23" s="87" t="str">
        <f t="shared" si="2"/>
        <v>|</v>
      </c>
      <c r="I23" s="90">
        <f>IF($B23="", "", IFERROR((VLOOKUP($B23,Ingredients!$A:$K,9,FALSE)*($D23/(VLOOKUP($B23,Ingredients!$A:$K,3,FALSE)))), "ingredient not in list"))</f>
        <v>2</v>
      </c>
      <c r="J23" s="87" t="str">
        <f t="shared" si="3"/>
        <v>|</v>
      </c>
      <c r="K23" s="90">
        <f>IF($B23="", "", IFERROR((VLOOKUP($B23,Ingredients!$A:$K,10,FALSE)*($D23/(VLOOKUP($B23,Ingredients!$A:$K,3,FALSE)))), "ingredient not in list"))</f>
        <v>14</v>
      </c>
      <c r="L23" s="87" t="str">
        <f t="shared" si="4"/>
        <v>|</v>
      </c>
      <c r="M23" s="90">
        <f>IF($B23="", "", IFERROR((VLOOKUP($B23,Ingredients!$A:$K,11,FALSE)*($D23/(VLOOKUP($B23,Ingredients!$A:$K,3,FALSE)))), "ingredient not in list"))</f>
        <v>0</v>
      </c>
      <c r="N23" s="87" t="str">
        <f t="shared" si="5"/>
        <v>|</v>
      </c>
      <c r="O23" s="91">
        <f>IF($B23="", "", IFERROR((VLOOKUP($B23,Ingredients!$A:$H,6,FALSE)*($D23/(VLOOKUP($B23,Ingredients!$A:$H,3,FALSE)))), "ingredient not in list"))</f>
        <v>66</v>
      </c>
      <c r="P23" s="9" t="str">
        <f>IF(AND(G23&lt;&gt;"",G24=""),SUM(G$1:G24)-SUM(P$1:P22),"")</f>
        <v/>
      </c>
      <c r="Q23" t="str">
        <f>IF(AND(O23&lt;&gt;"",O24=""),SUM(O$1:O24)-SUM(Q$1:Q22),"")</f>
        <v/>
      </c>
      <c r="R23" s="114" t="str">
        <f>IF(AND(I23&lt;&gt;"",I24=""),SUM(I$1:I24)-SUM(R$1:R22),"")</f>
        <v/>
      </c>
      <c r="S23" s="114" t="str">
        <f>IF(AND(K23&lt;&gt;"",K24=""),SUM(K$1:K24)-SUM(S$1:S22),"")</f>
        <v/>
      </c>
      <c r="T23" s="114" t="str">
        <f>IF(AND(M23&lt;&gt;"",M24=""),SUM(M$1:M24)-SUM(T$1:T22),"")</f>
        <v/>
      </c>
      <c r="V23" s="9" t="str">
        <f t="shared" si="6"/>
        <v/>
      </c>
      <c r="W23" s="28" t="str">
        <f t="shared" si="7"/>
        <v/>
      </c>
      <c r="X23" s="114" t="str">
        <f t="shared" si="8"/>
        <v/>
      </c>
      <c r="Y23" s="114" t="str">
        <f t="shared" si="9"/>
        <v/>
      </c>
      <c r="Z23" s="114" t="str">
        <f t="shared" si="10"/>
        <v/>
      </c>
      <c r="AA23" s="70"/>
    </row>
    <row r="24" spans="1:29" ht="13.5" thickBot="1" x14ac:dyDescent="0.25">
      <c r="A24" s="16"/>
      <c r="B24" s="86" t="s">
        <v>44</v>
      </c>
      <c r="C24" s="87" t="str">
        <f t="shared" si="0"/>
        <v>|</v>
      </c>
      <c r="D24" s="18">
        <v>2</v>
      </c>
      <c r="E24" s="88" t="str">
        <f>IF(B24="","",IFERROR(VLOOKUP(B24,Ingredients!$A:$G,4,FALSE),"ingredient not in list"))</f>
        <v>pepper</v>
      </c>
      <c r="F24" s="87" t="str">
        <f t="shared" si="1"/>
        <v>|</v>
      </c>
      <c r="G24" s="89">
        <f>IF(B24="", "", IFERROR((VLOOKUP(B24,Ingredients!$A:$H,8,FALSE)*(D24/(VLOOKUP(B24,Ingredients!$A:$H,3,FALSE)))), "ingredient not in list"))</f>
        <v>1.98</v>
      </c>
      <c r="H24" s="87" t="str">
        <f t="shared" si="2"/>
        <v>|</v>
      </c>
      <c r="I24" s="90">
        <f>IF($B24="", "", IFERROR((VLOOKUP($B24,Ingredients!$A:$K,9,FALSE)*($D24/(VLOOKUP($B24,Ingredients!$A:$K,3,FALSE)))), "ingredient not in list"))</f>
        <v>2</v>
      </c>
      <c r="J24" s="87" t="str">
        <f t="shared" si="3"/>
        <v>|</v>
      </c>
      <c r="K24" s="90">
        <f>IF($B24="", "", IFERROR((VLOOKUP($B24,Ingredients!$A:$K,10,FALSE)*($D24/(VLOOKUP($B24,Ingredients!$A:$K,3,FALSE)))), "ingredient not in list"))</f>
        <v>16</v>
      </c>
      <c r="L24" s="87" t="str">
        <f t="shared" si="4"/>
        <v>|</v>
      </c>
      <c r="M24" s="90">
        <f>IF($B24="", "", IFERROR((VLOOKUP($B24,Ingredients!$A:$K,11,FALSE)*($D24/(VLOOKUP($B24,Ingredients!$A:$K,3,FALSE)))), "ingredient not in list"))</f>
        <v>0</v>
      </c>
      <c r="N24" s="87" t="str">
        <f t="shared" si="5"/>
        <v>|</v>
      </c>
      <c r="O24" s="91">
        <f>IF($B24="", "", IFERROR((VLOOKUP($B24,Ingredients!$A:$H,6,FALSE)*($D24/(VLOOKUP($B24,Ingredients!$A:$H,3,FALSE)))), "ingredient not in list"))</f>
        <v>74</v>
      </c>
      <c r="P24" s="9" t="str">
        <f>IF(AND(G24&lt;&gt;"",G25=""),SUM(G$1:G25)-SUM(P$1:P23),"")</f>
        <v/>
      </c>
      <c r="Q24" t="str">
        <f>IF(AND(O24&lt;&gt;"",O25=""),SUM(O$1:O25)-SUM(Q$1:Q23),"")</f>
        <v/>
      </c>
      <c r="R24" s="114" t="str">
        <f>IF(AND(I24&lt;&gt;"",I25=""),SUM(I$1:I25)-SUM(R$1:R23),"")</f>
        <v/>
      </c>
      <c r="S24" s="114" t="str">
        <f>IF(AND(K24&lt;&gt;"",K25=""),SUM(K$1:K25)-SUM(S$1:S23),"")</f>
        <v/>
      </c>
      <c r="T24" s="114" t="str">
        <f>IF(AND(M24&lt;&gt;"",M25=""),SUM(M$1:M25)-SUM(T$1:T23),"")</f>
        <v/>
      </c>
      <c r="V24" s="9" t="str">
        <f t="shared" si="6"/>
        <v/>
      </c>
      <c r="W24" s="28" t="str">
        <f t="shared" si="7"/>
        <v/>
      </c>
      <c r="X24" s="114" t="str">
        <f t="shared" si="8"/>
        <v/>
      </c>
      <c r="Y24" s="114" t="str">
        <f t="shared" si="9"/>
        <v/>
      </c>
      <c r="Z24" s="114" t="str">
        <f t="shared" si="10"/>
        <v/>
      </c>
      <c r="AA24" s="70"/>
    </row>
    <row r="25" spans="1:29" ht="13.5" thickBot="1" x14ac:dyDescent="0.25">
      <c r="A25" s="78" t="s">
        <v>24</v>
      </c>
      <c r="B25" s="100" t="s">
        <v>68</v>
      </c>
      <c r="C25" s="93" t="str">
        <f t="shared" si="0"/>
        <v>|</v>
      </c>
      <c r="D25" s="94">
        <v>5</v>
      </c>
      <c r="E25" s="95" t="str">
        <f>IF(B25="","",IFERROR(VLOOKUP(B25,Ingredients!$A:$G,4,FALSE),"ingredient not in list"))</f>
        <v>egg</v>
      </c>
      <c r="F25" s="93" t="str">
        <f t="shared" si="1"/>
        <v>|</v>
      </c>
      <c r="G25" s="96">
        <f>IF(B25="", "", IFERROR((VLOOKUP(B25,Ingredients!$A:$H,8,FALSE)*(D25/(VLOOKUP(B25,Ingredients!$A:$H,3,FALSE)))), "ingredient not in list"))</f>
        <v>0.53749999999999998</v>
      </c>
      <c r="H25" s="93" t="str">
        <f t="shared" si="2"/>
        <v>|</v>
      </c>
      <c r="I25" s="97">
        <f>IF($B25="", "", IFERROR((VLOOKUP($B25,Ingredients!$A:$K,9,FALSE)*($D25/(VLOOKUP($B25,Ingredients!$A:$K,3,FALSE)))), "ingredient not in list"))</f>
        <v>31.45</v>
      </c>
      <c r="J25" s="93" t="str">
        <f t="shared" si="3"/>
        <v>|</v>
      </c>
      <c r="K25" s="97">
        <f>IF($B25="", "", IFERROR((VLOOKUP($B25,Ingredients!$A:$K,10,FALSE)*($D25/(VLOOKUP($B25,Ingredients!$A:$K,3,FALSE)))), "ingredient not in list"))</f>
        <v>1.9</v>
      </c>
      <c r="L25" s="93" t="str">
        <f t="shared" si="4"/>
        <v>|</v>
      </c>
      <c r="M25" s="97">
        <f>IF($B25="", "", IFERROR((VLOOKUP($B25,Ingredients!$A:$K,11,FALSE)*($D25/(VLOOKUP($B25,Ingredients!$A:$K,3,FALSE)))), "ingredient not in list"))</f>
        <v>24.849999999999998</v>
      </c>
      <c r="N25" s="93" t="str">
        <f t="shared" si="5"/>
        <v>|</v>
      </c>
      <c r="O25" s="98">
        <f>IF($B25="", "", IFERROR((VLOOKUP($B25,Ingredients!$A:$H,6,FALSE)*($D25/(VLOOKUP($B25,Ingredients!$A:$H,3,FALSE)))), "ingredient not in list"))</f>
        <v>360</v>
      </c>
      <c r="P25" s="9">
        <f>IF(AND(G25&lt;&gt;"",G26=""),SUM(G$1:G26)-SUM(P$1:P24),"")</f>
        <v>11.831000000000003</v>
      </c>
      <c r="Q25">
        <f>IF(AND(O25&lt;&gt;"",O26=""),SUM(O$1:O26)-SUM(Q$1:Q24),"")</f>
        <v>3106</v>
      </c>
      <c r="R25" s="114">
        <f>IF(AND(I25&lt;&gt;"",I26=""),SUM(I$1:I26)-SUM(R$1:R24),"")</f>
        <v>107.01</v>
      </c>
      <c r="S25" s="114">
        <f>IF(AND(K25&lt;&gt;"",K26=""),SUM(K$1:K26)-SUM(S$1:S24),"")</f>
        <v>617.02</v>
      </c>
      <c r="T25" s="114">
        <f>IF(AND(M25&lt;&gt;"",M26=""),SUM(M$1:M26)-SUM(T$1:T24),"")</f>
        <v>30.609999999999992</v>
      </c>
      <c r="U25" s="14">
        <v>5</v>
      </c>
      <c r="V25" s="9">
        <f t="shared" si="6"/>
        <v>2.3662000000000005</v>
      </c>
      <c r="W25" s="28">
        <f t="shared" si="7"/>
        <v>621.20000000000005</v>
      </c>
      <c r="X25" s="114">
        <f t="shared" si="8"/>
        <v>21.402000000000001</v>
      </c>
      <c r="Y25" s="114">
        <f t="shared" si="9"/>
        <v>123.404</v>
      </c>
      <c r="Z25" s="114">
        <f t="shared" si="10"/>
        <v>6.1219999999999981</v>
      </c>
    </row>
    <row r="26" spans="1:29" ht="12.75" x14ac:dyDescent="0.2">
      <c r="A26" s="16"/>
      <c r="C26" t="str">
        <f t="shared" si="0"/>
        <v/>
      </c>
      <c r="D26" s="16"/>
      <c r="E26" s="3" t="str">
        <f>IF(B26="","",IFERROR(VLOOKUP(B26,Ingredients!$A:$G,4,FALSE),"ingredient not in list"))</f>
        <v/>
      </c>
      <c r="F26" t="str">
        <f t="shared" si="1"/>
        <v/>
      </c>
      <c r="G26" s="9" t="str">
        <f>IF(B26="", "", IFERROR((VLOOKUP(B26,Ingredients!$A:$H,8,FALSE)*(D26/(VLOOKUP(B26,Ingredients!$A:$H,3,FALSE)))), "ingredient not in list"))</f>
        <v/>
      </c>
      <c r="H26" t="str">
        <f t="shared" si="2"/>
        <v/>
      </c>
      <c r="I26" s="69" t="str">
        <f>IF($B26="", "", IFERROR((VLOOKUP($B26,Ingredients!$A:$K,9,FALSE)*($D26/(VLOOKUP($B26,Ingredients!$A:$K,3,FALSE)))), "ingredient not in list"))</f>
        <v/>
      </c>
      <c r="J26" t="str">
        <f t="shared" si="3"/>
        <v/>
      </c>
      <c r="K26" s="69" t="str">
        <f>IF($B26="", "", IFERROR((VLOOKUP($B26,Ingredients!$A:$K,10,FALSE)*($D26/(VLOOKUP($B26,Ingredients!$A:$K,3,FALSE)))), "ingredient not in list"))</f>
        <v/>
      </c>
      <c r="L26" t="str">
        <f t="shared" si="4"/>
        <v/>
      </c>
      <c r="M26" s="69" t="str">
        <f>IF($B26="", "", IFERROR((VLOOKUP($B26,Ingredients!$A:$K,11,FALSE)*($D26/(VLOOKUP($B26,Ingredients!$A:$K,3,FALSE)))), "ingredient not in list"))</f>
        <v/>
      </c>
      <c r="N26" t="str">
        <f t="shared" si="5"/>
        <v/>
      </c>
      <c r="O26" s="29" t="str">
        <f>IF($B26="", "", IFERROR((VLOOKUP($B26,Ingredients!$A:$H,6,FALSE)*($D26/(VLOOKUP($B26,Ingredients!$A:$H,3,FALSE)))), "ingredient not in list"))</f>
        <v/>
      </c>
      <c r="P26" s="9" t="str">
        <f>IF(AND(G26&lt;&gt;"",G27=""),SUM(G$1:G27)-SUM(P$1:P25),"")</f>
        <v/>
      </c>
      <c r="Q26" t="str">
        <f>IF(AND(O26&lt;&gt;"",O27=""),SUM(O$1:O27)-SUM(Q$1:Q25),"")</f>
        <v/>
      </c>
      <c r="R26" s="114" t="str">
        <f>IF(AND(I26&lt;&gt;"",I27=""),SUM(I$1:I27)-SUM(R$1:R25),"")</f>
        <v/>
      </c>
      <c r="S26" s="114" t="str">
        <f>IF(AND(K26&lt;&gt;"",K27=""),SUM(K$1:K27)-SUM(S$1:S25),"")</f>
        <v/>
      </c>
      <c r="T26" s="114" t="str">
        <f>IF(AND(M26&lt;&gt;"",M27=""),SUM(M$1:M27)-SUM(T$1:T25),"")</f>
        <v/>
      </c>
      <c r="V26" s="9" t="str">
        <f t="shared" si="6"/>
        <v/>
      </c>
      <c r="W26" s="28" t="str">
        <f t="shared" si="7"/>
        <v/>
      </c>
      <c r="X26" s="114" t="str">
        <f t="shared" si="8"/>
        <v/>
      </c>
      <c r="Y26" s="114" t="str">
        <f t="shared" si="9"/>
        <v/>
      </c>
      <c r="Z26" s="114" t="str">
        <f t="shared" si="10"/>
        <v/>
      </c>
      <c r="AA26" s="70"/>
      <c r="AC26" s="10"/>
    </row>
    <row r="27" spans="1:29" ht="12.75" x14ac:dyDescent="0.2">
      <c r="B27" s="79" t="s">
        <v>46</v>
      </c>
      <c r="C27" s="80" t="str">
        <f t="shared" si="0"/>
        <v>|</v>
      </c>
      <c r="D27" s="81">
        <v>14</v>
      </c>
      <c r="E27" s="82" t="str">
        <f>IF(B27="","",IFERROR(VLOOKUP(B27,Ingredients!$A:$G,4,FALSE),"ingredient not in list"))</f>
        <v>oz</v>
      </c>
      <c r="F27" s="80" t="str">
        <f t="shared" si="1"/>
        <v>|</v>
      </c>
      <c r="G27" s="83">
        <f>IF(B27="", "", IFERROR((VLOOKUP(B27,Ingredients!$A:$H,8,FALSE)*(D27/(VLOOKUP(B27,Ingredients!$A:$H,3,FALSE)))), "ingredient not in list"))</f>
        <v>2.69</v>
      </c>
      <c r="H27" s="80" t="str">
        <f t="shared" si="2"/>
        <v>|</v>
      </c>
      <c r="I27" s="84">
        <f>IF($B27="", "", IFERROR((VLOOKUP($B27,Ingredients!$A:$K,9,FALSE)*($D27/(VLOOKUP($B27,Ingredients!$A:$K,3,FALSE)))), "ingredient not in list"))</f>
        <v>28</v>
      </c>
      <c r="J27" s="80" t="str">
        <f t="shared" si="3"/>
        <v>|</v>
      </c>
      <c r="K27" s="84">
        <f>IF($B27="", "", IFERROR((VLOOKUP($B27,Ingredients!$A:$K,10,FALSE)*($D27/(VLOOKUP($B27,Ingredients!$A:$K,3,FALSE)))), "ingredient not in list"))</f>
        <v>322</v>
      </c>
      <c r="L27" s="80" t="str">
        <f t="shared" si="4"/>
        <v>|</v>
      </c>
      <c r="M27" s="84">
        <f>IF($B27="", "", IFERROR((VLOOKUP($B27,Ingredients!$A:$K,11,FALSE)*($D27/(VLOOKUP($B27,Ingredients!$A:$K,3,FALSE)))), "ingredient not in list"))</f>
        <v>7</v>
      </c>
      <c r="N27" s="80" t="str">
        <f t="shared" si="5"/>
        <v>|</v>
      </c>
      <c r="O27" s="85">
        <f>IF($B27="", "", IFERROR((VLOOKUP($B27,Ingredients!$A:$H,6,FALSE)*($D27/(VLOOKUP($B27,Ingredients!$A:$H,3,FALSE)))), "ingredient not in list"))</f>
        <v>1470</v>
      </c>
      <c r="P27" s="9" t="str">
        <f>IF(AND(G27&lt;&gt;"",G28=""),SUM(G$1:G28)-SUM(P$1:P26),"")</f>
        <v/>
      </c>
      <c r="Q27" t="str">
        <f>IF(AND(O27&lt;&gt;"",O28=""),SUM(O$1:O28)-SUM(Q$1:Q26),"")</f>
        <v/>
      </c>
      <c r="R27" s="114" t="str">
        <f>IF(AND(I27&lt;&gt;"",I28=""),SUM(I$1:I28)-SUM(R$1:R26),"")</f>
        <v/>
      </c>
      <c r="S27" s="114" t="str">
        <f>IF(AND(K27&lt;&gt;"",K28=""),SUM(K$1:K28)-SUM(S$1:S26),"")</f>
        <v/>
      </c>
      <c r="T27" s="114" t="str">
        <f>IF(AND(M27&lt;&gt;"",M28=""),SUM(M$1:M28)-SUM(T$1:T26),"")</f>
        <v/>
      </c>
      <c r="V27" s="9" t="str">
        <f t="shared" si="6"/>
        <v/>
      </c>
      <c r="W27" s="28" t="str">
        <f t="shared" si="7"/>
        <v/>
      </c>
      <c r="X27" s="114" t="str">
        <f t="shared" si="8"/>
        <v/>
      </c>
      <c r="Y27" s="114" t="str">
        <f t="shared" si="9"/>
        <v/>
      </c>
      <c r="Z27" s="114" t="str">
        <f t="shared" si="10"/>
        <v/>
      </c>
      <c r="AA27" s="70"/>
    </row>
    <row r="28" spans="1:29" ht="12.75" x14ac:dyDescent="0.2">
      <c r="A28" s="16"/>
      <c r="B28" s="86" t="s">
        <v>47</v>
      </c>
      <c r="C28" s="87" t="str">
        <f t="shared" si="0"/>
        <v>|</v>
      </c>
      <c r="D28" s="18">
        <v>3</v>
      </c>
      <c r="E28" s="88" t="str">
        <f>IF(B28="","",IFERROR(VLOOKUP(B28,Ingredients!$A:$G,4,FALSE),"ingredient not in list"))</f>
        <v>tsp</v>
      </c>
      <c r="F28" s="87" t="str">
        <f t="shared" si="1"/>
        <v>|</v>
      </c>
      <c r="G28" s="89">
        <f>IF(B28="", "", IFERROR((VLOOKUP(B28,Ingredients!$A:$H,8,FALSE)*(D28/(VLOOKUP(B28,Ingredients!$A:$H,3,FALSE)))), "ingredient not in list"))</f>
        <v>7.9646017699115043E-2</v>
      </c>
      <c r="H28" s="87" t="str">
        <f t="shared" si="2"/>
        <v>|</v>
      </c>
      <c r="I28" s="90">
        <f>IF($B28="", "", IFERROR((VLOOKUP($B28,Ingredients!$A:$K,9,FALSE)*($D28/(VLOOKUP($B28,Ingredients!$A:$K,3,FALSE)))), "ingredient not in list"))</f>
        <v>0</v>
      </c>
      <c r="J28" s="87" t="str">
        <f t="shared" si="3"/>
        <v>|</v>
      </c>
      <c r="K28" s="90">
        <f>IF($B28="", "", IFERROR((VLOOKUP($B28,Ingredients!$A:$K,10,FALSE)*($D28/(VLOOKUP($B28,Ingredients!$A:$K,3,FALSE)))), "ingredient not in list"))</f>
        <v>9</v>
      </c>
      <c r="L28" s="87" t="str">
        <f t="shared" si="4"/>
        <v>|</v>
      </c>
      <c r="M28" s="90">
        <f>IF($B28="", "", IFERROR((VLOOKUP($B28,Ingredients!$A:$K,11,FALSE)*($D28/(VLOOKUP($B28,Ingredients!$A:$K,3,FALSE)))), "ingredient not in list"))</f>
        <v>0</v>
      </c>
      <c r="N28" s="87" t="str">
        <f t="shared" si="5"/>
        <v>|</v>
      </c>
      <c r="O28" s="91">
        <f>IF($B28="", "", IFERROR((VLOOKUP($B28,Ingredients!$A:$H,6,FALSE)*($D28/(VLOOKUP($B28,Ingredients!$A:$H,3,FALSE)))), "ingredient not in list"))</f>
        <v>45</v>
      </c>
      <c r="P28" s="9" t="str">
        <f>IF(AND(G28&lt;&gt;"",G29=""),SUM(G$1:G29)-SUM(P$1:P27),"")</f>
        <v/>
      </c>
      <c r="Q28" t="str">
        <f>IF(AND(O28&lt;&gt;"",O29=""),SUM(O$1:O29)-SUM(Q$1:Q27),"")</f>
        <v/>
      </c>
      <c r="R28" s="114" t="str">
        <f>IF(AND(I28&lt;&gt;"",I29=""),SUM(I$1:I29)-SUM(R$1:R27),"")</f>
        <v/>
      </c>
      <c r="S28" s="114" t="str">
        <f>IF(AND(K28&lt;&gt;"",K29=""),SUM(K$1:K29)-SUM(S$1:S27),"")</f>
        <v/>
      </c>
      <c r="T28" s="114" t="str">
        <f>IF(AND(M28&lt;&gt;"",M29=""),SUM(M$1:M29)-SUM(T$1:T27),"")</f>
        <v/>
      </c>
      <c r="V28" s="9" t="str">
        <f t="shared" si="6"/>
        <v/>
      </c>
      <c r="W28" s="28" t="str">
        <f t="shared" si="7"/>
        <v/>
      </c>
      <c r="X28" s="114" t="str">
        <f t="shared" si="8"/>
        <v/>
      </c>
      <c r="Y28" s="114" t="str">
        <f t="shared" si="9"/>
        <v/>
      </c>
      <c r="Z28" s="114" t="str">
        <f t="shared" si="10"/>
        <v/>
      </c>
      <c r="AA28" s="70"/>
    </row>
    <row r="29" spans="1:29" ht="12.75" x14ac:dyDescent="0.2">
      <c r="A29" s="16"/>
      <c r="B29" s="86" t="s">
        <v>48</v>
      </c>
      <c r="C29" s="87" t="str">
        <f t="shared" si="0"/>
        <v>|</v>
      </c>
      <c r="D29" s="18">
        <v>3</v>
      </c>
      <c r="E29" s="88" t="str">
        <f>IF(B29="","",IFERROR(VLOOKUP(B29,Ingredients!$A:$G,4,FALSE),"ingredient not in list"))</f>
        <v>tsp</v>
      </c>
      <c r="F29" s="87" t="str">
        <f t="shared" si="1"/>
        <v>|</v>
      </c>
      <c r="G29" s="89">
        <f>IF(B29="", "", IFERROR((VLOOKUP(B29,Ingredients!$A:$H,8,FALSE)*(D29/(VLOOKUP(B29,Ingredients!$A:$H,3,FALSE)))), "ingredient not in list"))</f>
        <v>0.29268292682926833</v>
      </c>
      <c r="H29" s="87" t="str">
        <f t="shared" si="2"/>
        <v>|</v>
      </c>
      <c r="I29" s="90">
        <f>IF($B29="", "", IFERROR((VLOOKUP($B29,Ingredients!$A:$K,9,FALSE)*($D29/(VLOOKUP($B29,Ingredients!$A:$K,3,FALSE)))), "ingredient not in list"))</f>
        <v>0.91</v>
      </c>
      <c r="J29" s="87" t="str">
        <f t="shared" si="3"/>
        <v>|</v>
      </c>
      <c r="K29" s="90">
        <f>IF($B29="", "", IFERROR((VLOOKUP($B29,Ingredients!$A:$K,10,FALSE)*($D29/(VLOOKUP($B29,Ingredients!$A:$K,3,FALSE)))), "ingredient not in list"))</f>
        <v>1</v>
      </c>
      <c r="L29" s="87" t="str">
        <f t="shared" si="4"/>
        <v>|</v>
      </c>
      <c r="M29" s="90">
        <f>IF($B29="", "", IFERROR((VLOOKUP($B29,Ingredients!$A:$K,11,FALSE)*($D29/(VLOOKUP($B29,Ingredients!$A:$K,3,FALSE)))), "ingredient not in list"))</f>
        <v>0</v>
      </c>
      <c r="N29" s="87" t="str">
        <f t="shared" si="5"/>
        <v>|</v>
      </c>
      <c r="O29" s="91">
        <f>IF($B29="", "", IFERROR((VLOOKUP($B29,Ingredients!$A:$H,6,FALSE)*($D29/(VLOOKUP($B29,Ingredients!$A:$H,3,FALSE)))), "ingredient not in list"))</f>
        <v>15</v>
      </c>
      <c r="P29" s="9" t="str">
        <f>IF(AND(G29&lt;&gt;"",G30=""),SUM(G$1:G30)-SUM(P$1:P28),"")</f>
        <v/>
      </c>
      <c r="Q29" t="str">
        <f>IF(AND(O29&lt;&gt;"",O30=""),SUM(O$1:O30)-SUM(Q$1:Q28),"")</f>
        <v/>
      </c>
      <c r="R29" s="114" t="str">
        <f>IF(AND(I29&lt;&gt;"",I30=""),SUM(I$1:I30)-SUM(R$1:R28),"")</f>
        <v/>
      </c>
      <c r="S29" s="114" t="str">
        <f>IF(AND(K29&lt;&gt;"",K30=""),SUM(K$1:K30)-SUM(S$1:S28),"")</f>
        <v/>
      </c>
      <c r="T29" s="114" t="str">
        <f>IF(AND(M29&lt;&gt;"",M30=""),SUM(M$1:M30)-SUM(T$1:T28),"")</f>
        <v/>
      </c>
      <c r="V29" s="9" t="str">
        <f t="shared" si="6"/>
        <v/>
      </c>
      <c r="W29" s="28" t="str">
        <f t="shared" si="7"/>
        <v/>
      </c>
      <c r="X29" s="114" t="str">
        <f t="shared" si="8"/>
        <v/>
      </c>
      <c r="Y29" s="114" t="str">
        <f t="shared" si="9"/>
        <v/>
      </c>
      <c r="Z29" s="114" t="str">
        <f t="shared" si="10"/>
        <v/>
      </c>
      <c r="AA29" s="70"/>
    </row>
    <row r="30" spans="1:29" ht="12.75" x14ac:dyDescent="0.2">
      <c r="A30" s="16"/>
      <c r="B30" s="86" t="s">
        <v>33</v>
      </c>
      <c r="C30" s="87" t="str">
        <f t="shared" si="0"/>
        <v>|</v>
      </c>
      <c r="D30" s="18">
        <v>2</v>
      </c>
      <c r="E30" s="88" t="str">
        <f>IF(B30="","",IFERROR(VLOOKUP(B30,Ingredients!$A:$G,4,FALSE),"ingredient not in list"))</f>
        <v>tbsp</v>
      </c>
      <c r="F30" s="87" t="str">
        <f t="shared" si="1"/>
        <v>|</v>
      </c>
      <c r="G30" s="89">
        <f>IF(B30="", "", IFERROR((VLOOKUP(B30,Ingredients!$A:$H,8,FALSE)*(D30/(VLOOKUP(B30,Ingredients!$A:$H,3,FALSE)))), "ingredient not in list"))</f>
        <v>0.16357142857142856</v>
      </c>
      <c r="H30" s="87" t="str">
        <f t="shared" si="2"/>
        <v>|</v>
      </c>
      <c r="I30" s="90">
        <f>IF($B30="", "", IFERROR((VLOOKUP($B30,Ingredients!$A:$K,9,FALSE)*($D30/(VLOOKUP($B30,Ingredients!$A:$K,3,FALSE)))), "ingredient not in list"))</f>
        <v>7</v>
      </c>
      <c r="J30" s="87" t="str">
        <f t="shared" si="3"/>
        <v>|</v>
      </c>
      <c r="K30" s="90">
        <f>IF($B30="", "", IFERROR((VLOOKUP($B30,Ingredients!$A:$K,10,FALSE)*($D30/(VLOOKUP($B30,Ingredients!$A:$K,3,FALSE)))), "ingredient not in list"))</f>
        <v>8</v>
      </c>
      <c r="L30" s="87" t="str">
        <f t="shared" si="4"/>
        <v>|</v>
      </c>
      <c r="M30" s="90">
        <f>IF($B30="", "", IFERROR((VLOOKUP($B30,Ingredients!$A:$K,11,FALSE)*($D30/(VLOOKUP($B30,Ingredients!$A:$K,3,FALSE)))), "ingredient not in list"))</f>
        <v>16</v>
      </c>
      <c r="N30" s="87" t="str">
        <f t="shared" si="5"/>
        <v>|</v>
      </c>
      <c r="O30" s="91">
        <f>IF($B30="", "", IFERROR((VLOOKUP($B30,Ingredients!$A:$H,6,FALSE)*($D30/(VLOOKUP($B30,Ingredients!$A:$H,3,FALSE)))), "ingredient not in list"))</f>
        <v>190</v>
      </c>
      <c r="P30" s="9" t="str">
        <f>IF(AND(G30&lt;&gt;"",G31=""),SUM(G$1:G31)-SUM(P$1:P29),"")</f>
        <v/>
      </c>
      <c r="Q30" t="str">
        <f>IF(AND(O30&lt;&gt;"",O31=""),SUM(O$1:O31)-SUM(Q$1:Q29),"")</f>
        <v/>
      </c>
      <c r="R30" s="114" t="str">
        <f>IF(AND(I30&lt;&gt;"",I31=""),SUM(I$1:I31)-SUM(R$1:R29),"")</f>
        <v/>
      </c>
      <c r="S30" s="114" t="str">
        <f>IF(AND(K30&lt;&gt;"",K31=""),SUM(K$1:K31)-SUM(S$1:S29),"")</f>
        <v/>
      </c>
      <c r="T30" s="114" t="str">
        <f>IF(AND(M30&lt;&gt;"",M31=""),SUM(M$1:M31)-SUM(T$1:T29),"")</f>
        <v/>
      </c>
      <c r="V30" s="9" t="str">
        <f t="shared" si="6"/>
        <v/>
      </c>
      <c r="W30" s="28" t="str">
        <f t="shared" si="7"/>
        <v/>
      </c>
      <c r="X30" s="114" t="str">
        <f t="shared" si="8"/>
        <v/>
      </c>
      <c r="Y30" s="114" t="str">
        <f t="shared" si="9"/>
        <v/>
      </c>
      <c r="Z30" s="114" t="str">
        <f t="shared" si="10"/>
        <v/>
      </c>
      <c r="AA30" s="70"/>
    </row>
    <row r="31" spans="1:29" ht="12.75" x14ac:dyDescent="0.2">
      <c r="A31" s="16"/>
      <c r="B31" s="86" t="s">
        <v>49</v>
      </c>
      <c r="C31" s="87" t="str">
        <f t="shared" si="0"/>
        <v>|</v>
      </c>
      <c r="D31" s="18">
        <v>2</v>
      </c>
      <c r="E31" s="88" t="str">
        <f>IF(B31="","",IFERROR(VLOOKUP(B31,Ingredients!$A:$G,4,FALSE),"ingredient not in list"))</f>
        <v>tbsp</v>
      </c>
      <c r="F31" s="87" t="str">
        <f t="shared" si="1"/>
        <v>|</v>
      </c>
      <c r="G31" s="89">
        <f>IF(B31="", "", IFERROR((VLOOKUP(B31,Ingredients!$A:$H,8,FALSE)*(D31/(VLOOKUP(B31,Ingredients!$A:$H,3,FALSE)))), "ingredient not in list"))</f>
        <v>0.33333333333333331</v>
      </c>
      <c r="H31" s="87" t="str">
        <f t="shared" si="2"/>
        <v>|</v>
      </c>
      <c r="I31" s="90">
        <f>IF($B31="", "", IFERROR((VLOOKUP($B31,Ingredients!$A:$K,9,FALSE)*($D31/(VLOOKUP($B31,Ingredients!$A:$K,3,FALSE)))), "ingredient not in list"))</f>
        <v>0</v>
      </c>
      <c r="J31" s="87" t="str">
        <f t="shared" si="3"/>
        <v>|</v>
      </c>
      <c r="K31" s="90">
        <f>IF($B31="", "", IFERROR((VLOOKUP($B31,Ingredients!$A:$K,10,FALSE)*($D31/(VLOOKUP($B31,Ingredients!$A:$K,3,FALSE)))), "ingredient not in list"))</f>
        <v>0</v>
      </c>
      <c r="L31" s="87" t="str">
        <f t="shared" si="4"/>
        <v>|</v>
      </c>
      <c r="M31" s="90">
        <f>IF($B31="", "", IFERROR((VLOOKUP($B31,Ingredients!$A:$K,11,FALSE)*($D31/(VLOOKUP($B31,Ingredients!$A:$K,3,FALSE)))), "ingredient not in list"))</f>
        <v>0</v>
      </c>
      <c r="N31" s="87" t="str">
        <f t="shared" si="5"/>
        <v>|</v>
      </c>
      <c r="O31" s="91">
        <f>IF($B31="", "", IFERROR((VLOOKUP($B31,Ingredients!$A:$H,6,FALSE)*($D31/(VLOOKUP($B31,Ingredients!$A:$H,3,FALSE)))), "ingredient not in list"))</f>
        <v>0</v>
      </c>
      <c r="P31" s="9" t="str">
        <f>IF(AND(G31&lt;&gt;"",G32=""),SUM(G$1:G32)-SUM(P$1:P30),"")</f>
        <v/>
      </c>
      <c r="Q31" t="str">
        <f>IF(AND(O31&lt;&gt;"",O32=""),SUM(O$1:O32)-SUM(Q$1:Q30),"")</f>
        <v/>
      </c>
      <c r="R31" s="114" t="str">
        <f>IF(AND(I31&lt;&gt;"",I32=""),SUM(I$1:I32)-SUM(R$1:R30),"")</f>
        <v/>
      </c>
      <c r="S31" s="114" t="str">
        <f>IF(AND(K31&lt;&gt;"",K32=""),SUM(K$1:K32)-SUM(S$1:S30),"")</f>
        <v/>
      </c>
      <c r="T31" s="114" t="str">
        <f>IF(AND(M31&lt;&gt;"",M32=""),SUM(M$1:M32)-SUM(T$1:T30),"")</f>
        <v/>
      </c>
      <c r="V31" s="9" t="str">
        <f t="shared" si="6"/>
        <v/>
      </c>
      <c r="W31" s="28" t="str">
        <f t="shared" si="7"/>
        <v/>
      </c>
      <c r="X31" s="114" t="str">
        <f t="shared" si="8"/>
        <v/>
      </c>
      <c r="Y31" s="114" t="str">
        <f t="shared" si="9"/>
        <v/>
      </c>
      <c r="Z31" s="114" t="str">
        <f t="shared" si="10"/>
        <v/>
      </c>
      <c r="AA31" s="70"/>
    </row>
    <row r="32" spans="1:29" ht="12.75" x14ac:dyDescent="0.2">
      <c r="A32" s="16"/>
      <c r="B32" s="86" t="s">
        <v>30</v>
      </c>
      <c r="C32" s="87" t="str">
        <f t="shared" si="0"/>
        <v>|</v>
      </c>
      <c r="D32" s="18">
        <v>5</v>
      </c>
      <c r="E32" s="88" t="str">
        <f>IF(B32="","",IFERROR(VLOOKUP(B32,Ingredients!$A:$G,4,FALSE),"ingredient not in list"))</f>
        <v>tbsp</v>
      </c>
      <c r="F32" s="87" t="str">
        <f t="shared" si="1"/>
        <v>|</v>
      </c>
      <c r="G32" s="89">
        <f>IF(B32="", "", IFERROR((VLOOKUP(B32,Ingredients!$A:$H,8,FALSE)*(D32/(VLOOKUP(B32,Ingredients!$A:$H,3,FALSE)))), "ingredient not in list"))</f>
        <v>1</v>
      </c>
      <c r="H32" s="87" t="str">
        <f t="shared" si="2"/>
        <v>|</v>
      </c>
      <c r="I32" s="90">
        <f>IF($B32="", "", IFERROR((VLOOKUP($B32,Ingredients!$A:$K,9,FALSE)*($D32/(VLOOKUP($B32,Ingredients!$A:$K,3,FALSE)))), "ingredient not in list"))</f>
        <v>5</v>
      </c>
      <c r="J32" s="87" t="str">
        <f t="shared" si="3"/>
        <v>|</v>
      </c>
      <c r="K32" s="90">
        <f>IF($B32="", "", IFERROR((VLOOKUP($B32,Ingredients!$A:$K,10,FALSE)*($D32/(VLOOKUP($B32,Ingredients!$A:$K,3,FALSE)))), "ingredient not in list"))</f>
        <v>5</v>
      </c>
      <c r="L32" s="87" t="str">
        <f t="shared" si="4"/>
        <v>|</v>
      </c>
      <c r="M32" s="90">
        <f>IF($B32="", "", IFERROR((VLOOKUP($B32,Ingredients!$A:$K,11,FALSE)*($D32/(VLOOKUP($B32,Ingredients!$A:$K,3,FALSE)))), "ingredient not in list"))</f>
        <v>0</v>
      </c>
      <c r="N32" s="87" t="str">
        <f t="shared" si="5"/>
        <v>|</v>
      </c>
      <c r="O32" s="91">
        <f>IF($B32="", "", IFERROR((VLOOKUP($B32,Ingredients!$A:$H,6,FALSE)*($D32/(VLOOKUP($B32,Ingredients!$A:$H,3,FALSE)))), "ingredient not in list"))</f>
        <v>75</v>
      </c>
      <c r="P32" s="9" t="str">
        <f>IF(AND(G32&lt;&gt;"",G33=""),SUM(G$1:G33)-SUM(P$1:P31),"")</f>
        <v/>
      </c>
      <c r="Q32" t="str">
        <f>IF(AND(O32&lt;&gt;"",O33=""),SUM(O$1:O33)-SUM(Q$1:Q31),"")</f>
        <v/>
      </c>
      <c r="R32" s="114" t="str">
        <f>IF(AND(I32&lt;&gt;"",I33=""),SUM(I$1:I33)-SUM(R$1:R31),"")</f>
        <v/>
      </c>
      <c r="S32" s="114" t="str">
        <f>IF(AND(K32&lt;&gt;"",K33=""),SUM(K$1:K33)-SUM(S$1:S31),"")</f>
        <v/>
      </c>
      <c r="T32" s="114" t="str">
        <f>IF(AND(M32&lt;&gt;"",M33=""),SUM(M$1:M33)-SUM(T$1:T31),"")</f>
        <v/>
      </c>
      <c r="V32" s="9" t="str">
        <f t="shared" si="6"/>
        <v/>
      </c>
      <c r="W32" s="28" t="str">
        <f t="shared" si="7"/>
        <v/>
      </c>
      <c r="X32" s="114" t="str">
        <f t="shared" si="8"/>
        <v/>
      </c>
      <c r="Y32" s="114" t="str">
        <f t="shared" si="9"/>
        <v/>
      </c>
      <c r="Z32" s="114" t="str">
        <f t="shared" si="10"/>
        <v/>
      </c>
      <c r="AA32" s="70"/>
    </row>
    <row r="33" spans="1:27" ht="12.75" x14ac:dyDescent="0.2">
      <c r="A33" s="16"/>
      <c r="B33" s="86" t="s">
        <v>50</v>
      </c>
      <c r="C33" s="87" t="str">
        <f t="shared" si="0"/>
        <v>|</v>
      </c>
      <c r="D33" s="18">
        <v>0.25</v>
      </c>
      <c r="E33" s="88" t="str">
        <f>IF(B33="","",IFERROR(VLOOKUP(B33,Ingredients!$A:$G,4,FALSE),"ingredient not in list"))</f>
        <v>cup</v>
      </c>
      <c r="F33" s="87" t="str">
        <f t="shared" si="1"/>
        <v>|</v>
      </c>
      <c r="G33" s="89">
        <f>IF(B33="", "", IFERROR((VLOOKUP(B33,Ingredients!$A:$H,8,FALSE)*(D33/(VLOOKUP(B33,Ingredients!$A:$H,3,FALSE)))), "ingredient not in list"))</f>
        <v>0.168125</v>
      </c>
      <c r="H33" s="87" t="str">
        <f t="shared" si="2"/>
        <v>|</v>
      </c>
      <c r="I33" s="90">
        <f>IF($B33="", "", IFERROR((VLOOKUP($B33,Ingredients!$A:$K,9,FALSE)*($D33/(VLOOKUP($B33,Ingredients!$A:$K,3,FALSE)))), "ingredient not in list"))</f>
        <v>7</v>
      </c>
      <c r="J33" s="87" t="str">
        <f t="shared" si="3"/>
        <v>|</v>
      </c>
      <c r="K33" s="90">
        <f>IF($B33="", "", IFERROR((VLOOKUP($B33,Ingredients!$A:$K,10,FALSE)*($D33/(VLOOKUP($B33,Ingredients!$A:$K,3,FALSE)))), "ingredient not in list"))</f>
        <v>5</v>
      </c>
      <c r="L33" s="87" t="str">
        <f t="shared" si="4"/>
        <v>|</v>
      </c>
      <c r="M33" s="90">
        <f>IF($B33="", "", IFERROR((VLOOKUP($B33,Ingredients!$A:$K,11,FALSE)*($D33/(VLOOKUP($B33,Ingredients!$A:$K,3,FALSE)))), "ingredient not in list"))</f>
        <v>14</v>
      </c>
      <c r="N33" s="87" t="str">
        <f t="shared" si="5"/>
        <v>|</v>
      </c>
      <c r="O33" s="91">
        <f>IF($B33="", "", IFERROR((VLOOKUP($B33,Ingredients!$A:$H,6,FALSE)*($D33/(VLOOKUP($B33,Ingredients!$A:$H,3,FALSE)))), "ingredient not in list"))</f>
        <v>160</v>
      </c>
      <c r="P33" s="9" t="str">
        <f>IF(AND(G33&lt;&gt;"",G34=""),SUM(G$1:G34)-SUM(P$1:P32),"")</f>
        <v/>
      </c>
      <c r="Q33" t="str">
        <f>IF(AND(O33&lt;&gt;"",O34=""),SUM(O$1:O34)-SUM(Q$1:Q32),"")</f>
        <v/>
      </c>
      <c r="R33" s="114" t="str">
        <f>IF(AND(I33&lt;&gt;"",I34=""),SUM(I$1:I34)-SUM(R$1:R32),"")</f>
        <v/>
      </c>
      <c r="S33" s="114" t="str">
        <f>IF(AND(K33&lt;&gt;"",K34=""),SUM(K$1:K34)-SUM(S$1:S32),"")</f>
        <v/>
      </c>
      <c r="T33" s="114" t="str">
        <f>IF(AND(M33&lt;&gt;"",M34=""),SUM(M$1:M34)-SUM(T$1:T32),"")</f>
        <v/>
      </c>
      <c r="V33" s="9" t="str">
        <f t="shared" si="6"/>
        <v/>
      </c>
      <c r="W33" s="28" t="str">
        <f t="shared" si="7"/>
        <v/>
      </c>
      <c r="X33" s="114" t="str">
        <f t="shared" si="8"/>
        <v/>
      </c>
      <c r="Y33" s="114" t="str">
        <f t="shared" si="9"/>
        <v/>
      </c>
      <c r="Z33" s="114" t="str">
        <f t="shared" si="10"/>
        <v/>
      </c>
      <c r="AA33" s="70"/>
    </row>
    <row r="34" spans="1:27" ht="13.5" thickBot="1" x14ac:dyDescent="0.25">
      <c r="A34" s="16"/>
      <c r="B34" s="86" t="s">
        <v>29</v>
      </c>
      <c r="C34" s="87" t="str">
        <f t="shared" si="0"/>
        <v>|</v>
      </c>
      <c r="D34" s="18">
        <v>4</v>
      </c>
      <c r="E34" s="88" t="str">
        <f>IF(B34="","",IFERROR(VLOOKUP(B34,Ingredients!$A:$G,4,FALSE),"ingredient not in list"))</f>
        <v>lime</v>
      </c>
      <c r="F34" s="87" t="str">
        <f t="shared" si="1"/>
        <v>|</v>
      </c>
      <c r="G34" s="89">
        <f>IF(B34="", "", IFERROR((VLOOKUP(B34,Ingredients!$A:$H,8,FALSE)*(D34/(VLOOKUP(B34,Ingredients!$A:$H,3,FALSE)))), "ingredient not in list"))</f>
        <v>1.1599999999999999</v>
      </c>
      <c r="H34" s="87" t="str">
        <f t="shared" si="2"/>
        <v>|</v>
      </c>
      <c r="I34" s="90">
        <f>IF($B34="", "", IFERROR((VLOOKUP($B34,Ingredients!$A:$K,9,FALSE)*($D34/(VLOOKUP($B34,Ingredients!$A:$K,3,FALSE)))), "ingredient not in list"))</f>
        <v>1.88</v>
      </c>
      <c r="J34" s="87" t="str">
        <f t="shared" si="3"/>
        <v>|</v>
      </c>
      <c r="K34" s="90">
        <f>IF($B34="", "", IFERROR((VLOOKUP($B34,Ingredients!$A:$K,10,FALSE)*($D34/(VLOOKUP($B34,Ingredients!$A:$K,3,FALSE)))), "ingredient not in list"))</f>
        <v>28.24</v>
      </c>
      <c r="L34" s="87" t="str">
        <f t="shared" si="4"/>
        <v>|</v>
      </c>
      <c r="M34" s="90">
        <f>IF($B34="", "", IFERROR((VLOOKUP($B34,Ingredients!$A:$K,11,FALSE)*($D34/(VLOOKUP($B34,Ingredients!$A:$K,3,FALSE)))), "ingredient not in list"))</f>
        <v>0.52</v>
      </c>
      <c r="N34" s="87" t="str">
        <f t="shared" si="5"/>
        <v>|</v>
      </c>
      <c r="O34" s="91">
        <f>IF($B34="", "", IFERROR((VLOOKUP($B34,Ingredients!$A:$H,6,FALSE)*($D34/(VLOOKUP($B34,Ingredients!$A:$H,3,FALSE)))), "ingredient not in list"))</f>
        <v>80</v>
      </c>
      <c r="P34" s="9" t="str">
        <f>IF(AND(G34&lt;&gt;"",G35=""),SUM(G$1:G35)-SUM(P$1:P33),"")</f>
        <v/>
      </c>
      <c r="Q34" t="str">
        <f>IF(AND(O34&lt;&gt;"",O35=""),SUM(O$1:O35)-SUM(Q$1:Q33),"")</f>
        <v/>
      </c>
      <c r="R34" s="114" t="str">
        <f>IF(AND(I34&lt;&gt;"",I35=""),SUM(I$1:I35)-SUM(R$1:R33),"")</f>
        <v/>
      </c>
      <c r="S34" s="114" t="str">
        <f>IF(AND(K34&lt;&gt;"",K35=""),SUM(K$1:K35)-SUM(S$1:S33),"")</f>
        <v/>
      </c>
      <c r="T34" s="114" t="str">
        <f>IF(AND(M34&lt;&gt;"",M35=""),SUM(M$1:M35)-SUM(T$1:T33),"")</f>
        <v/>
      </c>
      <c r="V34" s="9" t="str">
        <f t="shared" si="6"/>
        <v/>
      </c>
      <c r="W34" s="28" t="str">
        <f t="shared" si="7"/>
        <v/>
      </c>
      <c r="X34" s="114" t="str">
        <f t="shared" si="8"/>
        <v/>
      </c>
      <c r="Y34" s="114" t="str">
        <f t="shared" si="9"/>
        <v/>
      </c>
      <c r="Z34" s="114" t="str">
        <f t="shared" si="10"/>
        <v/>
      </c>
      <c r="AA34" s="70"/>
    </row>
    <row r="35" spans="1:27" ht="13.5" thickBot="1" x14ac:dyDescent="0.25">
      <c r="A35" s="78" t="s">
        <v>45</v>
      </c>
      <c r="B35" s="92" t="s">
        <v>72</v>
      </c>
      <c r="C35" s="93" t="str">
        <f t="shared" si="0"/>
        <v>|</v>
      </c>
      <c r="D35" s="101">
        <v>5</v>
      </c>
      <c r="E35" s="95" t="str">
        <f>IF(B35="","",IFERROR(VLOOKUP(B35,Ingredients!$A:$G,4,FALSE),"ingredient not in list"))</f>
        <v>oz</v>
      </c>
      <c r="F35" s="93" t="str">
        <f t="shared" si="1"/>
        <v>|</v>
      </c>
      <c r="G35" s="96">
        <f>IF(B35="", "", IFERROR((VLOOKUP(B35,Ingredients!$A:$H,8,FALSE)*(D35/(VLOOKUP(B35,Ingredients!$A:$H,3,FALSE)))), "ingredient not in list"))</f>
        <v>1.2437499999999999</v>
      </c>
      <c r="H35" s="93" t="str">
        <f t="shared" si="2"/>
        <v>|</v>
      </c>
      <c r="I35" s="97">
        <f>IF($B35="", "", IFERROR((VLOOKUP($B35,Ingredients!$A:$K,9,FALSE)*($D35/(VLOOKUP($B35,Ingredients!$A:$K,3,FALSE)))), "ingredient not in list"))</f>
        <v>5</v>
      </c>
      <c r="J35" s="93" t="str">
        <f t="shared" si="3"/>
        <v>|</v>
      </c>
      <c r="K35" s="97">
        <f>IF($B35="", "", IFERROR((VLOOKUP($B35,Ingredients!$A:$K,10,FALSE)*($D35/(VLOOKUP($B35,Ingredients!$A:$K,3,FALSE)))), "ingredient not in list"))</f>
        <v>40</v>
      </c>
      <c r="L35" s="93" t="str">
        <f t="shared" si="4"/>
        <v>|</v>
      </c>
      <c r="M35" s="97">
        <f>IF($B35="", "", IFERROR((VLOOKUP($B35,Ingredients!$A:$K,11,FALSE)*($D35/(VLOOKUP($B35,Ingredients!$A:$K,3,FALSE)))), "ingredient not in list"))</f>
        <v>0</v>
      </c>
      <c r="N35" s="93" t="str">
        <f t="shared" si="5"/>
        <v>|</v>
      </c>
      <c r="O35" s="98">
        <f>IF($B35="", "", IFERROR((VLOOKUP($B35,Ingredients!$A:$H,6,FALSE)*($D35/(VLOOKUP($B35,Ingredients!$A:$H,3,FALSE)))), "ingredient not in list"))</f>
        <v>175</v>
      </c>
      <c r="P35" s="9">
        <f>IF(AND(G35&lt;&gt;"",G36=""),SUM(G$1:G36)-SUM(P$1:P34),"")</f>
        <v>7.131108706433146</v>
      </c>
      <c r="Q35">
        <f>IF(AND(O35&lt;&gt;"",O36=""),SUM(O$1:O36)-SUM(Q$1:Q34),"")</f>
        <v>2210</v>
      </c>
      <c r="R35" s="114">
        <f>IF(AND(I35&lt;&gt;"",I36=""),SUM(I$1:I36)-SUM(R$1:R34),"")</f>
        <v>54.789999999999964</v>
      </c>
      <c r="S35" s="114">
        <f>IF(AND(K35&lt;&gt;"",K36=""),SUM(K$1:K36)-SUM(S$1:S34),"")</f>
        <v>418.24</v>
      </c>
      <c r="T35" s="114">
        <f>IF(AND(M35&lt;&gt;"",M36=""),SUM(M$1:M36)-SUM(T$1:T34),"")</f>
        <v>37.519999999999996</v>
      </c>
      <c r="U35" s="14">
        <v>5</v>
      </c>
      <c r="V35" s="9">
        <f t="shared" si="6"/>
        <v>1.4262217412866292</v>
      </c>
      <c r="W35" s="28">
        <f t="shared" si="7"/>
        <v>442</v>
      </c>
      <c r="X35" s="114">
        <f t="shared" si="8"/>
        <v>10.957999999999993</v>
      </c>
      <c r="Y35" s="114">
        <f t="shared" si="9"/>
        <v>83.647999999999996</v>
      </c>
      <c r="Z35" s="114">
        <f t="shared" si="10"/>
        <v>7.5039999999999996</v>
      </c>
    </row>
    <row r="36" spans="1:27" ht="15.75" customHeight="1" x14ac:dyDescent="0.2">
      <c r="C36" t="str">
        <f t="shared" si="0"/>
        <v/>
      </c>
      <c r="E36" s="3" t="str">
        <f>IF(B36="","",IFERROR(VLOOKUP(B36,Ingredients!$A:$G,4,FALSE),"ingredient not in list"))</f>
        <v/>
      </c>
      <c r="F36" t="str">
        <f t="shared" si="1"/>
        <v/>
      </c>
      <c r="G36" s="9" t="str">
        <f>IF(B36="", "", IFERROR((VLOOKUP(B36,Ingredients!$A:$H,8,FALSE)*(D36/(VLOOKUP(B36,Ingredients!$A:$H,3,FALSE)))), "ingredient not in list"))</f>
        <v/>
      </c>
      <c r="H36" t="str">
        <f t="shared" si="2"/>
        <v/>
      </c>
      <c r="I36" s="69" t="str">
        <f>IF($B36="", "", IFERROR((VLOOKUP($B36,Ingredients!$A:$K,9,FALSE)*($D36/(VLOOKUP($B36,Ingredients!$A:$K,3,FALSE)))), "ingredient not in list"))</f>
        <v/>
      </c>
      <c r="J36" t="str">
        <f t="shared" si="3"/>
        <v/>
      </c>
      <c r="K36" s="69" t="str">
        <f>IF($B36="", "", IFERROR((VLOOKUP($B36,Ingredients!$A:$K,10,FALSE)*($D36/(VLOOKUP($B36,Ingredients!$A:$K,3,FALSE)))), "ingredient not in list"))</f>
        <v/>
      </c>
      <c r="L36" t="str">
        <f t="shared" si="4"/>
        <v/>
      </c>
      <c r="M36" s="69" t="str">
        <f>IF($B36="", "", IFERROR((VLOOKUP($B36,Ingredients!$A:$K,11,FALSE)*($D36/(VLOOKUP($B36,Ingredients!$A:$K,3,FALSE)))), "ingredient not in list"))</f>
        <v/>
      </c>
      <c r="N36" t="str">
        <f t="shared" si="5"/>
        <v/>
      </c>
      <c r="O36" s="29" t="str">
        <f>IF($B36="", "", IFERROR((VLOOKUP($B36,Ingredients!$A:$H,6,FALSE)*($D36/(VLOOKUP($B36,Ingredients!$A:$H,3,FALSE)))), "ingredient not in list"))</f>
        <v/>
      </c>
      <c r="P36" s="9" t="str">
        <f>IF(AND(G36&lt;&gt;"",G37=""),SUM(G$1:G37)-SUM(P$1:P35),"")</f>
        <v/>
      </c>
      <c r="Q36" t="str">
        <f>IF(AND(O36&lt;&gt;"",O37=""),SUM(O$1:O37)-SUM(Q$1:Q35),"")</f>
        <v/>
      </c>
      <c r="R36" s="114" t="str">
        <f>IF(AND(I36&lt;&gt;"",I37=""),SUM(I$1:I37)-SUM(R$1:R35),"")</f>
        <v/>
      </c>
      <c r="S36" s="114" t="str">
        <f>IF(AND(K36&lt;&gt;"",K37=""),SUM(K$1:K37)-SUM(S$1:S35),"")</f>
        <v/>
      </c>
      <c r="T36" s="114" t="str">
        <f>IF(AND(M36&lt;&gt;"",M37=""),SUM(M$1:M37)-SUM(T$1:T35),"")</f>
        <v/>
      </c>
      <c r="V36" s="9" t="str">
        <f t="shared" si="6"/>
        <v/>
      </c>
      <c r="W36" s="28" t="str">
        <f t="shared" si="7"/>
        <v/>
      </c>
      <c r="X36" s="114" t="str">
        <f t="shared" si="8"/>
        <v/>
      </c>
      <c r="Y36" s="114" t="str">
        <f t="shared" si="9"/>
        <v/>
      </c>
      <c r="Z36" s="114" t="str">
        <f t="shared" si="10"/>
        <v/>
      </c>
      <c r="AA36" s="70"/>
    </row>
    <row r="37" spans="1:27" ht="12.75" x14ac:dyDescent="0.2">
      <c r="B37" s="79" t="s">
        <v>53</v>
      </c>
      <c r="C37" s="80" t="str">
        <f t="shared" si="0"/>
        <v>|</v>
      </c>
      <c r="D37" s="81">
        <v>2.5</v>
      </c>
      <c r="E37" s="82" t="str">
        <f>IF(B37="","",IFERROR(VLOOKUP(B37,Ingredients!$A:$G,4,FALSE),"ingredient not in list"))</f>
        <v>cup</v>
      </c>
      <c r="F37" s="80" t="str">
        <f t="shared" si="1"/>
        <v>|</v>
      </c>
      <c r="G37" s="83">
        <f>IF(B37="", "", IFERROR((VLOOKUP(B37,Ingredients!$A:$H,8,FALSE)*(D37/(VLOOKUP(B37,Ingredients!$A:$H,3,FALSE)))), "ingredient not in list"))</f>
        <v>0.66666666666666663</v>
      </c>
      <c r="H37" s="80" t="str">
        <f t="shared" si="2"/>
        <v>|</v>
      </c>
      <c r="I37" s="84">
        <f>IF($B37="", "", IFERROR((VLOOKUP($B37,Ingredients!$A:$K,9,FALSE)*($D37/(VLOOKUP($B37,Ingredients!$A:$K,3,FALSE)))), "ingredient not in list"))</f>
        <v>25</v>
      </c>
      <c r="J37" s="80" t="str">
        <f t="shared" si="3"/>
        <v>|</v>
      </c>
      <c r="K37" s="84">
        <f>IF($B37="", "", IFERROR((VLOOKUP($B37,Ingredients!$A:$K,10,FALSE)*($D37/(VLOOKUP($B37,Ingredients!$A:$K,3,FALSE)))), "ingredient not in list"))</f>
        <v>135</v>
      </c>
      <c r="L37" s="80" t="str">
        <f t="shared" si="4"/>
        <v>|</v>
      </c>
      <c r="M37" s="84">
        <f>IF($B37="", "", IFERROR((VLOOKUP($B37,Ingredients!$A:$K,11,FALSE)*($D37/(VLOOKUP($B37,Ingredients!$A:$K,3,FALSE)))), "ingredient not in list"))</f>
        <v>15</v>
      </c>
      <c r="N37" s="80" t="str">
        <f t="shared" si="5"/>
        <v>|</v>
      </c>
      <c r="O37" s="85">
        <f>IF($B37="", "", IFERROR((VLOOKUP($B37,Ingredients!$A:$H,6,FALSE)*($D37/(VLOOKUP($B37,Ingredients!$A:$H,3,FALSE)))), "ingredient not in list"))</f>
        <v>750</v>
      </c>
      <c r="P37" s="9" t="str">
        <f>IF(AND(G37&lt;&gt;"",G38=""),SUM(G$1:G38)-SUM(P$1:P36),"")</f>
        <v/>
      </c>
      <c r="Q37" t="str">
        <f>IF(AND(O37&lt;&gt;"",O38=""),SUM(O$1:O38)-SUM(Q$1:Q36),"")</f>
        <v/>
      </c>
      <c r="R37" s="114" t="str">
        <f>IF(AND(I37&lt;&gt;"",I38=""),SUM(I$1:I38)-SUM(R$1:R36),"")</f>
        <v/>
      </c>
      <c r="S37" s="114" t="str">
        <f>IF(AND(K37&lt;&gt;"",K38=""),SUM(K$1:K38)-SUM(S$1:S36),"")</f>
        <v/>
      </c>
      <c r="T37" s="114" t="str">
        <f>IF(AND(M37&lt;&gt;"",M38=""),SUM(M$1:M38)-SUM(T$1:T36),"")</f>
        <v/>
      </c>
      <c r="V37" s="9" t="str">
        <f t="shared" si="6"/>
        <v/>
      </c>
      <c r="W37" s="28" t="str">
        <f t="shared" si="7"/>
        <v/>
      </c>
      <c r="X37" s="114" t="str">
        <f t="shared" si="8"/>
        <v/>
      </c>
      <c r="Y37" s="114" t="str">
        <f t="shared" si="9"/>
        <v/>
      </c>
      <c r="Z37" s="114" t="str">
        <f t="shared" si="10"/>
        <v/>
      </c>
      <c r="AA37" s="70"/>
    </row>
    <row r="38" spans="1:27" ht="12.75" x14ac:dyDescent="0.2">
      <c r="B38" s="86" t="s">
        <v>54</v>
      </c>
      <c r="C38" s="87" t="str">
        <f t="shared" si="0"/>
        <v>|</v>
      </c>
      <c r="D38" s="17">
        <v>2</v>
      </c>
      <c r="E38" s="88" t="str">
        <f>IF(B38="","",IFERROR(VLOOKUP(B38,Ingredients!$A:$G,4,FALSE),"ingredient not in list"))</f>
        <v>tsp</v>
      </c>
      <c r="F38" s="87" t="str">
        <f t="shared" si="1"/>
        <v>|</v>
      </c>
      <c r="G38" s="89">
        <f>IF(B38="", "", IFERROR((VLOOKUP(B38,Ingredients!$A:$H,8,FALSE)*(D38/(VLOOKUP(B38,Ingredients!$A:$H,3,FALSE)))), "ingredient not in list"))</f>
        <v>6.2663185378590072E-2</v>
      </c>
      <c r="H38" s="87" t="str">
        <f t="shared" si="2"/>
        <v>|</v>
      </c>
      <c r="I38" s="90">
        <f>IF($B38="", "", IFERROR((VLOOKUP($B38,Ingredients!$A:$K,9,FALSE)*($D38/(VLOOKUP($B38,Ingredients!$A:$K,3,FALSE)))), "ingredient not in list"))</f>
        <v>0</v>
      </c>
      <c r="J38" s="87" t="str">
        <f t="shared" si="3"/>
        <v>|</v>
      </c>
      <c r="K38" s="90">
        <f>IF($B38="", "", IFERROR((VLOOKUP($B38,Ingredients!$A:$K,10,FALSE)*($D38/(VLOOKUP($B38,Ingredients!$A:$K,3,FALSE)))), "ingredient not in list"))</f>
        <v>0</v>
      </c>
      <c r="L38" s="87" t="str">
        <f t="shared" si="4"/>
        <v>|</v>
      </c>
      <c r="M38" s="90">
        <f>IF($B38="", "", IFERROR((VLOOKUP($B38,Ingredients!$A:$K,11,FALSE)*($D38/(VLOOKUP($B38,Ingredients!$A:$K,3,FALSE)))), "ingredient not in list"))</f>
        <v>0</v>
      </c>
      <c r="N38" s="87" t="str">
        <f t="shared" si="5"/>
        <v>|</v>
      </c>
      <c r="O38" s="91">
        <f>IF($B38="", "", IFERROR((VLOOKUP($B38,Ingredients!$A:$H,6,FALSE)*($D38/(VLOOKUP($B38,Ingredients!$A:$H,3,FALSE)))), "ingredient not in list"))</f>
        <v>0</v>
      </c>
      <c r="P38" s="9" t="str">
        <f>IF(AND(G38&lt;&gt;"",G39=""),SUM(G$1:G39)-SUM(P$1:P37),"")</f>
        <v/>
      </c>
      <c r="Q38" t="str">
        <f>IF(AND(O38&lt;&gt;"",O39=""),SUM(O$1:O39)-SUM(Q$1:Q37),"")</f>
        <v/>
      </c>
      <c r="R38" s="114" t="str">
        <f>IF(AND(I38&lt;&gt;"",I39=""),SUM(I$1:I39)-SUM(R$1:R37),"")</f>
        <v/>
      </c>
      <c r="S38" s="114" t="str">
        <f>IF(AND(K38&lt;&gt;"",K39=""),SUM(K$1:K39)-SUM(S$1:S37),"")</f>
        <v/>
      </c>
      <c r="T38" s="114" t="str">
        <f>IF(AND(M38&lt;&gt;"",M39=""),SUM(M$1:M39)-SUM(T$1:T37),"")</f>
        <v/>
      </c>
      <c r="V38" s="9" t="str">
        <f t="shared" si="6"/>
        <v/>
      </c>
      <c r="W38" s="28" t="str">
        <f t="shared" si="7"/>
        <v/>
      </c>
      <c r="X38" s="114" t="str">
        <f t="shared" si="8"/>
        <v/>
      </c>
      <c r="Y38" s="114" t="str">
        <f t="shared" si="9"/>
        <v/>
      </c>
      <c r="Z38" s="114" t="str">
        <f t="shared" si="10"/>
        <v/>
      </c>
      <c r="AA38" s="70"/>
    </row>
    <row r="39" spans="1:27" ht="12.75" x14ac:dyDescent="0.2">
      <c r="A39" s="16"/>
      <c r="B39" s="86" t="s">
        <v>55</v>
      </c>
      <c r="C39" s="87" t="str">
        <f t="shared" si="0"/>
        <v>|</v>
      </c>
      <c r="D39" s="18">
        <v>6</v>
      </c>
      <c r="E39" s="88" t="str">
        <f>IF(B39="","",IFERROR(VLOOKUP(B39,Ingredients!$A:$G,4,FALSE),"ingredient not in list"))</f>
        <v>tsp</v>
      </c>
      <c r="F39" s="87" t="str">
        <f t="shared" si="1"/>
        <v>|</v>
      </c>
      <c r="G39" s="89">
        <f>IF(B39="", "", IFERROR((VLOOKUP(B39,Ingredients!$A:$H,8,FALSE)*(D39/(VLOOKUP(B39,Ingredients!$A:$H,3,FALSE)))), "ingredient not in list"))</f>
        <v>0.676056338028169</v>
      </c>
      <c r="H39" s="87" t="str">
        <f t="shared" si="2"/>
        <v>|</v>
      </c>
      <c r="I39" s="90">
        <f>IF($B39="", "", IFERROR((VLOOKUP($B39,Ingredients!$A:$K,9,FALSE)*($D39/(VLOOKUP($B39,Ingredients!$A:$K,3,FALSE)))), "ingredient not in list"))</f>
        <v>0.54</v>
      </c>
      <c r="J39" s="87" t="str">
        <f t="shared" si="3"/>
        <v>|</v>
      </c>
      <c r="K39" s="90">
        <f>IF($B39="", "", IFERROR((VLOOKUP($B39,Ingredients!$A:$K,10,FALSE)*($D39/(VLOOKUP($B39,Ingredients!$A:$K,3,FALSE)))), "ingredient not in list"))</f>
        <v>11.040000000000001</v>
      </c>
      <c r="L39" s="87" t="str">
        <f t="shared" si="4"/>
        <v>|</v>
      </c>
      <c r="M39" s="90">
        <f>IF($B39="", "", IFERROR((VLOOKUP($B39,Ingredients!$A:$K,11,FALSE)*($D39/(VLOOKUP($B39,Ingredients!$A:$K,3,FALSE)))), "ingredient not in list"))</f>
        <v>0.42000000000000004</v>
      </c>
      <c r="N39" s="87" t="str">
        <f t="shared" si="5"/>
        <v>|</v>
      </c>
      <c r="O39" s="91">
        <f>IF($B39="", "", IFERROR((VLOOKUP($B39,Ingredients!$A:$H,6,FALSE)*($D39/(VLOOKUP($B39,Ingredients!$A:$H,3,FALSE)))), "ingredient not in list"))</f>
        <v>36</v>
      </c>
      <c r="P39" s="9" t="str">
        <f>IF(AND(G39&lt;&gt;"",G40=""),SUM(G$1:G40)-SUM(P$1:P38),"")</f>
        <v/>
      </c>
      <c r="Q39" t="str">
        <f>IF(AND(O39&lt;&gt;"",O40=""),SUM(O$1:O40)-SUM(Q$1:Q38),"")</f>
        <v/>
      </c>
      <c r="R39" s="114" t="str">
        <f>IF(AND(I39&lt;&gt;"",I40=""),SUM(I$1:I40)-SUM(R$1:R38),"")</f>
        <v/>
      </c>
      <c r="S39" s="114" t="str">
        <f>IF(AND(K39&lt;&gt;"",K40=""),SUM(K$1:K40)-SUM(S$1:S38),"")</f>
        <v/>
      </c>
      <c r="T39" s="114" t="str">
        <f>IF(AND(M39&lt;&gt;"",M40=""),SUM(M$1:M40)-SUM(T$1:T38),"")</f>
        <v/>
      </c>
      <c r="V39" s="9" t="str">
        <f t="shared" si="6"/>
        <v/>
      </c>
      <c r="W39" s="28" t="str">
        <f t="shared" si="7"/>
        <v/>
      </c>
      <c r="X39" s="114" t="str">
        <f t="shared" si="8"/>
        <v/>
      </c>
      <c r="Y39" s="114" t="str">
        <f t="shared" si="9"/>
        <v/>
      </c>
      <c r="Z39" s="114" t="str">
        <f t="shared" si="10"/>
        <v/>
      </c>
      <c r="AA39" s="70"/>
    </row>
    <row r="40" spans="1:27" ht="12.75" x14ac:dyDescent="0.2">
      <c r="A40" s="16"/>
      <c r="B40" s="86" t="s">
        <v>56</v>
      </c>
      <c r="C40" s="87" t="str">
        <f t="shared" si="0"/>
        <v>|</v>
      </c>
      <c r="D40" s="18">
        <v>2</v>
      </c>
      <c r="E40" s="88" t="str">
        <f>IF(B40="","",IFERROR(VLOOKUP(B40,Ingredients!$A:$G,4,FALSE),"ingredient not in list"))</f>
        <v>banana</v>
      </c>
      <c r="F40" s="87" t="str">
        <f t="shared" si="1"/>
        <v>|</v>
      </c>
      <c r="G40" s="89">
        <f>IF(B40="", "", IFERROR((VLOOKUP(B40,Ingredients!$A:$H,8,FALSE)*(D40/(VLOOKUP(B40,Ingredients!$A:$H,3,FALSE)))), "ingredient not in list"))</f>
        <v>0.38</v>
      </c>
      <c r="H40" s="87" t="str">
        <f t="shared" si="2"/>
        <v>|</v>
      </c>
      <c r="I40" s="90">
        <f>IF($B40="", "", IFERROR((VLOOKUP($B40,Ingredients!$A:$K,9,FALSE)*($D40/(VLOOKUP($B40,Ingredients!$A:$K,3,FALSE)))), "ingredient not in list"))</f>
        <v>2.58</v>
      </c>
      <c r="J40" s="87" t="str">
        <f t="shared" si="3"/>
        <v>|</v>
      </c>
      <c r="K40" s="90">
        <f>IF($B40="", "", IFERROR((VLOOKUP($B40,Ingredients!$A:$K,10,FALSE)*($D40/(VLOOKUP($B40,Ingredients!$A:$K,3,FALSE)))), "ingredient not in list"))</f>
        <v>53.9</v>
      </c>
      <c r="L40" s="87" t="str">
        <f t="shared" si="4"/>
        <v>|</v>
      </c>
      <c r="M40" s="90">
        <f>IF($B40="", "", IFERROR((VLOOKUP($B40,Ingredients!$A:$K,11,FALSE)*($D40/(VLOOKUP($B40,Ingredients!$A:$K,3,FALSE)))), "ingredient not in list"))</f>
        <v>0.78</v>
      </c>
      <c r="N40" s="87" t="str">
        <f t="shared" si="5"/>
        <v>|</v>
      </c>
      <c r="O40" s="91">
        <f>IF($B40="", "", IFERROR((VLOOKUP($B40,Ingredients!$A:$H,6,FALSE)*($D40/(VLOOKUP($B40,Ingredients!$A:$H,3,FALSE)))), "ingredient not in list"))</f>
        <v>210</v>
      </c>
      <c r="P40" s="9" t="str">
        <f>IF(AND(G40&lt;&gt;"",G41=""),SUM(G$1:G41)-SUM(P$1:P39),"")</f>
        <v/>
      </c>
      <c r="Q40" t="str">
        <f>IF(AND(O40&lt;&gt;"",O41=""),SUM(O$1:O41)-SUM(Q$1:Q39),"")</f>
        <v/>
      </c>
      <c r="R40" s="114" t="str">
        <f>IF(AND(I40&lt;&gt;"",I41=""),SUM(I$1:I41)-SUM(R$1:R39),"")</f>
        <v/>
      </c>
      <c r="S40" s="114" t="str">
        <f>IF(AND(K40&lt;&gt;"",K41=""),SUM(K$1:K41)-SUM(S$1:S39),"")</f>
        <v/>
      </c>
      <c r="T40" s="114" t="str">
        <f>IF(AND(M40&lt;&gt;"",M41=""),SUM(M$1:M41)-SUM(T$1:T39),"")</f>
        <v/>
      </c>
      <c r="V40" s="9" t="str">
        <f t="shared" si="6"/>
        <v/>
      </c>
      <c r="W40" s="28" t="str">
        <f t="shared" si="7"/>
        <v/>
      </c>
      <c r="X40" s="114" t="str">
        <f t="shared" si="8"/>
        <v/>
      </c>
      <c r="Y40" s="114" t="str">
        <f t="shared" si="9"/>
        <v/>
      </c>
      <c r="Z40" s="114" t="str">
        <f t="shared" si="10"/>
        <v/>
      </c>
      <c r="AA40" s="70"/>
    </row>
    <row r="41" spans="1:27" ht="12.75" x14ac:dyDescent="0.2">
      <c r="A41" s="16"/>
      <c r="B41" s="102" t="s">
        <v>68</v>
      </c>
      <c r="C41" s="87" t="str">
        <f t="shared" si="0"/>
        <v>|</v>
      </c>
      <c r="D41" s="18">
        <v>2</v>
      </c>
      <c r="E41" s="88" t="str">
        <f>IF(B41="","",IFERROR(VLOOKUP(B41,Ingredients!$A:$G,4,FALSE),"ingredient not in list"))</f>
        <v>egg</v>
      </c>
      <c r="F41" s="87" t="str">
        <f t="shared" si="1"/>
        <v>|</v>
      </c>
      <c r="G41" s="89">
        <f>IF(B41="", "", IFERROR((VLOOKUP(B41,Ingredients!$A:$H,8,FALSE)*(D41/(VLOOKUP(B41,Ingredients!$A:$H,3,FALSE)))), "ingredient not in list"))</f>
        <v>0.215</v>
      </c>
      <c r="H41" s="87" t="str">
        <f t="shared" si="2"/>
        <v>|</v>
      </c>
      <c r="I41" s="90">
        <f>IF($B41="", "", IFERROR((VLOOKUP($B41,Ingredients!$A:$K,9,FALSE)*($D41/(VLOOKUP($B41,Ingredients!$A:$K,3,FALSE)))), "ingredient not in list"))</f>
        <v>12.58</v>
      </c>
      <c r="J41" s="87" t="str">
        <f t="shared" si="3"/>
        <v>|</v>
      </c>
      <c r="K41" s="90">
        <f>IF($B41="", "", IFERROR((VLOOKUP($B41,Ingredients!$A:$K,10,FALSE)*($D41/(VLOOKUP($B41,Ingredients!$A:$K,3,FALSE)))), "ingredient not in list"))</f>
        <v>0.76</v>
      </c>
      <c r="L41" s="87" t="str">
        <f t="shared" si="4"/>
        <v>|</v>
      </c>
      <c r="M41" s="90">
        <f>IF($B41="", "", IFERROR((VLOOKUP($B41,Ingredients!$A:$K,11,FALSE)*($D41/(VLOOKUP($B41,Ingredients!$A:$K,3,FALSE)))), "ingredient not in list"))</f>
        <v>9.94</v>
      </c>
      <c r="N41" s="87" t="str">
        <f t="shared" si="5"/>
        <v>|</v>
      </c>
      <c r="O41" s="91">
        <f>IF($B41="", "", IFERROR((VLOOKUP($B41,Ingredients!$A:$H,6,FALSE)*($D41/(VLOOKUP($B41,Ingredients!$A:$H,3,FALSE)))), "ingredient not in list"))</f>
        <v>144</v>
      </c>
      <c r="P41" s="9" t="str">
        <f>IF(AND(G41&lt;&gt;"",G42=""),SUM(G$1:G42)-SUM(P$1:P40),"")</f>
        <v/>
      </c>
      <c r="Q41" t="str">
        <f>IF(AND(O41&lt;&gt;"",O42=""),SUM(O$1:O42)-SUM(Q$1:Q40),"")</f>
        <v/>
      </c>
      <c r="R41" s="114" t="str">
        <f>IF(AND(I41&lt;&gt;"",I42=""),SUM(I$1:I42)-SUM(R$1:R40),"")</f>
        <v/>
      </c>
      <c r="S41" s="114" t="str">
        <f>IF(AND(K41&lt;&gt;"",K42=""),SUM(K$1:K42)-SUM(S$1:S40),"")</f>
        <v/>
      </c>
      <c r="T41" s="114" t="str">
        <f>IF(AND(M41&lt;&gt;"",M42=""),SUM(M$1:M42)-SUM(T$1:T40),"")</f>
        <v/>
      </c>
      <c r="V41" s="9" t="str">
        <f t="shared" si="6"/>
        <v/>
      </c>
      <c r="W41" s="28" t="str">
        <f t="shared" si="7"/>
        <v/>
      </c>
      <c r="X41" s="114" t="str">
        <f t="shared" si="8"/>
        <v/>
      </c>
      <c r="Y41" s="114" t="str">
        <f t="shared" si="9"/>
        <v/>
      </c>
      <c r="Z41" s="114" t="str">
        <f t="shared" si="10"/>
        <v/>
      </c>
      <c r="AA41" s="70"/>
    </row>
    <row r="42" spans="1:27" ht="12.75" x14ac:dyDescent="0.2">
      <c r="A42" s="16"/>
      <c r="B42" s="86" t="s">
        <v>57</v>
      </c>
      <c r="C42" s="87" t="str">
        <f t="shared" si="0"/>
        <v>|</v>
      </c>
      <c r="D42" s="18">
        <v>1</v>
      </c>
      <c r="E42" s="88" t="str">
        <f>IF(B42="","",IFERROR(VLOOKUP(B42,Ingredients!$A:$G,4,FALSE),"ingredient not in list"))</f>
        <v>cup</v>
      </c>
      <c r="F42" s="87" t="str">
        <f t="shared" si="1"/>
        <v>|</v>
      </c>
      <c r="G42" s="89">
        <f>IF(B42="", "", IFERROR((VLOOKUP(B42,Ingredients!$A:$H,8,FALSE)*(D42/(VLOOKUP(B42,Ingredients!$A:$H,3,FALSE)))), "ingredient not in list"))</f>
        <v>0.37375000000000003</v>
      </c>
      <c r="H42" s="87" t="str">
        <f t="shared" si="2"/>
        <v>|</v>
      </c>
      <c r="I42" s="90">
        <f>IF($B42="", "", IFERROR((VLOOKUP($B42,Ingredients!$A:$K,9,FALSE)*($D42/(VLOOKUP($B42,Ingredients!$A:$K,3,FALSE)))), "ingredient not in list"))</f>
        <v>1</v>
      </c>
      <c r="J42" s="87" t="str">
        <f t="shared" si="3"/>
        <v>|</v>
      </c>
      <c r="K42" s="90">
        <f>IF($B42="", "", IFERROR((VLOOKUP($B42,Ingredients!$A:$K,10,FALSE)*($D42/(VLOOKUP($B42,Ingredients!$A:$K,3,FALSE)))), "ingredient not in list"))</f>
        <v>2</v>
      </c>
      <c r="L42" s="87" t="str">
        <f t="shared" si="4"/>
        <v>|</v>
      </c>
      <c r="M42" s="90">
        <f>IF($B42="", "", IFERROR((VLOOKUP($B42,Ingredients!$A:$K,11,FALSE)*($D42/(VLOOKUP($B42,Ingredients!$A:$K,3,FALSE)))), "ingredient not in list"))</f>
        <v>3</v>
      </c>
      <c r="N42" s="87" t="str">
        <f t="shared" si="5"/>
        <v>|</v>
      </c>
      <c r="O42" s="91">
        <f>IF($B42="", "", IFERROR((VLOOKUP($B42,Ingredients!$A:$H,6,FALSE)*($D42/(VLOOKUP($B42,Ingredients!$A:$H,3,FALSE)))), "ingredient not in list"))</f>
        <v>30</v>
      </c>
      <c r="P42" s="9" t="str">
        <f>IF(AND(G42&lt;&gt;"",G43=""),SUM(G$1:G43)-SUM(P$1:P41),"")</f>
        <v/>
      </c>
      <c r="Q42" t="str">
        <f>IF(AND(O42&lt;&gt;"",O43=""),SUM(O$1:O43)-SUM(Q$1:Q41),"")</f>
        <v/>
      </c>
      <c r="R42" s="114" t="str">
        <f>IF(AND(I42&lt;&gt;"",I43=""),SUM(I$1:I43)-SUM(R$1:R41),"")</f>
        <v/>
      </c>
      <c r="S42" s="114" t="str">
        <f>IF(AND(K42&lt;&gt;"",K43=""),SUM(K$1:K43)-SUM(S$1:S41),"")</f>
        <v/>
      </c>
      <c r="T42" s="114" t="str">
        <f>IF(AND(M42&lt;&gt;"",M43=""),SUM(M$1:M43)-SUM(T$1:T41),"")</f>
        <v/>
      </c>
      <c r="V42" s="9" t="str">
        <f t="shared" si="6"/>
        <v/>
      </c>
      <c r="W42" s="28" t="str">
        <f t="shared" si="7"/>
        <v/>
      </c>
      <c r="X42" s="114" t="str">
        <f t="shared" si="8"/>
        <v/>
      </c>
      <c r="Y42" s="114" t="str">
        <f t="shared" si="9"/>
        <v/>
      </c>
      <c r="Z42" s="114" t="str">
        <f t="shared" si="10"/>
        <v/>
      </c>
      <c r="AA42" s="70"/>
    </row>
    <row r="43" spans="1:27" ht="13.5" thickBot="1" x14ac:dyDescent="0.25">
      <c r="A43" s="16"/>
      <c r="B43" s="86" t="s">
        <v>58</v>
      </c>
      <c r="C43" s="87" t="str">
        <f t="shared" si="0"/>
        <v>|</v>
      </c>
      <c r="D43" s="18">
        <v>0.5</v>
      </c>
      <c r="E43" s="88" t="str">
        <f>IF(B43="","",IFERROR(VLOOKUP(B43,Ingredients!$A:$G,4,FALSE),"ingredient not in list"))</f>
        <v>cup</v>
      </c>
      <c r="F43" s="87" t="str">
        <f t="shared" si="1"/>
        <v>|</v>
      </c>
      <c r="G43" s="89">
        <f>IF(B43="", "", IFERROR((VLOOKUP(B43,Ingredients!$A:$H,8,FALSE)*(D43/(VLOOKUP(B43,Ingredients!$A:$H,3,FALSE)))), "ingredient not in list"))</f>
        <v>0.57000000000000006</v>
      </c>
      <c r="H43" s="87" t="str">
        <f t="shared" si="2"/>
        <v>|</v>
      </c>
      <c r="I43" s="90">
        <f>IF($B43="", "", IFERROR((VLOOKUP($B43,Ingredients!$A:$K,9,FALSE)*($D43/(VLOOKUP($B43,Ingredients!$A:$K,3,FALSE)))), "ingredient not in list"))</f>
        <v>2</v>
      </c>
      <c r="J43" s="87" t="str">
        <f t="shared" si="3"/>
        <v>|</v>
      </c>
      <c r="K43" s="90">
        <f>IF($B43="", "", IFERROR((VLOOKUP($B43,Ingredients!$A:$K,10,FALSE)*($D43/(VLOOKUP($B43,Ingredients!$A:$K,3,FALSE)))), "ingredient not in list"))</f>
        <v>64</v>
      </c>
      <c r="L43" s="87" t="str">
        <f t="shared" si="4"/>
        <v>|</v>
      </c>
      <c r="M43" s="90">
        <f>IF($B43="", "", IFERROR((VLOOKUP($B43,Ingredients!$A:$K,11,FALSE)*($D43/(VLOOKUP($B43,Ingredients!$A:$K,3,FALSE)))), "ingredient not in list"))</f>
        <v>0</v>
      </c>
      <c r="N43" s="87" t="str">
        <f t="shared" si="5"/>
        <v>|</v>
      </c>
      <c r="O43" s="91">
        <f>IF($B43="", "", IFERROR((VLOOKUP($B43,Ingredients!$A:$H,6,FALSE)*($D43/(VLOOKUP($B43,Ingredients!$A:$H,3,FALSE)))), "ingredient not in list"))</f>
        <v>240</v>
      </c>
      <c r="P43" s="9" t="str">
        <f>IF(AND(G43&lt;&gt;"",G44=""),SUM(G$1:G44)-SUM(P$1:P42),"")</f>
        <v/>
      </c>
      <c r="Q43" t="str">
        <f>IF(AND(O43&lt;&gt;"",O44=""),SUM(O$1:O44)-SUM(Q$1:Q42),"")</f>
        <v/>
      </c>
      <c r="R43" s="114" t="str">
        <f>IF(AND(I43&lt;&gt;"",I44=""),SUM(I$1:I44)-SUM(R$1:R42),"")</f>
        <v/>
      </c>
      <c r="S43" s="114" t="str">
        <f>IF(AND(K43&lt;&gt;"",K44=""),SUM(K$1:K44)-SUM(S$1:S42),"")</f>
        <v/>
      </c>
      <c r="T43" s="114" t="str">
        <f>IF(AND(M43&lt;&gt;"",M44=""),SUM(M$1:M44)-SUM(T$1:T42),"")</f>
        <v/>
      </c>
      <c r="V43" s="9" t="str">
        <f t="shared" si="6"/>
        <v/>
      </c>
      <c r="W43" s="28" t="str">
        <f t="shared" si="7"/>
        <v/>
      </c>
      <c r="X43" s="114" t="str">
        <f t="shared" si="8"/>
        <v/>
      </c>
      <c r="Y43" s="114" t="str">
        <f t="shared" si="9"/>
        <v/>
      </c>
      <c r="Z43" s="114" t="str">
        <f t="shared" si="10"/>
        <v/>
      </c>
      <c r="AA43" s="70"/>
    </row>
    <row r="44" spans="1:27" ht="13.5" thickBot="1" x14ac:dyDescent="0.25">
      <c r="A44" s="78" t="s">
        <v>52</v>
      </c>
      <c r="B44" s="92" t="s">
        <v>47</v>
      </c>
      <c r="C44" s="93" t="str">
        <f t="shared" si="0"/>
        <v>|</v>
      </c>
      <c r="D44" s="94">
        <v>3</v>
      </c>
      <c r="E44" s="95" t="str">
        <f>IF(B44="","",IFERROR(VLOOKUP(B44,Ingredients!$A:$G,4,FALSE),"ingredient not in list"))</f>
        <v>tsp</v>
      </c>
      <c r="F44" s="93" t="str">
        <f t="shared" si="1"/>
        <v>|</v>
      </c>
      <c r="G44" s="96">
        <f>IF(B44="", "", IFERROR((VLOOKUP(B44,Ingredients!$A:$H,8,FALSE)*(D44/(VLOOKUP(B44,Ingredients!$A:$H,3,FALSE)))), "ingredient not in list"))</f>
        <v>7.9646017699115043E-2</v>
      </c>
      <c r="H44" s="93" t="str">
        <f t="shared" si="2"/>
        <v>|</v>
      </c>
      <c r="I44" s="97">
        <f>IF($B44="", "", IFERROR((VLOOKUP($B44,Ingredients!$A:$K,9,FALSE)*($D44/(VLOOKUP($B44,Ingredients!$A:$K,3,FALSE)))), "ingredient not in list"))</f>
        <v>0</v>
      </c>
      <c r="J44" s="93" t="str">
        <f t="shared" si="3"/>
        <v>|</v>
      </c>
      <c r="K44" s="97">
        <f>IF($B44="", "", IFERROR((VLOOKUP($B44,Ingredients!$A:$K,10,FALSE)*($D44/(VLOOKUP($B44,Ingredients!$A:$K,3,FALSE)))), "ingredient not in list"))</f>
        <v>9</v>
      </c>
      <c r="L44" s="93" t="str">
        <f t="shared" si="4"/>
        <v>|</v>
      </c>
      <c r="M44" s="97">
        <f>IF($B44="", "", IFERROR((VLOOKUP($B44,Ingredients!$A:$K,11,FALSE)*($D44/(VLOOKUP($B44,Ingredients!$A:$K,3,FALSE)))), "ingredient not in list"))</f>
        <v>0</v>
      </c>
      <c r="N44" s="93" t="str">
        <f t="shared" si="5"/>
        <v>|</v>
      </c>
      <c r="O44" s="98">
        <f>IF($B44="", "", IFERROR((VLOOKUP($B44,Ingredients!$A:$H,6,FALSE)*($D44/(VLOOKUP($B44,Ingredients!$A:$H,3,FALSE)))), "ingredient not in list"))</f>
        <v>45</v>
      </c>
      <c r="P44" s="9">
        <f>IF(AND(G44&lt;&gt;"",G45=""),SUM(G$1:G45)-SUM(P$1:P43),"")</f>
        <v>3.0237822077725411</v>
      </c>
      <c r="Q44">
        <f>IF(AND(O44&lt;&gt;"",O45=""),SUM(O$1:O45)-SUM(Q$1:Q43),"")</f>
        <v>1455</v>
      </c>
      <c r="R44" s="114">
        <f>IF(AND(I44&lt;&gt;"",I45=""),SUM(I$1:I45)-SUM(R$1:R43),"")</f>
        <v>43.699999999999989</v>
      </c>
      <c r="S44" s="114">
        <f>IF(AND(K44&lt;&gt;"",K45=""),SUM(K$1:K45)-SUM(S$1:S43),"")</f>
        <v>275.70000000000005</v>
      </c>
      <c r="T44" s="114">
        <f>IF(AND(M44&lt;&gt;"",M45=""),SUM(M$1:M45)-SUM(T$1:T43),"")</f>
        <v>29.14</v>
      </c>
      <c r="U44" s="14">
        <v>12</v>
      </c>
      <c r="V44" s="9">
        <f t="shared" si="6"/>
        <v>0.25198185064771178</v>
      </c>
      <c r="W44" s="28">
        <f t="shared" si="7"/>
        <v>121.25</v>
      </c>
      <c r="X44" s="114">
        <f t="shared" si="8"/>
        <v>3.6416666666666657</v>
      </c>
      <c r="Y44" s="114">
        <f t="shared" si="9"/>
        <v>22.975000000000005</v>
      </c>
      <c r="Z44" s="114">
        <f t="shared" si="10"/>
        <v>2.4283333333333332</v>
      </c>
    </row>
    <row r="45" spans="1:27" ht="15.75" customHeight="1" x14ac:dyDescent="0.2">
      <c r="C45" t="str">
        <f t="shared" si="0"/>
        <v/>
      </c>
      <c r="E45" s="3" t="str">
        <f>IF(B45="","",IFERROR(VLOOKUP(B45,Ingredients!$A:$G,4,FALSE),"ingredient not in list"))</f>
        <v/>
      </c>
      <c r="F45" t="str">
        <f t="shared" si="1"/>
        <v/>
      </c>
      <c r="G45" s="9" t="str">
        <f>IF(B45="", "", IFERROR((VLOOKUP(B45,Ingredients!$A:$H,8,FALSE)*(D45/(VLOOKUP(B45,Ingredients!$A:$H,3,FALSE)))), "ingredient not in list"))</f>
        <v/>
      </c>
      <c r="H45" t="str">
        <f t="shared" si="2"/>
        <v/>
      </c>
      <c r="I45" s="69" t="str">
        <f>IF($B45="", "", IFERROR((VLOOKUP($B45,Ingredients!$A:$K,9,FALSE)*($D45/(VLOOKUP($B45,Ingredients!$A:$K,3,FALSE)))), "ingredient not in list"))</f>
        <v/>
      </c>
      <c r="J45" t="str">
        <f t="shared" si="3"/>
        <v/>
      </c>
      <c r="K45" s="69" t="str">
        <f>IF($B45="", "", IFERROR((VLOOKUP($B45,Ingredients!$A:$K,10,FALSE)*($D45/(VLOOKUP($B45,Ingredients!$A:$K,3,FALSE)))), "ingredient not in list"))</f>
        <v/>
      </c>
      <c r="L45" t="str">
        <f t="shared" si="4"/>
        <v/>
      </c>
      <c r="M45" s="69" t="str">
        <f>IF($B45="", "", IFERROR((VLOOKUP($B45,Ingredients!$A:$K,11,FALSE)*($D45/(VLOOKUP($B45,Ingredients!$A:$K,3,FALSE)))), "ingredient not in list"))</f>
        <v/>
      </c>
      <c r="N45" t="str">
        <f t="shared" si="5"/>
        <v/>
      </c>
      <c r="O45" s="29" t="str">
        <f>IF($B45="", "", IFERROR((VLOOKUP($B45,Ingredients!$A:$H,6,FALSE)*($D45/(VLOOKUP($B45,Ingredients!$A:$H,3,FALSE)))), "ingredient not in list"))</f>
        <v/>
      </c>
      <c r="P45" s="9" t="str">
        <f>IF(AND(G45&lt;&gt;"",G46=""),SUM(G$1:G46)-SUM(P$1:P44),"")</f>
        <v/>
      </c>
      <c r="Q45" t="str">
        <f>IF(AND(O45&lt;&gt;"",O46=""),SUM(O$1:O46)-SUM(Q$1:Q44),"")</f>
        <v/>
      </c>
      <c r="R45" s="114" t="str">
        <f>IF(AND(I45&lt;&gt;"",I46=""),SUM(I$1:I46)-SUM(R$1:R44),"")</f>
        <v/>
      </c>
      <c r="S45" s="114" t="str">
        <f>IF(AND(K45&lt;&gt;"",K46=""),SUM(K$1:K46)-SUM(S$1:S44),"")</f>
        <v/>
      </c>
      <c r="T45" s="114" t="str">
        <f>IF(AND(M45&lt;&gt;"",M46=""),SUM(M$1:M46)-SUM(T$1:T44),"")</f>
        <v/>
      </c>
      <c r="V45" s="9" t="str">
        <f t="shared" si="6"/>
        <v/>
      </c>
      <c r="W45" s="28" t="str">
        <f t="shared" si="7"/>
        <v/>
      </c>
      <c r="X45" s="114" t="str">
        <f t="shared" si="8"/>
        <v/>
      </c>
      <c r="Y45" s="114" t="str">
        <f t="shared" si="9"/>
        <v/>
      </c>
      <c r="Z45" s="114" t="str">
        <f t="shared" si="10"/>
        <v/>
      </c>
      <c r="AA45" s="70"/>
    </row>
    <row r="46" spans="1:27" ht="12.75" x14ac:dyDescent="0.2">
      <c r="B46" s="79" t="s">
        <v>70</v>
      </c>
      <c r="C46" s="80" t="str">
        <f t="shared" si="0"/>
        <v>|</v>
      </c>
      <c r="D46" s="81">
        <v>12</v>
      </c>
      <c r="E46" s="82" t="str">
        <f>IF(B46="","",IFERROR(VLOOKUP(B46,Ingredients!$A:$G,4,FALSE),"ingredient not in list"))</f>
        <v>oz</v>
      </c>
      <c r="F46" s="80" t="str">
        <f t="shared" si="1"/>
        <v>|</v>
      </c>
      <c r="G46" s="83">
        <f>IF(B46="", "", IFERROR((VLOOKUP(B46,Ingredients!$A:$H,8,FALSE)*(D46/(VLOOKUP(B46,Ingredients!$A:$H,3,FALSE)))), "ingredient not in list"))</f>
        <v>3.99</v>
      </c>
      <c r="H46" s="80" t="str">
        <f t="shared" si="2"/>
        <v>|</v>
      </c>
      <c r="I46" s="84">
        <f>IF($B46="", "", IFERROR((VLOOKUP($B46,Ingredients!$A:$K,9,FALSE)*($D46/(VLOOKUP($B46,Ingredients!$A:$K,3,FALSE)))), "ingredient not in list"))</f>
        <v>66</v>
      </c>
      <c r="J46" s="80" t="str">
        <f t="shared" si="3"/>
        <v>|</v>
      </c>
      <c r="K46" s="84">
        <f>IF($B46="", "", IFERROR((VLOOKUP($B46,Ingredients!$A:$K,10,FALSE)*($D46/(VLOOKUP($B46,Ingredients!$A:$K,3,FALSE)))), "ingredient not in list"))</f>
        <v>3</v>
      </c>
      <c r="L46" s="80" t="str">
        <f t="shared" si="4"/>
        <v>|</v>
      </c>
      <c r="M46" s="84">
        <f>IF($B46="", "", IFERROR((VLOOKUP($B46,Ingredients!$A:$K,11,FALSE)*($D46/(VLOOKUP($B46,Ingredients!$A:$K,3,FALSE)))), "ingredient not in list"))</f>
        <v>27</v>
      </c>
      <c r="N46" s="80" t="str">
        <f t="shared" si="5"/>
        <v>|</v>
      </c>
      <c r="O46" s="85">
        <f>IF($B46="", "", IFERROR((VLOOKUP($B46,Ingredients!$A:$H,6,FALSE)*($D46/(VLOOKUP($B46,Ingredients!$A:$H,3,FALSE)))), "ingredient not in list"))</f>
        <v>510</v>
      </c>
      <c r="P46" s="9" t="str">
        <f>IF(AND(G46&lt;&gt;"",G47=""),SUM(G$1:G47)-SUM(P$1:P45),"")</f>
        <v/>
      </c>
      <c r="Q46" t="str">
        <f>IF(AND(O46&lt;&gt;"",O47=""),SUM(O$1:O47)-SUM(Q$1:Q45),"")</f>
        <v/>
      </c>
      <c r="R46" s="114" t="str">
        <f>IF(AND(I46&lt;&gt;"",I47=""),SUM(I$1:I47)-SUM(R$1:R45),"")</f>
        <v/>
      </c>
      <c r="S46" s="114" t="str">
        <f>IF(AND(K46&lt;&gt;"",K47=""),SUM(K$1:K47)-SUM(S$1:S45),"")</f>
        <v/>
      </c>
      <c r="T46" s="114" t="str">
        <f>IF(AND(M46&lt;&gt;"",M47=""),SUM(M$1:M47)-SUM(T$1:T45),"")</f>
        <v/>
      </c>
      <c r="V46" s="9" t="str">
        <f t="shared" si="6"/>
        <v/>
      </c>
      <c r="W46" s="28" t="str">
        <f t="shared" si="7"/>
        <v/>
      </c>
      <c r="X46" s="114" t="str">
        <f t="shared" si="8"/>
        <v/>
      </c>
      <c r="Y46" s="114" t="str">
        <f t="shared" si="9"/>
        <v/>
      </c>
      <c r="Z46" s="114" t="str">
        <f t="shared" si="10"/>
        <v/>
      </c>
      <c r="AA46" s="70"/>
    </row>
    <row r="47" spans="1:27" ht="12.75" x14ac:dyDescent="0.2">
      <c r="A47" s="16"/>
      <c r="B47" s="86" t="s">
        <v>43</v>
      </c>
      <c r="C47" s="87" t="str">
        <f t="shared" si="0"/>
        <v>|</v>
      </c>
      <c r="D47" s="18">
        <v>3</v>
      </c>
      <c r="E47" s="88" t="str">
        <f>IF(B47="","",IFERROR(VLOOKUP(B47,Ingredients!$A:$G,4,FALSE),"ingredient not in list"))</f>
        <v>pepper</v>
      </c>
      <c r="F47" s="87" t="str">
        <f t="shared" si="1"/>
        <v>|</v>
      </c>
      <c r="G47" s="89">
        <f>IF(B47="", "", IFERROR((VLOOKUP(B47,Ingredients!$A:$H,8,FALSE)*(D47/(VLOOKUP(B47,Ingredients!$A:$H,3,FALSE)))), "ingredient not in list"))</f>
        <v>2.67</v>
      </c>
      <c r="H47" s="87" t="str">
        <f t="shared" si="2"/>
        <v>|</v>
      </c>
      <c r="I47" s="90">
        <f>IF($B47="", "", IFERROR((VLOOKUP($B47,Ingredients!$A:$K,9,FALSE)*($D47/(VLOOKUP($B47,Ingredients!$A:$K,3,FALSE)))), "ingredient not in list"))</f>
        <v>3</v>
      </c>
      <c r="J47" s="87" t="str">
        <f t="shared" si="3"/>
        <v>|</v>
      </c>
      <c r="K47" s="90">
        <f>IF($B47="", "", IFERROR((VLOOKUP($B47,Ingredients!$A:$K,10,FALSE)*($D47/(VLOOKUP($B47,Ingredients!$A:$K,3,FALSE)))), "ingredient not in list"))</f>
        <v>21</v>
      </c>
      <c r="L47" s="87" t="str">
        <f t="shared" si="4"/>
        <v>|</v>
      </c>
      <c r="M47" s="90">
        <f>IF($B47="", "", IFERROR((VLOOKUP($B47,Ingredients!$A:$K,11,FALSE)*($D47/(VLOOKUP($B47,Ingredients!$A:$K,3,FALSE)))), "ingredient not in list"))</f>
        <v>0</v>
      </c>
      <c r="N47" s="87" t="str">
        <f t="shared" si="5"/>
        <v>|</v>
      </c>
      <c r="O47" s="91">
        <f>IF($B47="", "", IFERROR((VLOOKUP($B47,Ingredients!$A:$H,6,FALSE)*($D47/(VLOOKUP($B47,Ingredients!$A:$H,3,FALSE)))), "ingredient not in list"))</f>
        <v>99</v>
      </c>
      <c r="P47" s="9" t="str">
        <f>IF(AND(G47&lt;&gt;"",G48=""),SUM(G$1:G48)-SUM(P$1:P46),"")</f>
        <v/>
      </c>
      <c r="Q47" t="str">
        <f>IF(AND(O47&lt;&gt;"",O48=""),SUM(O$1:O48)-SUM(Q$1:Q46),"")</f>
        <v/>
      </c>
      <c r="R47" s="114" t="str">
        <f>IF(AND(I47&lt;&gt;"",I48=""),SUM(I$1:I48)-SUM(R$1:R46),"")</f>
        <v/>
      </c>
      <c r="S47" s="114" t="str">
        <f>IF(AND(K47&lt;&gt;"",K48=""),SUM(K$1:K48)-SUM(S$1:S46),"")</f>
        <v/>
      </c>
      <c r="T47" s="114" t="str">
        <f>IF(AND(M47&lt;&gt;"",M48=""),SUM(M$1:M48)-SUM(T$1:T46),"")</f>
        <v/>
      </c>
      <c r="V47" s="9" t="str">
        <f t="shared" si="6"/>
        <v/>
      </c>
      <c r="W47" s="28" t="str">
        <f t="shared" si="7"/>
        <v/>
      </c>
      <c r="X47" s="114" t="str">
        <f t="shared" si="8"/>
        <v/>
      </c>
      <c r="Y47" s="114" t="str">
        <f t="shared" si="9"/>
        <v/>
      </c>
      <c r="Z47" s="114" t="str">
        <f t="shared" si="10"/>
        <v/>
      </c>
      <c r="AA47" s="70"/>
    </row>
    <row r="48" spans="1:27" ht="12.75" x14ac:dyDescent="0.2">
      <c r="A48" s="16"/>
      <c r="B48" s="86" t="s">
        <v>42</v>
      </c>
      <c r="C48" s="87" t="str">
        <f t="shared" si="0"/>
        <v>|</v>
      </c>
      <c r="D48" s="18">
        <v>1</v>
      </c>
      <c r="E48" s="88" t="str">
        <f>IF(B48="","",IFERROR(VLOOKUP(B48,Ingredients!$A:$G,4,FALSE),"ingredient not in list"))</f>
        <v>onion</v>
      </c>
      <c r="F48" s="87" t="str">
        <f t="shared" si="1"/>
        <v>|</v>
      </c>
      <c r="G48" s="89">
        <f>IF(B48="", "", IFERROR((VLOOKUP(B48,Ingredients!$A:$H,8,FALSE)*(D48/(VLOOKUP(B48,Ingredients!$A:$H,3,FALSE)))), "ingredient not in list"))</f>
        <v>1</v>
      </c>
      <c r="H48" s="87" t="str">
        <f t="shared" si="2"/>
        <v>|</v>
      </c>
      <c r="I48" s="90">
        <f>IF($B48="", "", IFERROR((VLOOKUP($B48,Ingredients!$A:$K,9,FALSE)*($D48/(VLOOKUP($B48,Ingredients!$A:$K,3,FALSE)))), "ingredient not in list"))</f>
        <v>2</v>
      </c>
      <c r="J48" s="87" t="str">
        <f t="shared" si="3"/>
        <v>|</v>
      </c>
      <c r="K48" s="90">
        <f>IF($B48="", "", IFERROR((VLOOKUP($B48,Ingredients!$A:$K,10,FALSE)*($D48/(VLOOKUP($B48,Ingredients!$A:$K,3,FALSE)))), "ingredient not in list"))</f>
        <v>14</v>
      </c>
      <c r="L48" s="87" t="str">
        <f t="shared" si="4"/>
        <v>|</v>
      </c>
      <c r="M48" s="90">
        <f>IF($B48="", "", IFERROR((VLOOKUP($B48,Ingredients!$A:$K,11,FALSE)*($D48/(VLOOKUP($B48,Ingredients!$A:$K,3,FALSE)))), "ingredient not in list"))</f>
        <v>0</v>
      </c>
      <c r="N48" s="87" t="str">
        <f t="shared" si="5"/>
        <v>|</v>
      </c>
      <c r="O48" s="91">
        <f>IF($B48="", "", IFERROR((VLOOKUP($B48,Ingredients!$A:$H,6,FALSE)*($D48/(VLOOKUP($B48,Ingredients!$A:$H,3,FALSE)))), "ingredient not in list"))</f>
        <v>44</v>
      </c>
      <c r="P48" s="9" t="str">
        <f>IF(AND(G48&lt;&gt;"",G49=""),SUM(G$1:G49)-SUM(P$1:P47),"")</f>
        <v/>
      </c>
      <c r="Q48" t="str">
        <f>IF(AND(O48&lt;&gt;"",O49=""),SUM(O$1:O49)-SUM(Q$1:Q47),"")</f>
        <v/>
      </c>
      <c r="R48" s="114" t="str">
        <f>IF(AND(I48&lt;&gt;"",I49=""),SUM(I$1:I49)-SUM(R$1:R47),"")</f>
        <v/>
      </c>
      <c r="S48" s="114" t="str">
        <f>IF(AND(K48&lt;&gt;"",K49=""),SUM(K$1:K49)-SUM(S$1:S47),"")</f>
        <v/>
      </c>
      <c r="T48" s="114" t="str">
        <f>IF(AND(M48&lt;&gt;"",M49=""),SUM(M$1:M49)-SUM(T$1:T47),"")</f>
        <v/>
      </c>
      <c r="V48" s="9" t="str">
        <f t="shared" si="6"/>
        <v/>
      </c>
      <c r="W48" s="28" t="str">
        <f t="shared" si="7"/>
        <v/>
      </c>
      <c r="X48" s="114" t="str">
        <f t="shared" si="8"/>
        <v/>
      </c>
      <c r="Y48" s="114" t="str">
        <f t="shared" si="9"/>
        <v/>
      </c>
      <c r="Z48" s="114" t="str">
        <f t="shared" si="10"/>
        <v/>
      </c>
      <c r="AA48" s="70"/>
    </row>
    <row r="49" spans="1:27" ht="12.75" x14ac:dyDescent="0.2">
      <c r="A49" s="16"/>
      <c r="B49" s="86" t="s">
        <v>71</v>
      </c>
      <c r="C49" s="87" t="str">
        <f t="shared" si="0"/>
        <v>|</v>
      </c>
      <c r="D49" s="18">
        <v>5</v>
      </c>
      <c r="E49" s="88" t="str">
        <f>IF(B49="","",IFERROR(VLOOKUP(B49,Ingredients!$A:$G,4,FALSE),"ingredient not in list"))</f>
        <v>tomato</v>
      </c>
      <c r="F49" s="87" t="str">
        <f t="shared" si="1"/>
        <v>|</v>
      </c>
      <c r="G49" s="89">
        <f>IF(B49="", "", IFERROR((VLOOKUP(B49,Ingredients!$A:$H,8,FALSE)*(D49/(VLOOKUP(B49,Ingredients!$A:$H,3,FALSE)))), "ingredient not in list"))</f>
        <v>1.45</v>
      </c>
      <c r="H49" s="87" t="str">
        <f t="shared" si="2"/>
        <v>|</v>
      </c>
      <c r="I49" s="90">
        <f>IF($B49="", "", IFERROR((VLOOKUP($B49,Ingredients!$A:$K,9,FALSE)*($D49/(VLOOKUP($B49,Ingredients!$A:$K,3,FALSE)))), "ingredient not in list"))</f>
        <v>5</v>
      </c>
      <c r="J49" s="87" t="str">
        <f t="shared" si="3"/>
        <v>|</v>
      </c>
      <c r="K49" s="90">
        <f>IF($B49="", "", IFERROR((VLOOKUP($B49,Ingredients!$A:$K,10,FALSE)*($D49/(VLOOKUP($B49,Ingredients!$A:$K,3,FALSE)))), "ingredient not in list"))</f>
        <v>10</v>
      </c>
      <c r="L49" s="87" t="str">
        <f t="shared" si="4"/>
        <v>|</v>
      </c>
      <c r="M49" s="90">
        <f>IF($B49="", "", IFERROR((VLOOKUP($B49,Ingredients!$A:$K,11,FALSE)*($D49/(VLOOKUP($B49,Ingredients!$A:$K,3,FALSE)))), "ingredient not in list"))</f>
        <v>5</v>
      </c>
      <c r="N49" s="87" t="str">
        <f t="shared" si="5"/>
        <v>|</v>
      </c>
      <c r="O49" s="91">
        <f>IF($B49="", "", IFERROR((VLOOKUP($B49,Ingredients!$A:$H,6,FALSE)*($D49/(VLOOKUP($B49,Ingredients!$A:$H,3,FALSE)))), "ingredient not in list"))</f>
        <v>175</v>
      </c>
      <c r="P49" s="9" t="str">
        <f>IF(AND(G49&lt;&gt;"",G50=""),SUM(G$1:G50)-SUM(P$1:P48),"")</f>
        <v/>
      </c>
      <c r="Q49" t="str">
        <f>IF(AND(O49&lt;&gt;"",O50=""),SUM(O$1:O50)-SUM(Q$1:Q48),"")</f>
        <v/>
      </c>
      <c r="R49" s="114" t="str">
        <f>IF(AND(I49&lt;&gt;"",I50=""),SUM(I$1:I50)-SUM(R$1:R48),"")</f>
        <v/>
      </c>
      <c r="S49" s="114" t="str">
        <f>IF(AND(K49&lt;&gt;"",K50=""),SUM(K$1:K50)-SUM(S$1:S48),"")</f>
        <v/>
      </c>
      <c r="T49" s="114" t="str">
        <f>IF(AND(M49&lt;&gt;"",M50=""),SUM(M$1:M50)-SUM(T$1:T48),"")</f>
        <v/>
      </c>
      <c r="V49" s="9" t="str">
        <f t="shared" si="6"/>
        <v/>
      </c>
      <c r="W49" s="28" t="str">
        <f t="shared" si="7"/>
        <v/>
      </c>
      <c r="X49" s="114" t="str">
        <f t="shared" si="8"/>
        <v/>
      </c>
      <c r="Y49" s="114" t="str">
        <f t="shared" si="9"/>
        <v/>
      </c>
      <c r="Z49" s="114" t="str">
        <f t="shared" si="10"/>
        <v/>
      </c>
      <c r="AA49" s="70"/>
    </row>
    <row r="50" spans="1:27" ht="12.75" x14ac:dyDescent="0.2">
      <c r="A50" s="16"/>
      <c r="B50" s="86" t="s">
        <v>60</v>
      </c>
      <c r="C50" s="87" t="str">
        <f t="shared" si="0"/>
        <v>|</v>
      </c>
      <c r="D50" s="18">
        <v>1</v>
      </c>
      <c r="E50" s="88" t="str">
        <f>IF(B50="","",IFERROR(VLOOKUP(B50,Ingredients!$A:$G,4,FALSE),"ingredient not in list"))</f>
        <v>head</v>
      </c>
      <c r="F50" s="87" t="str">
        <f t="shared" si="1"/>
        <v>|</v>
      </c>
      <c r="G50" s="89">
        <f>IF(B50="", "", IFERROR((VLOOKUP(B50,Ingredients!$A:$H,8,FALSE)*(D50/(VLOOKUP(B50,Ingredients!$A:$H,3,FALSE)))), "ingredient not in list"))</f>
        <v>1.99</v>
      </c>
      <c r="H50" s="87" t="str">
        <f t="shared" si="2"/>
        <v>|</v>
      </c>
      <c r="I50" s="90">
        <f>IF($B50="", "", IFERROR((VLOOKUP($B50,Ingredients!$A:$K,9,FALSE)*($D50/(VLOOKUP($B50,Ingredients!$A:$K,3,FALSE)))), "ingredient not in list"))</f>
        <v>2</v>
      </c>
      <c r="J50" s="87" t="str">
        <f t="shared" si="3"/>
        <v>|</v>
      </c>
      <c r="K50" s="90">
        <f>IF($B50="", "", IFERROR((VLOOKUP($B50,Ingredients!$A:$K,10,FALSE)*($D50/(VLOOKUP($B50,Ingredients!$A:$K,3,FALSE)))), "ingredient not in list"))</f>
        <v>6.52</v>
      </c>
      <c r="L50" s="87" t="str">
        <f t="shared" si="4"/>
        <v>|</v>
      </c>
      <c r="M50" s="90">
        <f>IF($B50="", "", IFERROR((VLOOKUP($B50,Ingredients!$A:$K,11,FALSE)*($D50/(VLOOKUP($B50,Ingredients!$A:$K,3,FALSE)))), "ingredient not in list"))</f>
        <v>0.32</v>
      </c>
      <c r="N50" s="87" t="str">
        <f t="shared" si="5"/>
        <v>|</v>
      </c>
      <c r="O50" s="91">
        <f>IF($B50="", "", IFERROR((VLOOKUP($B50,Ingredients!$A:$H,6,FALSE)*($D50/(VLOOKUP($B50,Ingredients!$A:$H,3,FALSE)))), "ingredient not in list"))</f>
        <v>100</v>
      </c>
      <c r="P50" s="9" t="str">
        <f>IF(AND(G50&lt;&gt;"",G51=""),SUM(G$1:G51)-SUM(P$1:P49),"")</f>
        <v/>
      </c>
      <c r="Q50" t="str">
        <f>IF(AND(O50&lt;&gt;"",O51=""),SUM(O$1:O51)-SUM(Q$1:Q49),"")</f>
        <v/>
      </c>
      <c r="R50" s="114" t="str">
        <f>IF(AND(I50&lt;&gt;"",I51=""),SUM(I$1:I51)-SUM(R$1:R49),"")</f>
        <v/>
      </c>
      <c r="S50" s="114" t="str">
        <f>IF(AND(K50&lt;&gt;"",K51=""),SUM(K$1:K51)-SUM(S$1:S49),"")</f>
        <v/>
      </c>
      <c r="T50" s="114" t="str">
        <f>IF(AND(M50&lt;&gt;"",M51=""),SUM(M$1:M51)-SUM(T$1:T49),"")</f>
        <v/>
      </c>
      <c r="V50" s="9" t="str">
        <f t="shared" si="6"/>
        <v/>
      </c>
      <c r="W50" s="28" t="str">
        <f t="shared" si="7"/>
        <v/>
      </c>
      <c r="X50" s="114" t="str">
        <f t="shared" si="8"/>
        <v/>
      </c>
      <c r="Y50" s="114" t="str">
        <f t="shared" si="9"/>
        <v/>
      </c>
      <c r="Z50" s="114" t="str">
        <f t="shared" si="10"/>
        <v/>
      </c>
      <c r="AA50" s="70"/>
    </row>
    <row r="51" spans="1:27" ht="13.5" thickBot="1" x14ac:dyDescent="0.25">
      <c r="A51" s="16"/>
      <c r="B51" s="86" t="s">
        <v>29</v>
      </c>
      <c r="C51" s="87" t="str">
        <f t="shared" si="0"/>
        <v>|</v>
      </c>
      <c r="D51" s="18">
        <v>1</v>
      </c>
      <c r="E51" s="88" t="str">
        <f>IF(B51="","",IFERROR(VLOOKUP(B51,Ingredients!$A:$G,4,FALSE),"ingredient not in list"))</f>
        <v>lime</v>
      </c>
      <c r="F51" s="87" t="str">
        <f t="shared" si="1"/>
        <v>|</v>
      </c>
      <c r="G51" s="89">
        <f>IF(B51="", "", IFERROR((VLOOKUP(B51,Ingredients!$A:$H,8,FALSE)*(D51/(VLOOKUP(B51,Ingredients!$A:$H,3,FALSE)))), "ingredient not in list"))</f>
        <v>0.28999999999999998</v>
      </c>
      <c r="H51" s="87" t="str">
        <f t="shared" si="2"/>
        <v>|</v>
      </c>
      <c r="I51" s="90">
        <f>IF($B51="", "", IFERROR((VLOOKUP($B51,Ingredients!$A:$K,9,FALSE)*($D51/(VLOOKUP($B51,Ingredients!$A:$K,3,FALSE)))), "ingredient not in list"))</f>
        <v>0.47</v>
      </c>
      <c r="J51" s="87" t="str">
        <f t="shared" si="3"/>
        <v>|</v>
      </c>
      <c r="K51" s="90">
        <f>IF($B51="", "", IFERROR((VLOOKUP($B51,Ingredients!$A:$K,10,FALSE)*($D51/(VLOOKUP($B51,Ingredients!$A:$K,3,FALSE)))), "ingredient not in list"))</f>
        <v>7.06</v>
      </c>
      <c r="L51" s="87" t="str">
        <f t="shared" si="4"/>
        <v>|</v>
      </c>
      <c r="M51" s="90">
        <f>IF($B51="", "", IFERROR((VLOOKUP($B51,Ingredients!$A:$K,11,FALSE)*($D51/(VLOOKUP($B51,Ingredients!$A:$K,3,FALSE)))), "ingredient not in list"))</f>
        <v>0.13</v>
      </c>
      <c r="N51" s="87" t="str">
        <f t="shared" si="5"/>
        <v>|</v>
      </c>
      <c r="O51" s="91">
        <f>IF($B51="", "", IFERROR((VLOOKUP($B51,Ingredients!$A:$H,6,FALSE)*($D51/(VLOOKUP($B51,Ingredients!$A:$H,3,FALSE)))), "ingredient not in list"))</f>
        <v>20</v>
      </c>
      <c r="P51" s="9" t="str">
        <f>IF(AND(G51&lt;&gt;"",G52=""),SUM(G$1:G52)-SUM(P$1:P50),"")</f>
        <v/>
      </c>
      <c r="Q51" t="str">
        <f>IF(AND(O51&lt;&gt;"",O52=""),SUM(O$1:O52)-SUM(Q$1:Q50),"")</f>
        <v/>
      </c>
      <c r="R51" s="114" t="str">
        <f>IF(AND(I51&lt;&gt;"",I52=""),SUM(I$1:I52)-SUM(R$1:R50),"")</f>
        <v/>
      </c>
      <c r="S51" s="114" t="str">
        <f>IF(AND(K51&lt;&gt;"",K52=""),SUM(K$1:K52)-SUM(S$1:S50),"")</f>
        <v/>
      </c>
      <c r="T51" s="114" t="str">
        <f>IF(AND(M51&lt;&gt;"",M52=""),SUM(M$1:M52)-SUM(T$1:T50),"")</f>
        <v/>
      </c>
      <c r="V51" s="9" t="str">
        <f t="shared" si="6"/>
        <v/>
      </c>
      <c r="W51" s="28" t="str">
        <f t="shared" si="7"/>
        <v/>
      </c>
      <c r="X51" s="114" t="str">
        <f t="shared" si="8"/>
        <v/>
      </c>
      <c r="Y51" s="114" t="str">
        <f t="shared" si="9"/>
        <v/>
      </c>
      <c r="Z51" s="114" t="str">
        <f t="shared" si="10"/>
        <v/>
      </c>
      <c r="AA51" s="70"/>
    </row>
    <row r="52" spans="1:27" ht="13.5" thickBot="1" x14ac:dyDescent="0.25">
      <c r="A52" s="78" t="s">
        <v>59</v>
      </c>
      <c r="B52" s="92" t="s">
        <v>51</v>
      </c>
      <c r="C52" s="93" t="str">
        <f t="shared" si="0"/>
        <v>|</v>
      </c>
      <c r="D52" s="94">
        <v>5</v>
      </c>
      <c r="E52" s="95" t="str">
        <f>IF(B52="","",IFERROR(VLOOKUP(B52,Ingredients!$A:$G,4,FALSE),"ingredient not in list"))</f>
        <v>potato</v>
      </c>
      <c r="F52" s="93" t="str">
        <f t="shared" si="1"/>
        <v>|</v>
      </c>
      <c r="G52" s="96">
        <f>IF(B52="", "", IFERROR((VLOOKUP(B52,Ingredients!$A:$H,8,FALSE)*(D52/(VLOOKUP(B52,Ingredients!$A:$H,3,FALSE)))), "ingredient not in list"))</f>
        <v>4</v>
      </c>
      <c r="H52" s="93" t="str">
        <f t="shared" si="2"/>
        <v>|</v>
      </c>
      <c r="I52" s="97">
        <f>IF($B52="", "", IFERROR((VLOOKUP($B52,Ingredients!$A:$K,9,FALSE)*($D52/(VLOOKUP($B52,Ingredients!$A:$K,3,FALSE)))), "ingredient not in list"))</f>
        <v>15</v>
      </c>
      <c r="J52" s="93" t="str">
        <f t="shared" si="3"/>
        <v>|</v>
      </c>
      <c r="K52" s="97">
        <f>IF($B52="", "", IFERROR((VLOOKUP($B52,Ingredients!$A:$K,10,FALSE)*($D52/(VLOOKUP($B52,Ingredients!$A:$K,3,FALSE)))), "ingredient not in list"))</f>
        <v>130</v>
      </c>
      <c r="L52" s="93" t="str">
        <f t="shared" si="4"/>
        <v>|</v>
      </c>
      <c r="M52" s="97">
        <f>IF($B52="", "", IFERROR((VLOOKUP($B52,Ingredients!$A:$K,11,FALSE)*($D52/(VLOOKUP($B52,Ingredients!$A:$K,3,FALSE)))), "ingredient not in list"))</f>
        <v>0</v>
      </c>
      <c r="N52" s="93" t="str">
        <f t="shared" si="5"/>
        <v>|</v>
      </c>
      <c r="O52" s="98">
        <f>IF($B52="", "", IFERROR((VLOOKUP($B52,Ingredients!$A:$H,6,FALSE)*($D52/(VLOOKUP($B52,Ingredients!$A:$H,3,FALSE)))), "ingredient not in list"))</f>
        <v>850</v>
      </c>
      <c r="P52" s="9">
        <f>IF(AND(G52&lt;&gt;"",G53=""),SUM(G$1:G53)-SUM(P$1:P51),"")</f>
        <v>15.390000000000008</v>
      </c>
      <c r="Q52">
        <f>IF(AND(O52&lt;&gt;"",O53=""),SUM(O$1:O53)-SUM(Q$1:Q51),"")</f>
        <v>1798</v>
      </c>
      <c r="R52" s="114">
        <f>IF(AND(I52&lt;&gt;"",I53=""),SUM(I$1:I53)-SUM(R$1:R51),"")</f>
        <v>93.470000000000027</v>
      </c>
      <c r="S52" s="114">
        <f>IF(AND(K52&lt;&gt;"",K53=""),SUM(K$1:K53)-SUM(S$1:S51),"")</f>
        <v>191.57999999999993</v>
      </c>
      <c r="T52" s="114">
        <f>IF(AND(M52&lt;&gt;"",M53=""),SUM(M$1:M53)-SUM(T$1:T51),"")</f>
        <v>32.449999999999989</v>
      </c>
      <c r="U52" s="14">
        <v>5</v>
      </c>
      <c r="V52" s="9">
        <f t="shared" si="6"/>
        <v>3.0780000000000016</v>
      </c>
      <c r="W52" s="28">
        <f t="shared" si="7"/>
        <v>359.6</v>
      </c>
      <c r="X52" s="114">
        <f t="shared" si="8"/>
        <v>18.694000000000006</v>
      </c>
      <c r="Y52" s="114">
        <f t="shared" si="9"/>
        <v>38.315999999999988</v>
      </c>
      <c r="Z52" s="114">
        <f t="shared" si="10"/>
        <v>6.4899999999999975</v>
      </c>
    </row>
    <row r="53" spans="1:27" ht="12.75" x14ac:dyDescent="0.2">
      <c r="A53" s="16"/>
      <c r="C53" t="str">
        <f t="shared" si="0"/>
        <v/>
      </c>
      <c r="D53" s="16"/>
      <c r="E53" s="3" t="str">
        <f>IF(B53="","",IFERROR(VLOOKUP(B53,Ingredients!$A:$G,4,FALSE),"ingredient not in list"))</f>
        <v/>
      </c>
      <c r="F53" t="str">
        <f t="shared" si="1"/>
        <v/>
      </c>
      <c r="G53" s="9" t="str">
        <f>IF(B53="", "", IFERROR((VLOOKUP(B53,Ingredients!$A:$H,8,FALSE)*(D53/(VLOOKUP(B53,Ingredients!$A:$H,3,FALSE)))), "ingredient not in list"))</f>
        <v/>
      </c>
      <c r="H53" t="str">
        <f t="shared" si="2"/>
        <v/>
      </c>
      <c r="I53" s="69" t="str">
        <f>IF($B53="", "", IFERROR((VLOOKUP($B53,Ingredients!$A:$K,9,FALSE)*($D53/(VLOOKUP($B53,Ingredients!$A:$K,3,FALSE)))), "ingredient not in list"))</f>
        <v/>
      </c>
      <c r="J53" t="str">
        <f t="shared" si="3"/>
        <v/>
      </c>
      <c r="K53" s="69" t="str">
        <f>IF($B53="", "", IFERROR((VLOOKUP($B53,Ingredients!$A:$K,10,FALSE)*($D53/(VLOOKUP($B53,Ingredients!$A:$K,3,FALSE)))), "ingredient not in list"))</f>
        <v/>
      </c>
      <c r="L53" t="str">
        <f t="shared" si="4"/>
        <v/>
      </c>
      <c r="M53" s="69" t="str">
        <f>IF($B53="", "", IFERROR((VLOOKUP($B53,Ingredients!$A:$K,11,FALSE)*($D53/(VLOOKUP($B53,Ingredients!$A:$K,3,FALSE)))), "ingredient not in list"))</f>
        <v/>
      </c>
      <c r="N53" t="str">
        <f t="shared" si="5"/>
        <v/>
      </c>
      <c r="O53" s="29" t="str">
        <f>IF($B53="", "", IFERROR((VLOOKUP($B53,Ingredients!$A:$H,6,FALSE)*($D53/(VLOOKUP($B53,Ingredients!$A:$H,3,FALSE)))), "ingredient not in list"))</f>
        <v/>
      </c>
      <c r="P53" s="9" t="str">
        <f>IF(AND(G53&lt;&gt;"",G54=""),SUM(G$1:G54)-SUM(P$1:P52),"")</f>
        <v/>
      </c>
      <c r="Q53" t="str">
        <f>IF(AND(O53&lt;&gt;"",O54=""),SUM(O$1:O54)-SUM(Q$1:Q52),"")</f>
        <v/>
      </c>
      <c r="R53" s="114" t="str">
        <f>IF(AND(I53&lt;&gt;"",I54=""),SUM(I$1:I54)-SUM(R$1:R52),"")</f>
        <v/>
      </c>
      <c r="S53" s="114" t="str">
        <f>IF(AND(K53&lt;&gt;"",K54=""),SUM(K$1:K54)-SUM(S$1:S52),"")</f>
        <v/>
      </c>
      <c r="T53" s="114" t="str">
        <f>IF(AND(M53&lt;&gt;"",M54=""),SUM(M$1:M54)-SUM(T$1:T52),"")</f>
        <v/>
      </c>
      <c r="V53" s="9" t="str">
        <f t="shared" si="6"/>
        <v/>
      </c>
      <c r="W53" s="28" t="str">
        <f t="shared" si="7"/>
        <v/>
      </c>
      <c r="X53" s="114" t="str">
        <f t="shared" si="8"/>
        <v/>
      </c>
      <c r="Y53" s="114" t="str">
        <f t="shared" si="9"/>
        <v/>
      </c>
      <c r="Z53" s="114" t="str">
        <f t="shared" si="10"/>
        <v/>
      </c>
      <c r="AA53" s="70"/>
    </row>
    <row r="54" spans="1:27" ht="12.75" x14ac:dyDescent="0.2">
      <c r="B54" s="79" t="s">
        <v>65</v>
      </c>
      <c r="C54" s="80" t="str">
        <f t="shared" si="0"/>
        <v>|</v>
      </c>
      <c r="D54" s="103">
        <v>2.5</v>
      </c>
      <c r="E54" s="82" t="str">
        <f>IF(B54="","",IFERROR(VLOOKUP(B54,Ingredients!$A:$G,4,FALSE),"ingredient not in list"))</f>
        <v>cup</v>
      </c>
      <c r="F54" s="80" t="str">
        <f t="shared" si="1"/>
        <v>|</v>
      </c>
      <c r="G54" s="83">
        <f>IF(B54="", "", IFERROR((VLOOKUP(B54,Ingredients!$A:$H,8,FALSE)*(D54/(VLOOKUP(B54,Ingredients!$A:$H,3,FALSE)))), "ingredient not in list"))</f>
        <v>0</v>
      </c>
      <c r="H54" s="80" t="str">
        <f t="shared" si="2"/>
        <v>|</v>
      </c>
      <c r="I54" s="84">
        <f>IF($B54="", "", IFERROR((VLOOKUP($B54,Ingredients!$A:$K,9,FALSE)*($D54/(VLOOKUP($B54,Ingredients!$A:$K,3,FALSE)))), "ingredient not in list"))</f>
        <v>0</v>
      </c>
      <c r="J54" s="80" t="str">
        <f t="shared" si="3"/>
        <v>|</v>
      </c>
      <c r="K54" s="84">
        <f>IF($B54="", "", IFERROR((VLOOKUP($B54,Ingredients!$A:$K,10,FALSE)*($D54/(VLOOKUP($B54,Ingredients!$A:$K,3,FALSE)))), "ingredient not in list"))</f>
        <v>0</v>
      </c>
      <c r="L54" s="80" t="str">
        <f t="shared" si="4"/>
        <v>|</v>
      </c>
      <c r="M54" s="84">
        <f>IF($B54="", "", IFERROR((VLOOKUP($B54,Ingredients!$A:$K,11,FALSE)*($D54/(VLOOKUP($B54,Ingredients!$A:$K,3,FALSE)))), "ingredient not in list"))</f>
        <v>0</v>
      </c>
      <c r="N54" s="80" t="str">
        <f t="shared" si="5"/>
        <v>|</v>
      </c>
      <c r="O54" s="85">
        <f>IF($B54="", "", IFERROR((VLOOKUP($B54,Ingredients!$A:$H,6,FALSE)*($D54/(VLOOKUP($B54,Ingredients!$A:$H,3,FALSE)))), "ingredient not in list"))</f>
        <v>0</v>
      </c>
      <c r="P54" s="9" t="str">
        <f>IF(AND(G54&lt;&gt;"",G55=""),SUM(G$1:G55)-SUM(P$1:P53),"")</f>
        <v/>
      </c>
      <c r="Q54" t="str">
        <f>IF(AND(O54&lt;&gt;"",O55=""),SUM(O$1:O55)-SUM(Q$1:Q53),"")</f>
        <v/>
      </c>
      <c r="R54" s="114" t="str">
        <f>IF(AND(I54&lt;&gt;"",I55=""),SUM(I$1:I55)-SUM(R$1:R53),"")</f>
        <v/>
      </c>
      <c r="S54" s="114" t="str">
        <f>IF(AND(K54&lt;&gt;"",K55=""),SUM(K$1:K55)-SUM(S$1:S53),"")</f>
        <v/>
      </c>
      <c r="T54" s="114" t="str">
        <f>IF(AND(M54&lt;&gt;"",M55=""),SUM(M$1:M55)-SUM(T$1:T53),"")</f>
        <v/>
      </c>
      <c r="V54" s="9" t="str">
        <f t="shared" si="6"/>
        <v/>
      </c>
      <c r="W54" s="28" t="str">
        <f t="shared" si="7"/>
        <v/>
      </c>
      <c r="X54" s="114" t="str">
        <f t="shared" si="8"/>
        <v/>
      </c>
      <c r="Y54" s="114" t="str">
        <f t="shared" si="9"/>
        <v/>
      </c>
      <c r="Z54" s="114" t="str">
        <f t="shared" si="10"/>
        <v/>
      </c>
      <c r="AA54" s="70"/>
    </row>
    <row r="55" spans="1:27" ht="12.75" x14ac:dyDescent="0.2">
      <c r="A55" s="16"/>
      <c r="B55" s="102" t="s">
        <v>66</v>
      </c>
      <c r="C55" s="87" t="str">
        <f t="shared" si="0"/>
        <v>|</v>
      </c>
      <c r="D55" s="18">
        <v>1</v>
      </c>
      <c r="E55" s="88" t="str">
        <f>IF(B55="","",IFERROR(VLOOKUP(B55,Ingredients!$A:$G,4,FALSE),"ingredient not in list"))</f>
        <v>packet</v>
      </c>
      <c r="F55" s="87" t="str">
        <f t="shared" si="1"/>
        <v>|</v>
      </c>
      <c r="G55" s="89">
        <f>IF(B55="", "", IFERROR((VLOOKUP(B55,Ingredients!$A:$H,8,FALSE)*(D55/(VLOOKUP(B55,Ingredients!$A:$H,3,FALSE)))), "ingredient not in list"))</f>
        <v>0.33</v>
      </c>
      <c r="H55" s="87" t="str">
        <f t="shared" si="2"/>
        <v>|</v>
      </c>
      <c r="I55" s="90">
        <f>IF($B55="", "", IFERROR((VLOOKUP($B55,Ingredients!$A:$K,9,FALSE)*($D55/(VLOOKUP($B55,Ingredients!$A:$K,3,FALSE)))), "ingredient not in list"))</f>
        <v>2.68</v>
      </c>
      <c r="J55" s="87" t="str">
        <f t="shared" si="3"/>
        <v>|</v>
      </c>
      <c r="K55" s="90">
        <f>IF($B55="", "", IFERROR((VLOOKUP($B55,Ingredients!$A:$K,10,FALSE)*($D55/(VLOOKUP($B55,Ingredients!$A:$K,3,FALSE)))), "ingredient not in list"))</f>
        <v>2.67</v>
      </c>
      <c r="L55" s="87" t="str">
        <f t="shared" si="4"/>
        <v>|</v>
      </c>
      <c r="M55" s="90">
        <f>IF($B55="", "", IFERROR((VLOOKUP($B55,Ingredients!$A:$K,11,FALSE)*($D55/(VLOOKUP($B55,Ingredients!$A:$K,3,FALSE)))), "ingredient not in list"))</f>
        <v>0.32</v>
      </c>
      <c r="N55" s="87" t="str">
        <f t="shared" si="5"/>
        <v>|</v>
      </c>
      <c r="O55" s="91">
        <f>IF($B55="", "", IFERROR((VLOOKUP($B55,Ingredients!$A:$H,6,FALSE)*($D55/(VLOOKUP($B55,Ingredients!$A:$H,3,FALSE)))), "ingredient not in list"))</f>
        <v>21</v>
      </c>
      <c r="P55" s="9" t="str">
        <f>IF(AND(G55&lt;&gt;"",G56=""),SUM(G$1:G56)-SUM(P$1:P54),"")</f>
        <v/>
      </c>
      <c r="Q55" t="str">
        <f>IF(AND(O55&lt;&gt;"",O56=""),SUM(O$1:O56)-SUM(Q$1:Q54),"")</f>
        <v/>
      </c>
      <c r="R55" s="114" t="str">
        <f>IF(AND(I55&lt;&gt;"",I56=""),SUM(I$1:I56)-SUM(R$1:R54),"")</f>
        <v/>
      </c>
      <c r="S55" s="114" t="str">
        <f>IF(AND(K55&lt;&gt;"",K56=""),SUM(K$1:K56)-SUM(S$1:S54),"")</f>
        <v/>
      </c>
      <c r="T55" s="114" t="str">
        <f>IF(AND(M55&lt;&gt;"",M56=""),SUM(M$1:M56)-SUM(T$1:T54),"")</f>
        <v/>
      </c>
      <c r="V55" s="9" t="str">
        <f t="shared" si="6"/>
        <v/>
      </c>
      <c r="W55" s="28" t="str">
        <f t="shared" si="7"/>
        <v/>
      </c>
      <c r="X55" s="114" t="str">
        <f t="shared" si="8"/>
        <v/>
      </c>
      <c r="Y55" s="114" t="str">
        <f t="shared" si="9"/>
        <v/>
      </c>
      <c r="Z55" s="114" t="str">
        <f t="shared" si="10"/>
        <v/>
      </c>
      <c r="AA55" s="70"/>
    </row>
    <row r="56" spans="1:27" ht="12.75" x14ac:dyDescent="0.2">
      <c r="A56" s="16"/>
      <c r="B56" s="102" t="s">
        <v>32</v>
      </c>
      <c r="C56" s="87" t="str">
        <f t="shared" si="0"/>
        <v>|</v>
      </c>
      <c r="D56" s="18">
        <v>0.5</v>
      </c>
      <c r="E56" s="88" t="str">
        <f>IF(B56="","",IFERROR(VLOOKUP(B56,Ingredients!$A:$G,4,FALSE),"ingredient not in list"))</f>
        <v>tbsp</v>
      </c>
      <c r="F56" s="87" t="str">
        <f t="shared" si="1"/>
        <v>|</v>
      </c>
      <c r="G56" s="89">
        <f>IF(B56="", "", IFERROR((VLOOKUP(B56,Ingredients!$A:$H,8,FALSE)*(D56/(VLOOKUP(B56,Ingredients!$A:$H,3,FALSE)))), "ingredient not in list"))</f>
        <v>0.10906250000000001</v>
      </c>
      <c r="H56" s="87" t="str">
        <f t="shared" si="2"/>
        <v>|</v>
      </c>
      <c r="I56" s="90">
        <f>IF($B56="", "", IFERROR((VLOOKUP($B56,Ingredients!$A:$K,9,FALSE)*($D56/(VLOOKUP($B56,Ingredients!$A:$K,3,FALSE)))), "ingredient not in list"))</f>
        <v>0.03</v>
      </c>
      <c r="J56" s="87" t="str">
        <f t="shared" si="3"/>
        <v>|</v>
      </c>
      <c r="K56" s="90">
        <f>IF($B56="", "", IFERROR((VLOOKUP($B56,Ingredients!$A:$K,10,FALSE)*($D56/(VLOOKUP($B56,Ingredients!$A:$K,3,FALSE)))), "ingredient not in list"))</f>
        <v>8.65</v>
      </c>
      <c r="L56" s="87" t="str">
        <f t="shared" si="4"/>
        <v>|</v>
      </c>
      <c r="M56" s="90">
        <f>IF($B56="", "", IFERROR((VLOOKUP($B56,Ingredients!$A:$K,11,FALSE)*($D56/(VLOOKUP($B56,Ingredients!$A:$K,3,FALSE)))), "ingredient not in list"))</f>
        <v>0</v>
      </c>
      <c r="N56" s="87" t="str">
        <f t="shared" si="5"/>
        <v>|</v>
      </c>
      <c r="O56" s="91">
        <f>IF($B56="", "", IFERROR((VLOOKUP($B56,Ingredients!$A:$H,6,FALSE)*($D56/(VLOOKUP($B56,Ingredients!$A:$H,3,FALSE)))), "ingredient not in list"))</f>
        <v>30</v>
      </c>
      <c r="P56" s="9" t="str">
        <f>IF(AND(G56&lt;&gt;"",G57=""),SUM(G$1:G57)-SUM(P$1:P55),"")</f>
        <v/>
      </c>
      <c r="Q56" t="str">
        <f>IF(AND(O56&lt;&gt;"",O57=""),SUM(O$1:O57)-SUM(Q$1:Q55),"")</f>
        <v/>
      </c>
      <c r="R56" s="114" t="str">
        <f>IF(AND(I56&lt;&gt;"",I57=""),SUM(I$1:I57)-SUM(R$1:R55),"")</f>
        <v/>
      </c>
      <c r="S56" s="114" t="str">
        <f>IF(AND(K56&lt;&gt;"",K57=""),SUM(K$1:K57)-SUM(S$1:S55),"")</f>
        <v/>
      </c>
      <c r="T56" s="114" t="str">
        <f>IF(AND(M56&lt;&gt;"",M57=""),SUM(M$1:M57)-SUM(T$1:T55),"")</f>
        <v/>
      </c>
      <c r="V56" s="9" t="str">
        <f t="shared" si="6"/>
        <v/>
      </c>
      <c r="W56" s="28" t="str">
        <f t="shared" si="7"/>
        <v/>
      </c>
      <c r="X56" s="114" t="str">
        <f t="shared" si="8"/>
        <v/>
      </c>
      <c r="Y56" s="114" t="str">
        <f t="shared" si="9"/>
        <v/>
      </c>
      <c r="Z56" s="114" t="str">
        <f t="shared" si="10"/>
        <v/>
      </c>
      <c r="AA56" s="70"/>
    </row>
    <row r="57" spans="1:27" ht="12.75" x14ac:dyDescent="0.2">
      <c r="A57" s="16"/>
      <c r="B57" s="102" t="s">
        <v>67</v>
      </c>
      <c r="C57" s="87" t="str">
        <f t="shared" si="0"/>
        <v>|</v>
      </c>
      <c r="D57" s="18">
        <v>4</v>
      </c>
      <c r="E57" s="88" t="str">
        <f>IF(B57="","",IFERROR(VLOOKUP(B57,Ingredients!$A:$G,4,FALSE),"ingredient not in list"))</f>
        <v>tbsp</v>
      </c>
      <c r="F57" s="87" t="str">
        <f t="shared" si="1"/>
        <v>|</v>
      </c>
      <c r="G57" s="89">
        <f>IF(B57="", "", IFERROR((VLOOKUP(B57,Ingredients!$A:$H,8,FALSE)*(D57/(VLOOKUP(B57,Ingredients!$A:$H,3,FALSE)))), "ingredient not in list"))</f>
        <v>0.20833333333333334</v>
      </c>
      <c r="H57" s="87" t="str">
        <f t="shared" si="2"/>
        <v>|</v>
      </c>
      <c r="I57" s="90">
        <f>IF($B57="", "", IFERROR((VLOOKUP($B57,Ingredients!$A:$K,9,FALSE)*($D57/(VLOOKUP($B57,Ingredients!$A:$K,3,FALSE)))), "ingredient not in list"))</f>
        <v>0</v>
      </c>
      <c r="J57" s="87" t="str">
        <f t="shared" si="3"/>
        <v>|</v>
      </c>
      <c r="K57" s="90">
        <f>IF($B57="", "", IFERROR((VLOOKUP($B57,Ingredients!$A:$K,10,FALSE)*($D57/(VLOOKUP($B57,Ingredients!$A:$K,3,FALSE)))), "ingredient not in list"))</f>
        <v>0</v>
      </c>
      <c r="L57" s="87" t="str">
        <f t="shared" si="4"/>
        <v>|</v>
      </c>
      <c r="M57" s="90">
        <f>IF($B57="", "", IFERROR((VLOOKUP($B57,Ingredients!$A:$K,11,FALSE)*($D57/(VLOOKUP($B57,Ingredients!$A:$K,3,FALSE)))), "ingredient not in list"))</f>
        <v>54.4</v>
      </c>
      <c r="N57" s="87" t="str">
        <f t="shared" si="5"/>
        <v>|</v>
      </c>
      <c r="O57" s="91">
        <f>IF($B57="", "", IFERROR((VLOOKUP($B57,Ingredients!$A:$H,6,FALSE)*($D57/(VLOOKUP($B57,Ingredients!$A:$H,3,FALSE)))), "ingredient not in list"))</f>
        <v>520</v>
      </c>
      <c r="P57" s="9" t="str">
        <f>IF(AND(G57&lt;&gt;"",G58=""),SUM(G$1:G58)-SUM(P$1:P56),"")</f>
        <v/>
      </c>
      <c r="Q57" t="str">
        <f>IF(AND(O57&lt;&gt;"",O58=""),SUM(O$1:O58)-SUM(Q$1:Q56),"")</f>
        <v/>
      </c>
      <c r="R57" s="114" t="str">
        <f>IF(AND(I57&lt;&gt;"",I58=""),SUM(I$1:I58)-SUM(R$1:R56),"")</f>
        <v/>
      </c>
      <c r="S57" s="114" t="str">
        <f>IF(AND(K57&lt;&gt;"",K58=""),SUM(K$1:K58)-SUM(S$1:S56),"")</f>
        <v/>
      </c>
      <c r="T57" s="114" t="str">
        <f>IF(AND(M57&lt;&gt;"",M58=""),SUM(M$1:M58)-SUM(T$1:T56),"")</f>
        <v/>
      </c>
      <c r="V57" s="9" t="str">
        <f t="shared" si="6"/>
        <v/>
      </c>
      <c r="W57" s="28" t="str">
        <f t="shared" si="7"/>
        <v/>
      </c>
      <c r="X57" s="114" t="str">
        <f t="shared" si="8"/>
        <v/>
      </c>
      <c r="Y57" s="114" t="str">
        <f t="shared" si="9"/>
        <v/>
      </c>
      <c r="Z57" s="114" t="str">
        <f t="shared" si="10"/>
        <v/>
      </c>
      <c r="AA57" s="70"/>
    </row>
    <row r="58" spans="1:27" ht="12.75" x14ac:dyDescent="0.2">
      <c r="A58" s="16"/>
      <c r="B58" s="102" t="s">
        <v>68</v>
      </c>
      <c r="C58" s="87" t="str">
        <f t="shared" si="0"/>
        <v>|</v>
      </c>
      <c r="D58" s="18">
        <v>4</v>
      </c>
      <c r="E58" s="88" t="str">
        <f>IF(B58="","",IFERROR(VLOOKUP(B58,Ingredients!$A:$G,4,FALSE),"ingredient not in list"))</f>
        <v>egg</v>
      </c>
      <c r="F58" s="87" t="str">
        <f t="shared" si="1"/>
        <v>|</v>
      </c>
      <c r="G58" s="89">
        <f>IF(B58="", "", IFERROR((VLOOKUP(B58,Ingredients!$A:$H,8,FALSE)*(D58/(VLOOKUP(B58,Ingredients!$A:$H,3,FALSE)))), "ingredient not in list"))</f>
        <v>0.43</v>
      </c>
      <c r="H58" s="87" t="str">
        <f t="shared" si="2"/>
        <v>|</v>
      </c>
      <c r="I58" s="90">
        <f>IF($B58="", "", IFERROR((VLOOKUP($B58,Ingredients!$A:$K,9,FALSE)*($D58/(VLOOKUP($B58,Ingredients!$A:$K,3,FALSE)))), "ingredient not in list"))</f>
        <v>25.16</v>
      </c>
      <c r="J58" s="87" t="str">
        <f t="shared" si="3"/>
        <v>|</v>
      </c>
      <c r="K58" s="90">
        <f>IF($B58="", "", IFERROR((VLOOKUP($B58,Ingredients!$A:$K,10,FALSE)*($D58/(VLOOKUP($B58,Ingredients!$A:$K,3,FALSE)))), "ingredient not in list"))</f>
        <v>1.52</v>
      </c>
      <c r="L58" s="87" t="str">
        <f t="shared" si="4"/>
        <v>|</v>
      </c>
      <c r="M58" s="90">
        <f>IF($B58="", "", IFERROR((VLOOKUP($B58,Ingredients!$A:$K,11,FALSE)*($D58/(VLOOKUP($B58,Ingredients!$A:$K,3,FALSE)))), "ingredient not in list"))</f>
        <v>19.88</v>
      </c>
      <c r="N58" s="87" t="str">
        <f t="shared" si="5"/>
        <v>|</v>
      </c>
      <c r="O58" s="91">
        <f>IF($B58="", "", IFERROR((VLOOKUP($B58,Ingredients!$A:$H,6,FALSE)*($D58/(VLOOKUP($B58,Ingredients!$A:$H,3,FALSE)))), "ingredient not in list"))</f>
        <v>288</v>
      </c>
      <c r="P58" s="9" t="str">
        <f>IF(AND(G58&lt;&gt;"",G59=""),SUM(G$1:G59)-SUM(P$1:P57),"")</f>
        <v/>
      </c>
      <c r="Q58" t="str">
        <f>IF(AND(O58&lt;&gt;"",O59=""),SUM(O$1:O59)-SUM(Q$1:Q57),"")</f>
        <v/>
      </c>
      <c r="R58" s="114" t="str">
        <f>IF(AND(I58&lt;&gt;"",I59=""),SUM(I$1:I59)-SUM(R$1:R57),"")</f>
        <v/>
      </c>
      <c r="S58" s="114" t="str">
        <f>IF(AND(K58&lt;&gt;"",K59=""),SUM(K$1:K59)-SUM(S$1:S57),"")</f>
        <v/>
      </c>
      <c r="T58" s="114" t="str">
        <f>IF(AND(M58&lt;&gt;"",M59=""),SUM(M$1:M59)-SUM(T$1:T57),"")</f>
        <v/>
      </c>
      <c r="V58" s="9" t="str">
        <f t="shared" si="6"/>
        <v/>
      </c>
      <c r="W58" s="28" t="str">
        <f t="shared" si="7"/>
        <v/>
      </c>
      <c r="X58" s="114" t="str">
        <f t="shared" si="8"/>
        <v/>
      </c>
      <c r="Y58" s="114" t="str">
        <f t="shared" si="9"/>
        <v/>
      </c>
      <c r="Z58" s="114" t="str">
        <f t="shared" si="10"/>
        <v/>
      </c>
      <c r="AA58" s="70"/>
    </row>
    <row r="59" spans="1:27" ht="13.5" thickBot="1" x14ac:dyDescent="0.25">
      <c r="A59" s="16"/>
      <c r="B59" s="102" t="s">
        <v>69</v>
      </c>
      <c r="C59" s="87" t="str">
        <f t="shared" si="0"/>
        <v>|</v>
      </c>
      <c r="D59" s="18">
        <v>1</v>
      </c>
      <c r="E59" s="88" t="str">
        <f>IF(B59="","",IFERROR(VLOOKUP(B59,Ingredients!$A:$G,4,FALSE),"ingredient not in list"))</f>
        <v>tsp</v>
      </c>
      <c r="F59" s="87" t="str">
        <f t="shared" si="1"/>
        <v>|</v>
      </c>
      <c r="G59" s="89">
        <f>IF(B59="", "", IFERROR((VLOOKUP(B59,Ingredients!$A:$H,8,FALSE)*(D59/(VLOOKUP(B59,Ingredients!$A:$H,3,FALSE)))), "ingredient not in list"))</f>
        <v>1.2219959266802444E-2</v>
      </c>
      <c r="H59" s="87" t="str">
        <f t="shared" si="2"/>
        <v>|</v>
      </c>
      <c r="I59" s="90">
        <f>IF($B59="", "", IFERROR((VLOOKUP($B59,Ingredients!$A:$K,9,FALSE)*($D59/(VLOOKUP($B59,Ingredients!$A:$K,3,FALSE)))), "ingredient not in list"))</f>
        <v>0</v>
      </c>
      <c r="J59" s="87" t="str">
        <f t="shared" si="3"/>
        <v>|</v>
      </c>
      <c r="K59" s="90">
        <f>IF($B59="", "", IFERROR((VLOOKUP($B59,Ingredients!$A:$K,10,FALSE)*($D59/(VLOOKUP($B59,Ingredients!$A:$K,3,FALSE)))), "ingredient not in list"))</f>
        <v>0</v>
      </c>
      <c r="L59" s="87" t="str">
        <f t="shared" si="4"/>
        <v>|</v>
      </c>
      <c r="M59" s="90">
        <f>IF($B59="", "", IFERROR((VLOOKUP($B59,Ingredients!$A:$K,11,FALSE)*($D59/(VLOOKUP($B59,Ingredients!$A:$K,3,FALSE)))), "ingredient not in list"))</f>
        <v>0</v>
      </c>
      <c r="N59" s="87" t="str">
        <f t="shared" si="5"/>
        <v>|</v>
      </c>
      <c r="O59" s="91">
        <f>IF($B59="", "", IFERROR((VLOOKUP($B59,Ingredients!$A:$H,6,FALSE)*($D59/(VLOOKUP($B59,Ingredients!$A:$H,3,FALSE)))), "ingredient not in list"))</f>
        <v>0</v>
      </c>
      <c r="P59" s="9" t="str">
        <f>IF(AND(G59&lt;&gt;"",G60=""),SUM(G$1:G60)-SUM(P$1:P58),"")</f>
        <v/>
      </c>
      <c r="Q59" t="str">
        <f>IF(AND(O59&lt;&gt;"",O60=""),SUM(O$1:O60)-SUM(Q$1:Q58),"")</f>
        <v/>
      </c>
      <c r="R59" s="114" t="str">
        <f>IF(AND(I59&lt;&gt;"",I60=""),SUM(I$1:I60)-SUM(R$1:R58),"")</f>
        <v/>
      </c>
      <c r="S59" s="114" t="str">
        <f>IF(AND(K59&lt;&gt;"",K60=""),SUM(K$1:K60)-SUM(S$1:S58),"")</f>
        <v/>
      </c>
      <c r="T59" s="114" t="str">
        <f>IF(AND(M59&lt;&gt;"",M60=""),SUM(M$1:M60)-SUM(T$1:T58),"")</f>
        <v/>
      </c>
      <c r="V59" s="9" t="str">
        <f t="shared" si="6"/>
        <v/>
      </c>
      <c r="W59" s="28" t="str">
        <f t="shared" si="7"/>
        <v/>
      </c>
      <c r="X59" s="114" t="str">
        <f t="shared" si="8"/>
        <v/>
      </c>
      <c r="Y59" s="114" t="str">
        <f t="shared" si="9"/>
        <v/>
      </c>
      <c r="Z59" s="114" t="str">
        <f t="shared" si="10"/>
        <v/>
      </c>
      <c r="AA59" s="70"/>
    </row>
    <row r="60" spans="1:27" ht="13.5" thickBot="1" x14ac:dyDescent="0.25">
      <c r="A60" s="78" t="s">
        <v>61</v>
      </c>
      <c r="B60" s="100" t="s">
        <v>62</v>
      </c>
      <c r="C60" s="93" t="str">
        <f t="shared" si="0"/>
        <v>|</v>
      </c>
      <c r="D60" s="94">
        <v>8</v>
      </c>
      <c r="E60" s="95" t="str">
        <f>IF(B60="","",IFERROR(VLOOKUP(B60,Ingredients!$A:$G,4,FALSE),"ingredient not in list"))</f>
        <v>cup</v>
      </c>
      <c r="F60" s="93" t="str">
        <f t="shared" si="1"/>
        <v>|</v>
      </c>
      <c r="G60" s="96">
        <f>IF(B60="", "", IFERROR((VLOOKUP(B60,Ingredients!$A:$H,8,FALSE)*(D60/(VLOOKUP(B60,Ingredients!$A:$H,3,FALSE)))), "ingredient not in list"))</f>
        <v>0.73960264900662254</v>
      </c>
      <c r="H60" s="93" t="str">
        <f t="shared" si="2"/>
        <v>|</v>
      </c>
      <c r="I60" s="97">
        <f>IF($B60="", "", IFERROR((VLOOKUP($B60,Ingredients!$A:$K,9,FALSE)*($D60/(VLOOKUP($B60,Ingredients!$A:$K,3,FALSE)))), "ingredient not in list"))</f>
        <v>96</v>
      </c>
      <c r="J60" s="93" t="str">
        <f t="shared" si="3"/>
        <v>|</v>
      </c>
      <c r="K60" s="97">
        <f>IF($B60="", "", IFERROR((VLOOKUP($B60,Ingredients!$A:$K,10,FALSE)*($D60/(VLOOKUP($B60,Ingredients!$A:$K,3,FALSE)))), "ingredient not in list"))</f>
        <v>704</v>
      </c>
      <c r="L60" s="93" t="str">
        <f t="shared" si="4"/>
        <v>|</v>
      </c>
      <c r="M60" s="97">
        <f>IF($B60="", "", IFERROR((VLOOKUP($B60,Ingredients!$A:$K,11,FALSE)*($D60/(VLOOKUP($B60,Ingredients!$A:$K,3,FALSE)))), "ingredient not in list"))</f>
        <v>0</v>
      </c>
      <c r="N60" s="93" t="str">
        <f t="shared" si="5"/>
        <v>|</v>
      </c>
      <c r="O60" s="98">
        <f>IF($B60="", "", IFERROR((VLOOKUP($B60,Ingredients!$A:$H,6,FALSE)*($D60/(VLOOKUP($B60,Ingredients!$A:$H,3,FALSE)))), "ingredient not in list"))</f>
        <v>3520</v>
      </c>
      <c r="P60" s="9">
        <f>IF(AND(G60&lt;&gt;"",G61=""),SUM(G$1:G61)-SUM(P$1:P59),"")</f>
        <v>1.8292184416067556</v>
      </c>
      <c r="Q60">
        <f>IF(AND(O60&lt;&gt;"",O61=""),SUM(O$1:O61)-SUM(Q$1:Q59),"")</f>
        <v>4379</v>
      </c>
      <c r="R60" s="114">
        <f>IF(AND(I60&lt;&gt;"",I61=""),SUM(I$1:I61)-SUM(R$1:R59),"")</f>
        <v>123.86999999999995</v>
      </c>
      <c r="S60" s="114">
        <f>IF(AND(K60&lt;&gt;"",K61=""),SUM(K$1:K61)-SUM(S$1:S59),"")</f>
        <v>716.84000000000037</v>
      </c>
      <c r="T60" s="114">
        <f>IF(AND(M60&lt;&gt;"",M61=""),SUM(M$1:M61)-SUM(T$1:T59),"")</f>
        <v>74.599999999999994</v>
      </c>
      <c r="U60" s="14">
        <v>30</v>
      </c>
      <c r="V60" s="9">
        <f t="shared" si="6"/>
        <v>6.0973948053558519E-2</v>
      </c>
      <c r="W60" s="28">
        <f t="shared" si="7"/>
        <v>145.96666666666667</v>
      </c>
      <c r="X60" s="114">
        <f t="shared" si="8"/>
        <v>4.1289999999999987</v>
      </c>
      <c r="Y60" s="114">
        <f t="shared" si="9"/>
        <v>23.89466666666668</v>
      </c>
      <c r="Z60" s="114">
        <f t="shared" si="10"/>
        <v>2.4866666666666664</v>
      </c>
    </row>
    <row r="61" spans="1:27" ht="12.75" x14ac:dyDescent="0.2">
      <c r="A61" s="16"/>
      <c r="C61" t="str">
        <f t="shared" si="0"/>
        <v/>
      </c>
      <c r="D61" s="16"/>
      <c r="E61" s="3" t="str">
        <f>IF(B61="","",IFERROR(VLOOKUP(B61,Ingredients!$A:$G,4,FALSE),"ingredient not in list"))</f>
        <v/>
      </c>
      <c r="F61" t="str">
        <f t="shared" si="1"/>
        <v/>
      </c>
      <c r="G61" s="9" t="str">
        <f>IF(B61="", "", IFERROR((VLOOKUP(B61,Ingredients!$A:$H,8,FALSE)*(D61/(VLOOKUP(B61,Ingredients!$A:$H,3,FALSE)))), "ingredient not in list"))</f>
        <v/>
      </c>
      <c r="H61" t="str">
        <f t="shared" si="2"/>
        <v/>
      </c>
      <c r="I61" s="69" t="str">
        <f>IF($B61="", "", IFERROR((VLOOKUP($B61,Ingredients!$A:$K,9,FALSE)*($D61/(VLOOKUP($B61,Ingredients!$A:$K,3,FALSE)))), "ingredient not in list"))</f>
        <v/>
      </c>
      <c r="J61" t="str">
        <f t="shared" si="3"/>
        <v/>
      </c>
      <c r="K61" s="69" t="str">
        <f>IF($B61="", "", IFERROR((VLOOKUP($B61,Ingredients!$A:$K,10,FALSE)*($D61/(VLOOKUP($B61,Ingredients!$A:$K,3,FALSE)))), "ingredient not in list"))</f>
        <v/>
      </c>
      <c r="L61" t="str">
        <f t="shared" si="4"/>
        <v/>
      </c>
      <c r="M61" s="69" t="str">
        <f>IF($B61="", "", IFERROR((VLOOKUP($B61,Ingredients!$A:$K,11,FALSE)*($D61/(VLOOKUP($B61,Ingredients!$A:$K,3,FALSE)))), "ingredient not in list"))</f>
        <v/>
      </c>
      <c r="N61" t="str">
        <f t="shared" si="5"/>
        <v/>
      </c>
      <c r="O61" s="29" t="str">
        <f>IF($B61="", "", IFERROR((VLOOKUP($B61,Ingredients!$A:$H,6,FALSE)*($D61/(VLOOKUP($B61,Ingredients!$A:$H,3,FALSE)))), "ingredient not in list"))</f>
        <v/>
      </c>
      <c r="P61" s="9" t="str">
        <f>IF(AND(G61&lt;&gt;"",G62=""),SUM(G$1:G62)-SUM(P$1:P60),"")</f>
        <v/>
      </c>
      <c r="Q61" t="str">
        <f>IF(AND(O61&lt;&gt;"",O62=""),SUM(O$1:O62)-SUM(Q$1:Q60),"")</f>
        <v/>
      </c>
      <c r="R61" s="114" t="str">
        <f>IF(AND(I61&lt;&gt;"",I62=""),SUM(I$1:I62)-SUM(R$1:R60),"")</f>
        <v/>
      </c>
      <c r="S61" s="114" t="str">
        <f>IF(AND(K61&lt;&gt;"",K62=""),SUM(K$1:K62)-SUM(S$1:S60),"")</f>
        <v/>
      </c>
      <c r="T61" s="114" t="str">
        <f>IF(AND(M61&lt;&gt;"",M62=""),SUM(M$1:M62)-SUM(T$1:T60),"")</f>
        <v/>
      </c>
      <c r="V61" s="9" t="str">
        <f t="shared" si="6"/>
        <v/>
      </c>
      <c r="W61" s="28" t="str">
        <f t="shared" si="7"/>
        <v/>
      </c>
      <c r="X61" s="114" t="str">
        <f t="shared" si="8"/>
        <v/>
      </c>
      <c r="Y61" s="114" t="str">
        <f t="shared" si="9"/>
        <v/>
      </c>
      <c r="Z61" s="114" t="str">
        <f t="shared" si="10"/>
        <v/>
      </c>
      <c r="AA61" s="70"/>
    </row>
    <row r="62" spans="1:27" ht="12.75" x14ac:dyDescent="0.2">
      <c r="A62" s="16"/>
      <c r="B62" s="79" t="s">
        <v>65</v>
      </c>
      <c r="C62" s="80" t="str">
        <f t="shared" si="0"/>
        <v>|</v>
      </c>
      <c r="D62" s="103">
        <v>2.5</v>
      </c>
      <c r="E62" s="82" t="str">
        <f>IF(B62="","",IFERROR(VLOOKUP(B62,Ingredients!$A:$G,4,FALSE),"ingredient not in list"))</f>
        <v>cup</v>
      </c>
      <c r="F62" s="80" t="str">
        <f t="shared" si="1"/>
        <v>|</v>
      </c>
      <c r="G62" s="83">
        <f>IF(B62="", "", IFERROR((VLOOKUP(B62,Ingredients!$A:$H,8,FALSE)*(D62/(VLOOKUP(B62,Ingredients!$A:$H,3,FALSE)))), "ingredient not in list"))</f>
        <v>0</v>
      </c>
      <c r="H62" s="80" t="str">
        <f t="shared" si="2"/>
        <v>|</v>
      </c>
      <c r="I62" s="84">
        <f>IF($B62="", "", IFERROR((VLOOKUP($B62,Ingredients!$A:$K,9,FALSE)*($D62/(VLOOKUP($B62,Ingredients!$A:$K,3,FALSE)))), "ingredient not in list"))</f>
        <v>0</v>
      </c>
      <c r="J62" s="80" t="str">
        <f t="shared" si="3"/>
        <v>|</v>
      </c>
      <c r="K62" s="84">
        <f>IF($B62="", "", IFERROR((VLOOKUP($B62,Ingredients!$A:$K,10,FALSE)*($D62/(VLOOKUP($B62,Ingredients!$A:$K,3,FALSE)))), "ingredient not in list"))</f>
        <v>0</v>
      </c>
      <c r="L62" s="80" t="str">
        <f t="shared" si="4"/>
        <v>|</v>
      </c>
      <c r="M62" s="84">
        <f>IF($B62="", "", IFERROR((VLOOKUP($B62,Ingredients!$A:$K,11,FALSE)*($D62/(VLOOKUP($B62,Ingredients!$A:$K,3,FALSE)))), "ingredient not in list"))</f>
        <v>0</v>
      </c>
      <c r="N62" s="80" t="str">
        <f t="shared" si="5"/>
        <v>|</v>
      </c>
      <c r="O62" s="85">
        <f>IF($B62="", "", IFERROR((VLOOKUP($B62,Ingredients!$A:$H,6,FALSE)*($D62/(VLOOKUP($B62,Ingredients!$A:$H,3,FALSE)))), "ingredient not in list"))</f>
        <v>0</v>
      </c>
      <c r="P62" s="9" t="str">
        <f>IF(AND(G62&lt;&gt;"",G63=""),SUM(G$1:G63)-SUM(P$1:P61),"")</f>
        <v/>
      </c>
      <c r="Q62" t="str">
        <f>IF(AND(O62&lt;&gt;"",O63=""),SUM(O$1:O63)-SUM(Q$1:Q61),"")</f>
        <v/>
      </c>
      <c r="R62" s="114" t="str">
        <f>IF(AND(I62&lt;&gt;"",I63=""),SUM(I$1:I63)-SUM(R$1:R61),"")</f>
        <v/>
      </c>
      <c r="S62" s="114" t="str">
        <f>IF(AND(K62&lt;&gt;"",K63=""),SUM(K$1:K63)-SUM(S$1:S61),"")</f>
        <v/>
      </c>
      <c r="T62" s="114" t="str">
        <f>IF(AND(M62&lt;&gt;"",M63=""),SUM(M$1:M63)-SUM(T$1:T61),"")</f>
        <v/>
      </c>
      <c r="V62" s="9" t="str">
        <f t="shared" si="6"/>
        <v/>
      </c>
      <c r="W62" s="28" t="str">
        <f t="shared" si="7"/>
        <v/>
      </c>
      <c r="X62" s="114" t="str">
        <f t="shared" si="8"/>
        <v/>
      </c>
      <c r="Y62" s="114" t="str">
        <f t="shared" si="9"/>
        <v/>
      </c>
      <c r="Z62" s="114" t="str">
        <f t="shared" si="10"/>
        <v/>
      </c>
      <c r="AA62" s="70"/>
    </row>
    <row r="63" spans="1:27" ht="12.75" x14ac:dyDescent="0.2">
      <c r="A63" s="16"/>
      <c r="B63" s="102" t="s">
        <v>66</v>
      </c>
      <c r="C63" s="87" t="str">
        <f t="shared" si="0"/>
        <v>|</v>
      </c>
      <c r="D63" s="18">
        <v>1</v>
      </c>
      <c r="E63" s="88" t="str">
        <f>IF(B63="","",IFERROR(VLOOKUP(B63,Ingredients!$A:$G,4,FALSE),"ingredient not in list"))</f>
        <v>packet</v>
      </c>
      <c r="F63" s="87" t="str">
        <f t="shared" si="1"/>
        <v>|</v>
      </c>
      <c r="G63" s="89">
        <f>IF(B63="", "", IFERROR((VLOOKUP(B63,Ingredients!$A:$H,8,FALSE)*(D63/(VLOOKUP(B63,Ingredients!$A:$H,3,FALSE)))), "ingredient not in list"))</f>
        <v>0.33</v>
      </c>
      <c r="H63" s="87" t="str">
        <f t="shared" si="2"/>
        <v>|</v>
      </c>
      <c r="I63" s="90">
        <f>IF($B63="", "", IFERROR((VLOOKUP($B63,Ingredients!$A:$K,9,FALSE)*($D63/(VLOOKUP($B63,Ingredients!$A:$K,3,FALSE)))), "ingredient not in list"))</f>
        <v>2.68</v>
      </c>
      <c r="J63" s="87" t="str">
        <f t="shared" si="3"/>
        <v>|</v>
      </c>
      <c r="K63" s="90">
        <f>IF($B63="", "", IFERROR((VLOOKUP($B63,Ingredients!$A:$K,10,FALSE)*($D63/(VLOOKUP($B63,Ingredients!$A:$K,3,FALSE)))), "ingredient not in list"))</f>
        <v>2.67</v>
      </c>
      <c r="L63" s="87" t="str">
        <f t="shared" si="4"/>
        <v>|</v>
      </c>
      <c r="M63" s="90">
        <f>IF($B63="", "", IFERROR((VLOOKUP($B63,Ingredients!$A:$K,11,FALSE)*($D63/(VLOOKUP($B63,Ingredients!$A:$K,3,FALSE)))), "ingredient not in list"))</f>
        <v>0.32</v>
      </c>
      <c r="N63" s="87" t="str">
        <f t="shared" si="5"/>
        <v>|</v>
      </c>
      <c r="O63" s="91">
        <f>IF($B63="", "", IFERROR((VLOOKUP($B63,Ingredients!$A:$H,6,FALSE)*($D63/(VLOOKUP($B63,Ingredients!$A:$H,3,FALSE)))), "ingredient not in list"))</f>
        <v>21</v>
      </c>
      <c r="P63" s="9" t="str">
        <f>IF(AND(G63&lt;&gt;"",G64=""),SUM(G$1:G64)-SUM(P$1:P62),"")</f>
        <v/>
      </c>
      <c r="Q63" t="str">
        <f>IF(AND(O63&lt;&gt;"",O64=""),SUM(O$1:O64)-SUM(Q$1:Q62),"")</f>
        <v/>
      </c>
      <c r="R63" s="114" t="str">
        <f>IF(AND(I63&lt;&gt;"",I64=""),SUM(I$1:I64)-SUM(R$1:R62),"")</f>
        <v/>
      </c>
      <c r="S63" s="114" t="str">
        <f>IF(AND(K63&lt;&gt;"",K64=""),SUM(K$1:K64)-SUM(S$1:S62),"")</f>
        <v/>
      </c>
      <c r="T63" s="114" t="str">
        <f>IF(AND(M63&lt;&gt;"",M64=""),SUM(M$1:M64)-SUM(T$1:T62),"")</f>
        <v/>
      </c>
      <c r="V63" s="9" t="str">
        <f t="shared" si="6"/>
        <v/>
      </c>
      <c r="W63" s="28" t="str">
        <f t="shared" si="7"/>
        <v/>
      </c>
      <c r="X63" s="114" t="str">
        <f t="shared" si="8"/>
        <v/>
      </c>
      <c r="Y63" s="114" t="str">
        <f t="shared" si="9"/>
        <v/>
      </c>
      <c r="Z63" s="114" t="str">
        <f t="shared" si="10"/>
        <v/>
      </c>
      <c r="AA63" s="70"/>
    </row>
    <row r="64" spans="1:27" ht="12.75" x14ac:dyDescent="0.2">
      <c r="A64" s="16"/>
      <c r="B64" s="102" t="s">
        <v>32</v>
      </c>
      <c r="C64" s="87" t="str">
        <f t="shared" si="0"/>
        <v>|</v>
      </c>
      <c r="D64" s="18">
        <v>0.5</v>
      </c>
      <c r="E64" s="88" t="str">
        <f>IF(B64="","",IFERROR(VLOOKUP(B64,Ingredients!$A:$G,4,FALSE),"ingredient not in list"))</f>
        <v>tbsp</v>
      </c>
      <c r="F64" s="87" t="str">
        <f t="shared" si="1"/>
        <v>|</v>
      </c>
      <c r="G64" s="89">
        <f>IF(B64="", "", IFERROR((VLOOKUP(B64,Ingredients!$A:$H,8,FALSE)*(D64/(VLOOKUP(B64,Ingredients!$A:$H,3,FALSE)))), "ingredient not in list"))</f>
        <v>0.10906250000000001</v>
      </c>
      <c r="H64" s="87" t="str">
        <f t="shared" si="2"/>
        <v>|</v>
      </c>
      <c r="I64" s="90">
        <f>IF($B64="", "", IFERROR((VLOOKUP($B64,Ingredients!$A:$K,9,FALSE)*($D64/(VLOOKUP($B64,Ingredients!$A:$K,3,FALSE)))), "ingredient not in list"))</f>
        <v>0.03</v>
      </c>
      <c r="J64" s="87" t="str">
        <f t="shared" si="3"/>
        <v>|</v>
      </c>
      <c r="K64" s="90">
        <f>IF($B64="", "", IFERROR((VLOOKUP($B64,Ingredients!$A:$K,10,FALSE)*($D64/(VLOOKUP($B64,Ingredients!$A:$K,3,FALSE)))), "ingredient not in list"))</f>
        <v>8.65</v>
      </c>
      <c r="L64" s="87" t="str">
        <f t="shared" si="4"/>
        <v>|</v>
      </c>
      <c r="M64" s="90">
        <f>IF($B64="", "", IFERROR((VLOOKUP($B64,Ingredients!$A:$K,11,FALSE)*($D64/(VLOOKUP($B64,Ingredients!$A:$K,3,FALSE)))), "ingredient not in list"))</f>
        <v>0</v>
      </c>
      <c r="N64" s="87" t="str">
        <f t="shared" si="5"/>
        <v>|</v>
      </c>
      <c r="O64" s="91">
        <f>IF($B64="", "", IFERROR((VLOOKUP($B64,Ingredients!$A:$H,6,FALSE)*($D64/(VLOOKUP($B64,Ingredients!$A:$H,3,FALSE)))), "ingredient not in list"))</f>
        <v>30</v>
      </c>
      <c r="P64" s="9" t="str">
        <f>IF(AND(G64&lt;&gt;"",G65=""),SUM(G$1:G65)-SUM(P$1:P63),"")</f>
        <v/>
      </c>
      <c r="Q64" t="str">
        <f>IF(AND(O64&lt;&gt;"",O65=""),SUM(O$1:O65)-SUM(Q$1:Q63),"")</f>
        <v/>
      </c>
      <c r="R64" s="114" t="str">
        <f>IF(AND(I64&lt;&gt;"",I65=""),SUM(I$1:I65)-SUM(R$1:R63),"")</f>
        <v/>
      </c>
      <c r="S64" s="114" t="str">
        <f>IF(AND(K64&lt;&gt;"",K65=""),SUM(K$1:K65)-SUM(S$1:S63),"")</f>
        <v/>
      </c>
      <c r="T64" s="114" t="str">
        <f>IF(AND(M64&lt;&gt;"",M65=""),SUM(M$1:M65)-SUM(T$1:T63),"")</f>
        <v/>
      </c>
      <c r="V64" s="9" t="str">
        <f t="shared" si="6"/>
        <v/>
      </c>
      <c r="W64" s="28" t="str">
        <f t="shared" si="7"/>
        <v/>
      </c>
      <c r="X64" s="114" t="str">
        <f t="shared" si="8"/>
        <v/>
      </c>
      <c r="Y64" s="114" t="str">
        <f t="shared" si="9"/>
        <v/>
      </c>
      <c r="Z64" s="114" t="str">
        <f t="shared" si="10"/>
        <v/>
      </c>
      <c r="AA64" s="70"/>
    </row>
    <row r="65" spans="1:27" ht="12.75" x14ac:dyDescent="0.2">
      <c r="A65" s="16"/>
      <c r="B65" s="102" t="s">
        <v>67</v>
      </c>
      <c r="C65" s="87" t="str">
        <f t="shared" si="0"/>
        <v>|</v>
      </c>
      <c r="D65" s="18">
        <v>4</v>
      </c>
      <c r="E65" s="88" t="str">
        <f>IF(B65="","",IFERROR(VLOOKUP(B65,Ingredients!$A:$G,4,FALSE),"ingredient not in list"))</f>
        <v>tbsp</v>
      </c>
      <c r="F65" s="87" t="str">
        <f t="shared" si="1"/>
        <v>|</v>
      </c>
      <c r="G65" s="89">
        <f>IF(B65="", "", IFERROR((VLOOKUP(B65,Ingredients!$A:$H,8,FALSE)*(D65/(VLOOKUP(B65,Ingredients!$A:$H,3,FALSE)))), "ingredient not in list"))</f>
        <v>0.20833333333333334</v>
      </c>
      <c r="H65" s="87" t="str">
        <f t="shared" si="2"/>
        <v>|</v>
      </c>
      <c r="I65" s="90">
        <f>IF($B65="", "", IFERROR((VLOOKUP($B65,Ingredients!$A:$K,9,FALSE)*($D65/(VLOOKUP($B65,Ingredients!$A:$K,3,FALSE)))), "ingredient not in list"))</f>
        <v>0</v>
      </c>
      <c r="J65" s="87" t="str">
        <f t="shared" si="3"/>
        <v>|</v>
      </c>
      <c r="K65" s="90">
        <f>IF($B65="", "", IFERROR((VLOOKUP($B65,Ingredients!$A:$K,10,FALSE)*($D65/(VLOOKUP($B65,Ingredients!$A:$K,3,FALSE)))), "ingredient not in list"))</f>
        <v>0</v>
      </c>
      <c r="L65" s="87" t="str">
        <f t="shared" si="4"/>
        <v>|</v>
      </c>
      <c r="M65" s="90">
        <f>IF($B65="", "", IFERROR((VLOOKUP($B65,Ingredients!$A:$K,11,FALSE)*($D65/(VLOOKUP($B65,Ingredients!$A:$K,3,FALSE)))), "ingredient not in list"))</f>
        <v>54.4</v>
      </c>
      <c r="N65" s="87" t="str">
        <f t="shared" si="5"/>
        <v>|</v>
      </c>
      <c r="O65" s="91">
        <f>IF($B65="", "", IFERROR((VLOOKUP($B65,Ingredients!$A:$H,6,FALSE)*($D65/(VLOOKUP($B65,Ingredients!$A:$H,3,FALSE)))), "ingredient not in list"))</f>
        <v>520</v>
      </c>
      <c r="P65" s="9" t="str">
        <f>IF(AND(G65&lt;&gt;"",G66=""),SUM(G$1:G66)-SUM(P$1:P64),"")</f>
        <v/>
      </c>
      <c r="Q65" t="str">
        <f>IF(AND(O65&lt;&gt;"",O66=""),SUM(O$1:O66)-SUM(Q$1:Q64),"")</f>
        <v/>
      </c>
      <c r="R65" s="114" t="str">
        <f>IF(AND(I65&lt;&gt;"",I66=""),SUM(I$1:I66)-SUM(R$1:R64),"")</f>
        <v/>
      </c>
      <c r="S65" s="114" t="str">
        <f>IF(AND(K65&lt;&gt;"",K66=""),SUM(K$1:K66)-SUM(S$1:S64),"")</f>
        <v/>
      </c>
      <c r="T65" s="114" t="str">
        <f>IF(AND(M65&lt;&gt;"",M66=""),SUM(M$1:M66)-SUM(T$1:T64),"")</f>
        <v/>
      </c>
      <c r="V65" s="9" t="str">
        <f t="shared" si="6"/>
        <v/>
      </c>
      <c r="W65" s="28" t="str">
        <f t="shared" si="7"/>
        <v/>
      </c>
      <c r="X65" s="114" t="str">
        <f t="shared" si="8"/>
        <v/>
      </c>
      <c r="Y65" s="114" t="str">
        <f t="shared" si="9"/>
        <v/>
      </c>
      <c r="Z65" s="114" t="str">
        <f t="shared" si="10"/>
        <v/>
      </c>
      <c r="AA65" s="70"/>
    </row>
    <row r="66" spans="1:27" ht="12.75" x14ac:dyDescent="0.2">
      <c r="A66" s="16"/>
      <c r="B66" s="102" t="s">
        <v>68</v>
      </c>
      <c r="C66" s="87" t="str">
        <f t="shared" ref="C66:C129" si="11">IF($B66="","", "|")</f>
        <v>|</v>
      </c>
      <c r="D66" s="18">
        <v>4</v>
      </c>
      <c r="E66" s="88" t="str">
        <f>IF(B66="","",IFERROR(VLOOKUP(B66,Ingredients!$A:$G,4,FALSE),"ingredient not in list"))</f>
        <v>egg</v>
      </c>
      <c r="F66" s="87" t="str">
        <f t="shared" ref="F66:F129" si="12">IF($B66="","", "|")</f>
        <v>|</v>
      </c>
      <c r="G66" s="89">
        <f>IF(B66="", "", IFERROR((VLOOKUP(B66,Ingredients!$A:$H,8,FALSE)*(D66/(VLOOKUP(B66,Ingredients!$A:$H,3,FALSE)))), "ingredient not in list"))</f>
        <v>0.43</v>
      </c>
      <c r="H66" s="87" t="str">
        <f t="shared" ref="H66:H129" si="13">IF($B66="","", "|")</f>
        <v>|</v>
      </c>
      <c r="I66" s="90">
        <f>IF($B66="", "", IFERROR((VLOOKUP($B66,Ingredients!$A:$K,9,FALSE)*($D66/(VLOOKUP($B66,Ingredients!$A:$K,3,FALSE)))), "ingredient not in list"))</f>
        <v>25.16</v>
      </c>
      <c r="J66" s="87" t="str">
        <f t="shared" ref="J66:J129" si="14">IF($B66="","", "|")</f>
        <v>|</v>
      </c>
      <c r="K66" s="90">
        <f>IF($B66="", "", IFERROR((VLOOKUP($B66,Ingredients!$A:$K,10,FALSE)*($D66/(VLOOKUP($B66,Ingredients!$A:$K,3,FALSE)))), "ingredient not in list"))</f>
        <v>1.52</v>
      </c>
      <c r="L66" s="87" t="str">
        <f t="shared" ref="L66:L129" si="15">IF($B66="","", "|")</f>
        <v>|</v>
      </c>
      <c r="M66" s="90">
        <f>IF($B66="", "", IFERROR((VLOOKUP($B66,Ingredients!$A:$K,11,FALSE)*($D66/(VLOOKUP($B66,Ingredients!$A:$K,3,FALSE)))), "ingredient not in list"))</f>
        <v>19.88</v>
      </c>
      <c r="N66" s="87" t="str">
        <f t="shared" ref="N66:N129" si="16">IF($B66="","", "|")</f>
        <v>|</v>
      </c>
      <c r="O66" s="91">
        <f>IF($B66="", "", IFERROR((VLOOKUP($B66,Ingredients!$A:$H,6,FALSE)*($D66/(VLOOKUP($B66,Ingredients!$A:$H,3,FALSE)))), "ingredient not in list"))</f>
        <v>288</v>
      </c>
      <c r="P66" s="9" t="str">
        <f>IF(AND(G66&lt;&gt;"",G67=""),SUM(G$1:G67)-SUM(P$1:P65),"")</f>
        <v/>
      </c>
      <c r="Q66" t="str">
        <f>IF(AND(O66&lt;&gt;"",O67=""),SUM(O$1:O67)-SUM(Q$1:Q65),"")</f>
        <v/>
      </c>
      <c r="R66" s="114" t="str">
        <f>IF(AND(I66&lt;&gt;"",I67=""),SUM(I$1:I67)-SUM(R$1:R65),"")</f>
        <v/>
      </c>
      <c r="S66" s="114" t="str">
        <f>IF(AND(K66&lt;&gt;"",K67=""),SUM(K$1:K67)-SUM(S$1:S65),"")</f>
        <v/>
      </c>
      <c r="T66" s="114" t="str">
        <f>IF(AND(M66&lt;&gt;"",M67=""),SUM(M$1:M67)-SUM(T$1:T65),"")</f>
        <v/>
      </c>
      <c r="V66" s="9" t="str">
        <f t="shared" si="6"/>
        <v/>
      </c>
      <c r="W66" s="28" t="str">
        <f t="shared" si="7"/>
        <v/>
      </c>
      <c r="X66" s="114" t="str">
        <f t="shared" si="8"/>
        <v/>
      </c>
      <c r="Y66" s="114" t="str">
        <f t="shared" si="9"/>
        <v/>
      </c>
      <c r="Z66" s="114" t="str">
        <f t="shared" si="10"/>
        <v/>
      </c>
      <c r="AA66" s="70"/>
    </row>
    <row r="67" spans="1:27" ht="12.75" x14ac:dyDescent="0.2">
      <c r="A67" s="16"/>
      <c r="B67" s="102" t="s">
        <v>69</v>
      </c>
      <c r="C67" s="87" t="str">
        <f t="shared" si="11"/>
        <v>|</v>
      </c>
      <c r="D67" s="18">
        <v>1</v>
      </c>
      <c r="E67" s="88" t="str">
        <f>IF(B67="","",IFERROR(VLOOKUP(B67,Ingredients!$A:$G,4,FALSE),"ingredient not in list"))</f>
        <v>tsp</v>
      </c>
      <c r="F67" s="87" t="str">
        <f t="shared" si="12"/>
        <v>|</v>
      </c>
      <c r="G67" s="89">
        <f>IF(B67="", "", IFERROR((VLOOKUP(B67,Ingredients!$A:$H,8,FALSE)*(D67/(VLOOKUP(B67,Ingredients!$A:$H,3,FALSE)))), "ingredient not in list"))</f>
        <v>1.2219959266802444E-2</v>
      </c>
      <c r="H67" s="87" t="str">
        <f t="shared" si="13"/>
        <v>|</v>
      </c>
      <c r="I67" s="90">
        <f>IF($B67="", "", IFERROR((VLOOKUP($B67,Ingredients!$A:$K,9,FALSE)*($D67/(VLOOKUP($B67,Ingredients!$A:$K,3,FALSE)))), "ingredient not in list"))</f>
        <v>0</v>
      </c>
      <c r="J67" s="87" t="str">
        <f t="shared" si="14"/>
        <v>|</v>
      </c>
      <c r="K67" s="90">
        <f>IF($B67="", "", IFERROR((VLOOKUP($B67,Ingredients!$A:$K,10,FALSE)*($D67/(VLOOKUP($B67,Ingredients!$A:$K,3,FALSE)))), "ingredient not in list"))</f>
        <v>0</v>
      </c>
      <c r="L67" s="87" t="str">
        <f t="shared" si="15"/>
        <v>|</v>
      </c>
      <c r="M67" s="90">
        <f>IF($B67="", "", IFERROR((VLOOKUP($B67,Ingredients!$A:$K,11,FALSE)*($D67/(VLOOKUP($B67,Ingredients!$A:$K,3,FALSE)))), "ingredient not in list"))</f>
        <v>0</v>
      </c>
      <c r="N67" s="87" t="str">
        <f t="shared" si="16"/>
        <v>|</v>
      </c>
      <c r="O67" s="91">
        <f>IF($B67="", "", IFERROR((VLOOKUP($B67,Ingredients!$A:$H,6,FALSE)*($D67/(VLOOKUP($B67,Ingredients!$A:$H,3,FALSE)))), "ingredient not in list"))</f>
        <v>0</v>
      </c>
      <c r="P67" s="9" t="str">
        <f>IF(AND(G67&lt;&gt;"",G68=""),SUM(G$1:G68)-SUM(P$1:P66),"")</f>
        <v/>
      </c>
      <c r="Q67" t="str">
        <f>IF(AND(O67&lt;&gt;"",O68=""),SUM(O$1:O68)-SUM(Q$1:Q66),"")</f>
        <v/>
      </c>
      <c r="R67" s="114" t="str">
        <f>IF(AND(I67&lt;&gt;"",I68=""),SUM(I$1:I68)-SUM(R$1:R66),"")</f>
        <v/>
      </c>
      <c r="S67" s="114" t="str">
        <f>IF(AND(K67&lt;&gt;"",K68=""),SUM(K$1:K68)-SUM(S$1:S66),"")</f>
        <v/>
      </c>
      <c r="T67" s="114" t="str">
        <f>IF(AND(M67&lt;&gt;"",M68=""),SUM(M$1:M68)-SUM(T$1:T66),"")</f>
        <v/>
      </c>
      <c r="V67" s="9" t="str">
        <f t="shared" ref="V67:V130" si="17">IF(U67="","",P67/U67)</f>
        <v/>
      </c>
      <c r="W67" s="28" t="str">
        <f t="shared" ref="W67:W130" si="18">IF(U67="","", Q67/U67)</f>
        <v/>
      </c>
      <c r="X67" s="114" t="str">
        <f t="shared" ref="X67:X130" si="19">IF(R67="","", R67/U67)</f>
        <v/>
      </c>
      <c r="Y67" s="114" t="str">
        <f t="shared" ref="Y67:Y130" si="20">IF(S67="","", S67/U67)</f>
        <v/>
      </c>
      <c r="Z67" s="114" t="str">
        <f t="shared" ref="Z67:Z130" si="21">IF(T67="","", T67/U67)</f>
        <v/>
      </c>
      <c r="AA67" s="70"/>
    </row>
    <row r="68" spans="1:27" ht="12.75" x14ac:dyDescent="0.2">
      <c r="A68" s="16"/>
      <c r="B68" s="102" t="s">
        <v>62</v>
      </c>
      <c r="C68" s="87" t="str">
        <f t="shared" si="11"/>
        <v>|</v>
      </c>
      <c r="D68" s="18">
        <v>8</v>
      </c>
      <c r="E68" s="88" t="str">
        <f>IF(B68="","",IFERROR(VLOOKUP(B68,Ingredients!$A:$G,4,FALSE),"ingredient not in list"))</f>
        <v>cup</v>
      </c>
      <c r="F68" s="87" t="str">
        <f t="shared" si="12"/>
        <v>|</v>
      </c>
      <c r="G68" s="89">
        <f>IF(B68="", "", IFERROR((VLOOKUP(B68,Ingredients!$A:$H,8,FALSE)*(D68/(VLOOKUP(B68,Ingredients!$A:$H,3,FALSE)))), "ingredient not in list"))</f>
        <v>0.73960264900662254</v>
      </c>
      <c r="H68" s="87" t="str">
        <f t="shared" si="13"/>
        <v>|</v>
      </c>
      <c r="I68" s="90">
        <f>IF($B68="", "", IFERROR((VLOOKUP($B68,Ingredients!$A:$K,9,FALSE)*($D68/(VLOOKUP($B68,Ingredients!$A:$K,3,FALSE)))), "ingredient not in list"))</f>
        <v>96</v>
      </c>
      <c r="J68" s="87" t="str">
        <f t="shared" si="14"/>
        <v>|</v>
      </c>
      <c r="K68" s="90">
        <f>IF($B68="", "", IFERROR((VLOOKUP($B68,Ingredients!$A:$K,10,FALSE)*($D68/(VLOOKUP($B68,Ingredients!$A:$K,3,FALSE)))), "ingredient not in list"))</f>
        <v>704</v>
      </c>
      <c r="L68" s="87" t="str">
        <f t="shared" si="15"/>
        <v>|</v>
      </c>
      <c r="M68" s="90">
        <f>IF($B68="", "", IFERROR((VLOOKUP($B68,Ingredients!$A:$K,11,FALSE)*($D68/(VLOOKUP($B68,Ingredients!$A:$K,3,FALSE)))), "ingredient not in list"))</f>
        <v>0</v>
      </c>
      <c r="N68" s="87" t="str">
        <f t="shared" si="16"/>
        <v>|</v>
      </c>
      <c r="O68" s="91">
        <f>IF($B68="", "", IFERROR((VLOOKUP($B68,Ingredients!$A:$H,6,FALSE)*($D68/(VLOOKUP($B68,Ingredients!$A:$H,3,FALSE)))), "ingredient not in list"))</f>
        <v>3520</v>
      </c>
      <c r="P68" s="9" t="str">
        <f>IF(AND(G68&lt;&gt;"",G69=""),SUM(G$1:G69)-SUM(P$1:P67),"")</f>
        <v/>
      </c>
      <c r="Q68" t="str">
        <f>IF(AND(O68&lt;&gt;"",O69=""),SUM(O$1:O69)-SUM(Q$1:Q67),"")</f>
        <v/>
      </c>
      <c r="R68" s="114" t="str">
        <f>IF(AND(I68&lt;&gt;"",I69=""),SUM(I$1:I69)-SUM(R$1:R67),"")</f>
        <v/>
      </c>
      <c r="S68" s="114" t="str">
        <f>IF(AND(K68&lt;&gt;"",K69=""),SUM(K$1:K69)-SUM(S$1:S67),"")</f>
        <v/>
      </c>
      <c r="T68" s="114" t="str">
        <f>IF(AND(M68&lt;&gt;"",M69=""),SUM(M$1:M69)-SUM(T$1:T67),"")</f>
        <v/>
      </c>
      <c r="V68" s="9" t="str">
        <f t="shared" si="17"/>
        <v/>
      </c>
      <c r="W68" s="28" t="str">
        <f t="shared" si="18"/>
        <v/>
      </c>
      <c r="X68" s="114" t="str">
        <f t="shared" si="19"/>
        <v/>
      </c>
      <c r="Y68" s="114" t="str">
        <f t="shared" si="20"/>
        <v/>
      </c>
      <c r="Z68" s="114" t="str">
        <f t="shared" si="21"/>
        <v/>
      </c>
      <c r="AA68" s="70"/>
    </row>
    <row r="69" spans="1:27" ht="12.75" x14ac:dyDescent="0.2">
      <c r="A69" s="16"/>
      <c r="B69" s="86" t="s">
        <v>55</v>
      </c>
      <c r="C69" s="87" t="str">
        <f t="shared" si="11"/>
        <v>|</v>
      </c>
      <c r="D69" s="18">
        <v>9</v>
      </c>
      <c r="E69" s="88" t="str">
        <f>IF(B69="","",IFERROR(VLOOKUP(B69,Ingredients!$A:$G,4,FALSE),"ingredient not in list"))</f>
        <v>tsp</v>
      </c>
      <c r="F69" s="87" t="str">
        <f t="shared" si="12"/>
        <v>|</v>
      </c>
      <c r="G69" s="89">
        <f>IF(B69="", "", IFERROR((VLOOKUP(B69,Ingredients!$A:$H,8,FALSE)*(D69/(VLOOKUP(B69,Ingredients!$A:$H,3,FALSE)))), "ingredient not in list"))</f>
        <v>1.0140845070422535</v>
      </c>
      <c r="H69" s="87" t="str">
        <f t="shared" si="13"/>
        <v>|</v>
      </c>
      <c r="I69" s="90">
        <f>IF($B69="", "", IFERROR((VLOOKUP($B69,Ingredients!$A:$K,9,FALSE)*($D69/(VLOOKUP($B69,Ingredients!$A:$K,3,FALSE)))), "ingredient not in list"))</f>
        <v>0.80999999999999994</v>
      </c>
      <c r="J69" s="87" t="str">
        <f t="shared" si="14"/>
        <v>|</v>
      </c>
      <c r="K69" s="90">
        <f>IF($B69="", "", IFERROR((VLOOKUP($B69,Ingredients!$A:$K,10,FALSE)*($D69/(VLOOKUP($B69,Ingredients!$A:$K,3,FALSE)))), "ingredient not in list"))</f>
        <v>16.560000000000002</v>
      </c>
      <c r="L69" s="87" t="str">
        <f t="shared" si="15"/>
        <v>|</v>
      </c>
      <c r="M69" s="90">
        <f>IF($B69="", "", IFERROR((VLOOKUP($B69,Ingredients!$A:$K,11,FALSE)*($D69/(VLOOKUP($B69,Ingredients!$A:$K,3,FALSE)))), "ingredient not in list"))</f>
        <v>0.63000000000000012</v>
      </c>
      <c r="N69" s="87" t="str">
        <f t="shared" si="16"/>
        <v>|</v>
      </c>
      <c r="O69" s="91">
        <f>IF($B69="", "", IFERROR((VLOOKUP($B69,Ingredients!$A:$H,6,FALSE)*($D69/(VLOOKUP($B69,Ingredients!$A:$H,3,FALSE)))), "ingredient not in list"))</f>
        <v>54</v>
      </c>
      <c r="P69" s="9" t="str">
        <f>IF(AND(G69&lt;&gt;"",G70=""),SUM(G$1:G70)-SUM(P$1:P68),"")</f>
        <v/>
      </c>
      <c r="Q69" t="str">
        <f>IF(AND(O69&lt;&gt;"",O70=""),SUM(O$1:O70)-SUM(Q$1:Q68),"")</f>
        <v/>
      </c>
      <c r="R69" s="114" t="str">
        <f>IF(AND(I69&lt;&gt;"",I70=""),SUM(I$1:I70)-SUM(R$1:R68),"")</f>
        <v/>
      </c>
      <c r="S69" s="114" t="str">
        <f>IF(AND(K69&lt;&gt;"",K70=""),SUM(K$1:K70)-SUM(S$1:S68),"")</f>
        <v/>
      </c>
      <c r="T69" s="114" t="str">
        <f>IF(AND(M69&lt;&gt;"",M70=""),SUM(M$1:M70)-SUM(T$1:T68),"")</f>
        <v/>
      </c>
      <c r="V69" s="9" t="str">
        <f t="shared" si="17"/>
        <v/>
      </c>
      <c r="W69" s="28" t="str">
        <f t="shared" si="18"/>
        <v/>
      </c>
      <c r="X69" s="114" t="str">
        <f t="shared" si="19"/>
        <v/>
      </c>
      <c r="Y69" s="114" t="str">
        <f t="shared" si="20"/>
        <v/>
      </c>
      <c r="Z69" s="114" t="str">
        <f t="shared" si="21"/>
        <v/>
      </c>
      <c r="AA69" s="70"/>
    </row>
    <row r="70" spans="1:27" ht="12.75" x14ac:dyDescent="0.2">
      <c r="A70" s="16"/>
      <c r="B70" s="86" t="s">
        <v>112</v>
      </c>
      <c r="C70" s="87" t="str">
        <f t="shared" si="11"/>
        <v>|</v>
      </c>
      <c r="D70" s="18">
        <v>2</v>
      </c>
      <c r="E70" s="88" t="str">
        <f>IF(B70="","",IFERROR(VLOOKUP(B70,Ingredients!$A:$G,4,FALSE),"ingredient not in list"))</f>
        <v>tsp</v>
      </c>
      <c r="F70" s="87" t="str">
        <f t="shared" si="12"/>
        <v>|</v>
      </c>
      <c r="G70" s="89">
        <f>IF(B70="", "", IFERROR((VLOOKUP(B70,Ingredients!$A:$H,8,FALSE)*(D70/(VLOOKUP(B70,Ingredients!$A:$H,3,FALSE)))), "ingredient not in list"))</f>
        <v>0.21295774647887322</v>
      </c>
      <c r="H70" s="87" t="str">
        <f t="shared" si="13"/>
        <v>|</v>
      </c>
      <c r="I70" s="90">
        <f>IF($B70="", "", IFERROR((VLOOKUP($B70,Ingredients!$A:$K,9,FALSE)*($D70/(VLOOKUP($B70,Ingredients!$A:$K,3,FALSE)))), "ingredient not in list"))</f>
        <v>0.08</v>
      </c>
      <c r="J70" s="87" t="str">
        <f t="shared" si="14"/>
        <v>|</v>
      </c>
      <c r="K70" s="90">
        <f>IF($B70="", "", IFERROR((VLOOKUP($B70,Ingredients!$A:$K,10,FALSE)*($D70/(VLOOKUP($B70,Ingredients!$A:$K,3,FALSE)))), "ingredient not in list"))</f>
        <v>0.72</v>
      </c>
      <c r="L70" s="87" t="str">
        <f t="shared" si="15"/>
        <v>|</v>
      </c>
      <c r="M70" s="90">
        <f>IF($B70="", "", IFERROR((VLOOKUP($B70,Ingredients!$A:$K,11,FALSE)*($D70/(VLOOKUP($B70,Ingredients!$A:$K,3,FALSE)))), "ingredient not in list"))</f>
        <v>0.04</v>
      </c>
      <c r="N70" s="87" t="str">
        <f t="shared" si="16"/>
        <v>|</v>
      </c>
      <c r="O70" s="91">
        <f>IF($B70="", "", IFERROR((VLOOKUP($B70,Ingredients!$A:$H,6,FALSE)*($D70/(VLOOKUP($B70,Ingredients!$A:$H,3,FALSE)))), "ingredient not in list"))</f>
        <v>8</v>
      </c>
      <c r="P70" s="9" t="str">
        <f>IF(AND(G70&lt;&gt;"",G71=""),SUM(G$1:G71)-SUM(P$1:P69),"")</f>
        <v/>
      </c>
      <c r="Q70" t="str">
        <f>IF(AND(O70&lt;&gt;"",O71=""),SUM(O$1:O71)-SUM(Q$1:Q69),"")</f>
        <v/>
      </c>
      <c r="R70" s="114" t="str">
        <f>IF(AND(I70&lt;&gt;"",I71=""),SUM(I$1:I71)-SUM(R$1:R69),"")</f>
        <v/>
      </c>
      <c r="S70" s="114" t="str">
        <f>IF(AND(K70&lt;&gt;"",K71=""),SUM(K$1:K71)-SUM(S$1:S69),"")</f>
        <v/>
      </c>
      <c r="T70" s="114" t="str">
        <f>IF(AND(M70&lt;&gt;"",M71=""),SUM(M$1:M71)-SUM(T$1:T69),"")</f>
        <v/>
      </c>
      <c r="V70" s="9" t="str">
        <f t="shared" si="17"/>
        <v/>
      </c>
      <c r="W70" s="28" t="str">
        <f t="shared" si="18"/>
        <v/>
      </c>
      <c r="X70" s="114" t="str">
        <f t="shared" si="19"/>
        <v/>
      </c>
      <c r="Y70" s="114" t="str">
        <f t="shared" si="20"/>
        <v/>
      </c>
      <c r="Z70" s="114" t="str">
        <f t="shared" si="21"/>
        <v/>
      </c>
      <c r="AA70" s="70"/>
    </row>
    <row r="71" spans="1:27" ht="12.75" x14ac:dyDescent="0.2">
      <c r="A71" s="16"/>
      <c r="B71" s="86" t="s">
        <v>113</v>
      </c>
      <c r="C71" s="87" t="str">
        <f t="shared" si="11"/>
        <v>|</v>
      </c>
      <c r="D71" s="18">
        <v>2</v>
      </c>
      <c r="E71" s="88" t="str">
        <f>IF(B71="","",IFERROR(VLOOKUP(B71,Ingredients!$A:$G,4,FALSE),"ingredient not in list"))</f>
        <v>tsp</v>
      </c>
      <c r="F71" s="87" t="str">
        <f t="shared" si="12"/>
        <v>|</v>
      </c>
      <c r="G71" s="89">
        <f>IF(B71="", "", IFERROR((VLOOKUP(B71,Ingredients!$A:$H,8,FALSE)*(D71/(VLOOKUP(B71,Ingredients!$A:$H,3,FALSE)))), "ingredient not in list"))</f>
        <v>0.21295774647887322</v>
      </c>
      <c r="H71" s="87" t="str">
        <f t="shared" si="13"/>
        <v>|</v>
      </c>
      <c r="I71" s="90">
        <f>IF($B71="", "", IFERROR((VLOOKUP($B71,Ingredients!$A:$K,9,FALSE)*($D71/(VLOOKUP($B71,Ingredients!$A:$K,3,FALSE)))), "ingredient not in list"))</f>
        <v>0.26</v>
      </c>
      <c r="J71" s="87" t="str">
        <f t="shared" si="14"/>
        <v>|</v>
      </c>
      <c r="K71" s="90">
        <f>IF($B71="", "", IFERROR((VLOOKUP($B71,Ingredients!$A:$K,10,FALSE)*($D71/(VLOOKUP($B71,Ingredients!$A:$K,3,FALSE)))), "ingredient not in list"))</f>
        <v>2.16</v>
      </c>
      <c r="L71" s="87" t="str">
        <f t="shared" si="15"/>
        <v>|</v>
      </c>
      <c r="M71" s="90">
        <f>IF($B71="", "", IFERROR((VLOOKUP($B71,Ingredients!$A:$K,11,FALSE)*($D71/(VLOOKUP($B71,Ingredients!$A:$K,3,FALSE)))), "ingredient not in list"))</f>
        <v>1.6</v>
      </c>
      <c r="N71" s="87" t="str">
        <f t="shared" si="16"/>
        <v>|</v>
      </c>
      <c r="O71" s="91">
        <f>IF($B71="", "", IFERROR((VLOOKUP($B71,Ingredients!$A:$H,6,FALSE)*($D71/(VLOOKUP($B71,Ingredients!$A:$H,3,FALSE)))), "ingredient not in list"))</f>
        <v>24</v>
      </c>
      <c r="P71" s="9" t="str">
        <f>IF(AND(G71&lt;&gt;"",G72=""),SUM(G$1:G72)-SUM(P$1:P70),"")</f>
        <v/>
      </c>
      <c r="Q71" t="str">
        <f>IF(AND(O71&lt;&gt;"",O72=""),SUM(O$1:O72)-SUM(Q$1:Q70),"")</f>
        <v/>
      </c>
      <c r="R71" s="114" t="str">
        <f>IF(AND(I71&lt;&gt;"",I72=""),SUM(I$1:I72)-SUM(R$1:R70),"")</f>
        <v/>
      </c>
      <c r="S71" s="114" t="str">
        <f>IF(AND(K71&lt;&gt;"",K72=""),SUM(K$1:K72)-SUM(S$1:S70),"")</f>
        <v/>
      </c>
      <c r="T71" s="114" t="str">
        <f>IF(AND(M71&lt;&gt;"",M72=""),SUM(M$1:M72)-SUM(T$1:T70),"")</f>
        <v/>
      </c>
      <c r="V71" s="9" t="str">
        <f t="shared" si="17"/>
        <v/>
      </c>
      <c r="W71" s="28" t="str">
        <f t="shared" si="18"/>
        <v/>
      </c>
      <c r="X71" s="114" t="str">
        <f t="shared" si="19"/>
        <v/>
      </c>
      <c r="Y71" s="114" t="str">
        <f t="shared" si="20"/>
        <v/>
      </c>
      <c r="Z71" s="114" t="str">
        <f t="shared" si="21"/>
        <v/>
      </c>
      <c r="AA71" s="70"/>
    </row>
    <row r="72" spans="1:27" ht="13.5" thickBot="1" x14ac:dyDescent="0.25">
      <c r="A72" s="16"/>
      <c r="B72" s="86" t="s">
        <v>114</v>
      </c>
      <c r="C72" s="87" t="str">
        <f t="shared" si="11"/>
        <v>|</v>
      </c>
      <c r="D72" s="18">
        <v>1.5</v>
      </c>
      <c r="E72" s="88" t="str">
        <f>IF(B72="","",IFERROR(VLOOKUP(B72,Ingredients!$A:$G,4,FALSE),"ingredient not in list"))</f>
        <v>tsp</v>
      </c>
      <c r="F72" s="87" t="str">
        <f t="shared" si="12"/>
        <v>|</v>
      </c>
      <c r="G72" s="89">
        <f>IF(B72="", "", IFERROR((VLOOKUP(B72,Ingredients!$A:$H,8,FALSE)*(D72/(VLOOKUP(B72,Ingredients!$A:$H,3,FALSE)))), "ingredient not in list"))</f>
        <v>0.15971830985915492</v>
      </c>
      <c r="H72" s="87" t="str">
        <f t="shared" si="13"/>
        <v>|</v>
      </c>
      <c r="I72" s="90">
        <f>IF($B72="", "", IFERROR((VLOOKUP($B72,Ingredients!$A:$K,9,FALSE)*($D72/(VLOOKUP($B72,Ingredients!$A:$K,3,FALSE)))), "ingredient not in list"))</f>
        <v>0.18</v>
      </c>
      <c r="J72" s="87" t="str">
        <f t="shared" si="14"/>
        <v>|</v>
      </c>
      <c r="K72" s="90">
        <f>IF($B72="", "", IFERROR((VLOOKUP($B72,Ingredients!$A:$K,10,FALSE)*($D72/(VLOOKUP($B72,Ingredients!$A:$K,3,FALSE)))), "ingredient not in list"))</f>
        <v>-2.0550000000000002</v>
      </c>
      <c r="L72" s="87" t="str">
        <f t="shared" si="15"/>
        <v>|</v>
      </c>
      <c r="M72" s="90">
        <f>IF($B72="", "", IFERROR((VLOOKUP($B72,Ingredients!$A:$K,11,FALSE)*($D72/(VLOOKUP($B72,Ingredients!$A:$K,3,FALSE)))), "ingredient not in list"))</f>
        <v>0.255</v>
      </c>
      <c r="N72" s="87" t="str">
        <f t="shared" si="16"/>
        <v>|</v>
      </c>
      <c r="O72" s="91">
        <f>IF($B72="", "", IFERROR((VLOOKUP($B72,Ingredients!$A:$H,6,FALSE)*($D72/(VLOOKUP($B72,Ingredients!$A:$H,3,FALSE)))), "ingredient not in list"))</f>
        <v>7.5</v>
      </c>
      <c r="P72" s="9" t="str">
        <f>IF(AND(G72&lt;&gt;"",G73=""),SUM(G$1:G73)-SUM(P$1:P71),"")</f>
        <v/>
      </c>
      <c r="Q72" t="str">
        <f>IF(AND(O72&lt;&gt;"",O73=""),SUM(O$1:O73)-SUM(Q$1:Q71),"")</f>
        <v/>
      </c>
      <c r="R72" s="114" t="str">
        <f>IF(AND(I72&lt;&gt;"",I73=""),SUM(I$1:I73)-SUM(R$1:R71),"")</f>
        <v/>
      </c>
      <c r="S72" s="114" t="str">
        <f>IF(AND(K72&lt;&gt;"",K73=""),SUM(K$1:K73)-SUM(S$1:S71),"")</f>
        <v/>
      </c>
      <c r="T72" s="114" t="str">
        <f>IF(AND(M72&lt;&gt;"",M73=""),SUM(M$1:M73)-SUM(T$1:T71),"")</f>
        <v/>
      </c>
      <c r="V72" s="9" t="str">
        <f t="shared" si="17"/>
        <v/>
      </c>
      <c r="W72" s="28" t="str">
        <f t="shared" si="18"/>
        <v/>
      </c>
      <c r="X72" s="114" t="str">
        <f t="shared" si="19"/>
        <v/>
      </c>
      <c r="Y72" s="114" t="str">
        <f t="shared" si="20"/>
        <v/>
      </c>
      <c r="Z72" s="114" t="str">
        <f t="shared" si="21"/>
        <v/>
      </c>
      <c r="AA72" s="70"/>
    </row>
    <row r="73" spans="1:27" ht="13.5" thickBot="1" x14ac:dyDescent="0.25">
      <c r="A73" s="78" t="s">
        <v>116</v>
      </c>
      <c r="B73" s="92" t="s">
        <v>115</v>
      </c>
      <c r="C73" s="93" t="str">
        <f t="shared" si="11"/>
        <v>|</v>
      </c>
      <c r="D73" s="94">
        <v>1.5</v>
      </c>
      <c r="E73" s="95" t="str">
        <f>IF(B73="","",IFERROR(VLOOKUP(B73,Ingredients!$A:$G,4,FALSE),"ingredient not in list"))</f>
        <v>tsp</v>
      </c>
      <c r="F73" s="93" t="str">
        <f t="shared" si="12"/>
        <v>|</v>
      </c>
      <c r="G73" s="96">
        <f>IF(B73="", "", IFERROR((VLOOKUP(B73,Ingredients!$A:$H,8,FALSE)*(D73/(VLOOKUP(B73,Ingredients!$A:$H,3,FALSE)))), "ingredient not in list"))</f>
        <v>0.15971830985915492</v>
      </c>
      <c r="H73" s="93" t="str">
        <f t="shared" si="13"/>
        <v>|</v>
      </c>
      <c r="I73" s="97">
        <f>IF($B73="", "", IFERROR((VLOOKUP($B73,Ingredients!$A:$K,9,FALSE)*($D73/(VLOOKUP($B73,Ingredients!$A:$K,3,FALSE)))), "ingredient not in list"))</f>
        <v>0.19500000000000001</v>
      </c>
      <c r="J73" s="93" t="str">
        <f t="shared" si="14"/>
        <v>|</v>
      </c>
      <c r="K73" s="97">
        <f>IF($B73="", "", IFERROR((VLOOKUP($B73,Ingredients!$A:$K,10,FALSE)*($D73/(VLOOKUP($B73,Ingredients!$A:$K,3,FALSE)))), "ingredient not in list"))</f>
        <v>1.9350000000000001</v>
      </c>
      <c r="L73" s="93" t="str">
        <f t="shared" si="15"/>
        <v>|</v>
      </c>
      <c r="M73" s="97">
        <f>IF($B73="", "", IFERROR((VLOOKUP($B73,Ingredients!$A:$K,11,FALSE)*($D73/(VLOOKUP($B73,Ingredients!$A:$K,3,FALSE)))), "ingredient not in list"))</f>
        <v>0.63</v>
      </c>
      <c r="N73" s="93" t="str">
        <f t="shared" si="16"/>
        <v>|</v>
      </c>
      <c r="O73" s="98">
        <f>IF($B73="", "", IFERROR((VLOOKUP($B73,Ingredients!$A:$H,6,FALSE)*($D73/(VLOOKUP($B73,Ingredients!$A:$H,3,FALSE)))), "ingredient not in list"))</f>
        <v>10.5</v>
      </c>
      <c r="P73" s="9">
        <f>IF(AND(G73&lt;&gt;"",G74=""),SUM(G$1:G74)-SUM(P$1:P72),"")</f>
        <v>3.5886550613250563</v>
      </c>
      <c r="Q73">
        <f>IF(AND(O73&lt;&gt;"",O74=""),SUM(O$1:O74)-SUM(Q$1:Q72),"")</f>
        <v>4483</v>
      </c>
      <c r="R73" s="114">
        <f>IF(AND(I73&lt;&gt;"",I74=""),SUM(I$1:I74)-SUM(R$1:R72),"")</f>
        <v>125.39499999999987</v>
      </c>
      <c r="S73" s="114">
        <f>IF(AND(K73&lt;&gt;"",K74=""),SUM(K$1:K74)-SUM(S$1:S72),"")</f>
        <v>736.15999999999985</v>
      </c>
      <c r="T73" s="114">
        <f>IF(AND(M73&lt;&gt;"",M74=""),SUM(M$1:M74)-SUM(T$1:T72),"")</f>
        <v>77.755000000000024</v>
      </c>
      <c r="U73" s="14">
        <v>30</v>
      </c>
      <c r="V73" s="9">
        <f t="shared" si="17"/>
        <v>0.11962183537750187</v>
      </c>
      <c r="W73" s="28">
        <f t="shared" si="18"/>
        <v>149.43333333333334</v>
      </c>
      <c r="X73" s="114">
        <f t="shared" si="19"/>
        <v>4.1798333333333293</v>
      </c>
      <c r="Y73" s="114">
        <f t="shared" si="20"/>
        <v>24.538666666666661</v>
      </c>
      <c r="Z73" s="114">
        <f t="shared" si="21"/>
        <v>2.5918333333333341</v>
      </c>
    </row>
    <row r="74" spans="1:27" ht="12.75" x14ac:dyDescent="0.2">
      <c r="A74" s="16"/>
      <c r="C74" t="str">
        <f t="shared" si="11"/>
        <v/>
      </c>
      <c r="D74" s="16"/>
      <c r="E74" s="3" t="str">
        <f>IF(B74="","",IFERROR(VLOOKUP(B74,Ingredients!$A:$G,4,FALSE),"ingredient not in list"))</f>
        <v/>
      </c>
      <c r="F74" t="str">
        <f t="shared" si="12"/>
        <v/>
      </c>
      <c r="G74" s="9" t="str">
        <f>IF(B74="", "", IFERROR((VLOOKUP(B74,Ingredients!$A:$H,8,FALSE)*(D74/(VLOOKUP(B74,Ingredients!$A:$H,3,FALSE)))), "ingredient not in list"))</f>
        <v/>
      </c>
      <c r="H74" t="str">
        <f t="shared" si="13"/>
        <v/>
      </c>
      <c r="I74" s="69" t="str">
        <f>IF($B74="", "", IFERROR((VLOOKUP($B74,Ingredients!$A:$K,9,FALSE)*($D74/(VLOOKUP($B74,Ingredients!$A:$K,3,FALSE)))), "ingredient not in list"))</f>
        <v/>
      </c>
      <c r="J74" t="str">
        <f t="shared" si="14"/>
        <v/>
      </c>
      <c r="K74" s="69" t="str">
        <f>IF($B74="", "", IFERROR((VLOOKUP($B74,Ingredients!$A:$K,10,FALSE)*($D74/(VLOOKUP($B74,Ingredients!$A:$K,3,FALSE)))), "ingredient not in list"))</f>
        <v/>
      </c>
      <c r="L74" t="str">
        <f t="shared" si="15"/>
        <v/>
      </c>
      <c r="M74" s="69" t="str">
        <f>IF($B74="", "", IFERROR((VLOOKUP($B74,Ingredients!$A:$K,11,FALSE)*($D74/(VLOOKUP($B74,Ingredients!$A:$K,3,FALSE)))), "ingredient not in list"))</f>
        <v/>
      </c>
      <c r="N74" t="str">
        <f t="shared" si="16"/>
        <v/>
      </c>
      <c r="O74" s="29" t="str">
        <f>IF($B74="", "", IFERROR((VLOOKUP($B74,Ingredients!$A:$H,6,FALSE)*($D74/(VLOOKUP($B74,Ingredients!$A:$H,3,FALSE)))), "ingredient not in list"))</f>
        <v/>
      </c>
      <c r="P74" s="9" t="str">
        <f>IF(AND(G74&lt;&gt;"",G75=""),SUM(G$1:G75)-SUM(P$1:P73),"")</f>
        <v/>
      </c>
      <c r="Q74" t="str">
        <f>IF(AND(O74&lt;&gt;"",O75=""),SUM(O$1:O75)-SUM(Q$1:Q73),"")</f>
        <v/>
      </c>
      <c r="R74" s="114" t="str">
        <f>IF(AND(I74&lt;&gt;"",I75=""),SUM(I$1:I75)-SUM(R$1:R73),"")</f>
        <v/>
      </c>
      <c r="S74" s="114" t="str">
        <f>IF(AND(K74&lt;&gt;"",K75=""),SUM(K$1:K75)-SUM(S$1:S73),"")</f>
        <v/>
      </c>
      <c r="T74" s="114" t="str">
        <f>IF(AND(M74&lt;&gt;"",M75=""),SUM(M$1:M75)-SUM(T$1:T73),"")</f>
        <v/>
      </c>
      <c r="V74" s="9" t="str">
        <f t="shared" si="17"/>
        <v/>
      </c>
      <c r="W74" s="28" t="str">
        <f t="shared" si="18"/>
        <v/>
      </c>
      <c r="X74" s="114" t="str">
        <f t="shared" si="19"/>
        <v/>
      </c>
      <c r="Y74" s="114" t="str">
        <f t="shared" si="20"/>
        <v/>
      </c>
      <c r="Z74" s="114" t="str">
        <f t="shared" si="21"/>
        <v/>
      </c>
      <c r="AA74" s="72" t="s">
        <v>143</v>
      </c>
    </row>
    <row r="75" spans="1:27" ht="12.75" x14ac:dyDescent="0.2">
      <c r="A75" s="16"/>
      <c r="B75" s="79" t="s">
        <v>56</v>
      </c>
      <c r="C75" s="80" t="str">
        <f t="shared" si="11"/>
        <v>|</v>
      </c>
      <c r="D75" s="103">
        <v>1</v>
      </c>
      <c r="E75" s="82" t="str">
        <f>IF(B75="","",IFERROR(VLOOKUP(B75,Ingredients!$A:$G,4,FALSE),"ingredient not in list"))</f>
        <v>banana</v>
      </c>
      <c r="F75" s="80" t="str">
        <f t="shared" si="12"/>
        <v>|</v>
      </c>
      <c r="G75" s="83">
        <f>IF(B75="", "", IFERROR((VLOOKUP(B75,Ingredients!$A:$H,8,FALSE)*(D75/(VLOOKUP(B75,Ingredients!$A:$H,3,FALSE)))), "ingredient not in list"))</f>
        <v>0.19</v>
      </c>
      <c r="H75" s="80" t="str">
        <f t="shared" si="13"/>
        <v>|</v>
      </c>
      <c r="I75" s="84">
        <f>IF($B75="", "", IFERROR((VLOOKUP($B75,Ingredients!$A:$K,9,FALSE)*($D75/(VLOOKUP($B75,Ingredients!$A:$K,3,FALSE)))), "ingredient not in list"))</f>
        <v>1.29</v>
      </c>
      <c r="J75" s="80" t="str">
        <f t="shared" si="14"/>
        <v>|</v>
      </c>
      <c r="K75" s="84">
        <f>IF($B75="", "", IFERROR((VLOOKUP($B75,Ingredients!$A:$K,10,FALSE)*($D75/(VLOOKUP($B75,Ingredients!$A:$K,3,FALSE)))), "ingredient not in list"))</f>
        <v>26.95</v>
      </c>
      <c r="L75" s="80" t="str">
        <f t="shared" si="15"/>
        <v>|</v>
      </c>
      <c r="M75" s="84">
        <f>IF($B75="", "", IFERROR((VLOOKUP($B75,Ingredients!$A:$K,11,FALSE)*($D75/(VLOOKUP($B75,Ingredients!$A:$K,3,FALSE)))), "ingredient not in list"))</f>
        <v>0.39</v>
      </c>
      <c r="N75" s="80" t="str">
        <f t="shared" si="16"/>
        <v>|</v>
      </c>
      <c r="O75" s="85">
        <f>IF($B75="", "", IFERROR((VLOOKUP($B75,Ingredients!$A:$H,6,FALSE)*($D75/(VLOOKUP($B75,Ingredients!$A:$H,3,FALSE)))), "ingredient not in list"))</f>
        <v>105</v>
      </c>
      <c r="P75" s="9" t="str">
        <f>IF(AND(G75&lt;&gt;"",G76=""),SUM(G$1:G76)-SUM(P$1:P74),"")</f>
        <v/>
      </c>
      <c r="Q75" t="str">
        <f>IF(AND(O75&lt;&gt;"",O76=""),SUM(O$1:O76)-SUM(Q$1:Q74),"")</f>
        <v/>
      </c>
      <c r="R75" s="114" t="str">
        <f>IF(AND(I75&lt;&gt;"",I76=""),SUM(I$1:I76)-SUM(R$1:R74),"")</f>
        <v/>
      </c>
      <c r="S75" s="114" t="str">
        <f>IF(AND(K75&lt;&gt;"",K76=""),SUM(K$1:K76)-SUM(S$1:S74),"")</f>
        <v/>
      </c>
      <c r="T75" s="114" t="str">
        <f>IF(AND(M75&lt;&gt;"",M76=""),SUM(M$1:M76)-SUM(T$1:T74),"")</f>
        <v/>
      </c>
      <c r="V75" s="9" t="str">
        <f t="shared" si="17"/>
        <v/>
      </c>
      <c r="W75" s="28" t="str">
        <f t="shared" si="18"/>
        <v/>
      </c>
      <c r="X75" s="114" t="str">
        <f t="shared" si="19"/>
        <v/>
      </c>
      <c r="Y75" s="114" t="str">
        <f t="shared" si="20"/>
        <v/>
      </c>
      <c r="Z75" s="114" t="str">
        <f t="shared" si="21"/>
        <v/>
      </c>
      <c r="AA75" s="72"/>
    </row>
    <row r="76" spans="1:27" ht="13.5" thickBot="1" x14ac:dyDescent="0.25">
      <c r="A76" s="16"/>
      <c r="B76" s="86" t="s">
        <v>120</v>
      </c>
      <c r="C76" s="87" t="str">
        <f t="shared" si="11"/>
        <v>|</v>
      </c>
      <c r="D76" s="18">
        <v>0.66</v>
      </c>
      <c r="E76" s="88" t="str">
        <f>IF(B76="","",IFERROR(VLOOKUP(B76,Ingredients!$A:$G,4,FALSE),"ingredient not in list"))</f>
        <v>cup</v>
      </c>
      <c r="F76" s="87" t="str">
        <f t="shared" si="12"/>
        <v>|</v>
      </c>
      <c r="G76" s="89">
        <f>IF(B76="", "", IFERROR((VLOOKUP(B76,Ingredients!$A:$H,8,FALSE)*(D76/(VLOOKUP(B76,Ingredients!$A:$H,3,FALSE)))), "ingredient not in list"))</f>
        <v>0.74250000000000005</v>
      </c>
      <c r="H76" s="87" t="str">
        <f t="shared" si="13"/>
        <v>|</v>
      </c>
      <c r="I76" s="90">
        <f>IF($B76="", "", IFERROR((VLOOKUP($B76,Ingredients!$A:$K,9,FALSE)*($D76/(VLOOKUP($B76,Ingredients!$A:$K,3,FALSE)))), "ingredient not in list"))</f>
        <v>12.540000000000001</v>
      </c>
      <c r="J76" s="87" t="str">
        <f t="shared" si="14"/>
        <v>|</v>
      </c>
      <c r="K76" s="90">
        <f>IF($B76="", "", IFERROR((VLOOKUP($B76,Ingredients!$A:$K,10,FALSE)*($D76/(VLOOKUP($B76,Ingredients!$A:$K,3,FALSE)))), "ingredient not in list"))</f>
        <v>16.5</v>
      </c>
      <c r="L76" s="87" t="str">
        <f t="shared" si="15"/>
        <v>|</v>
      </c>
      <c r="M76" s="90">
        <f>IF($B76="", "", IFERROR((VLOOKUP($B76,Ingredients!$A:$K,11,FALSE)*($D76/(VLOOKUP($B76,Ingredients!$A:$K,3,FALSE)))), "ingredient not in list"))</f>
        <v>0</v>
      </c>
      <c r="N76" s="87" t="str">
        <f t="shared" si="16"/>
        <v>|</v>
      </c>
      <c r="O76" s="91">
        <f>IF($B76="", "", IFERROR((VLOOKUP($B76,Ingredients!$A:$H,6,FALSE)*($D76/(VLOOKUP($B76,Ingredients!$A:$H,3,FALSE)))), "ingredient not in list"))</f>
        <v>125.4</v>
      </c>
      <c r="P76" s="9" t="str">
        <f>IF(AND(G76&lt;&gt;"",G77=""),SUM(G$1:G77)-SUM(P$1:P75),"")</f>
        <v/>
      </c>
      <c r="Q76" t="str">
        <f>IF(AND(O76&lt;&gt;"",O77=""),SUM(O$1:O77)-SUM(Q$1:Q75),"")</f>
        <v/>
      </c>
      <c r="R76" s="114" t="str">
        <f>IF(AND(I76&lt;&gt;"",I77=""),SUM(I$1:I77)-SUM(R$1:R75),"")</f>
        <v/>
      </c>
      <c r="S76" s="114" t="str">
        <f>IF(AND(K76&lt;&gt;"",K77=""),SUM(K$1:K77)-SUM(S$1:S75),"")</f>
        <v/>
      </c>
      <c r="T76" s="114" t="str">
        <f>IF(AND(M76&lt;&gt;"",M77=""),SUM(M$1:M77)-SUM(T$1:T75),"")</f>
        <v/>
      </c>
      <c r="V76" s="9" t="str">
        <f t="shared" si="17"/>
        <v/>
      </c>
      <c r="W76" s="28" t="str">
        <f t="shared" si="18"/>
        <v/>
      </c>
      <c r="X76" s="114" t="str">
        <f t="shared" si="19"/>
        <v/>
      </c>
      <c r="Y76" s="114" t="str">
        <f t="shared" si="20"/>
        <v/>
      </c>
      <c r="Z76" s="114" t="str">
        <f t="shared" si="21"/>
        <v/>
      </c>
      <c r="AA76" s="72"/>
    </row>
    <row r="77" spans="1:27" ht="13.5" thickBot="1" x14ac:dyDescent="0.25">
      <c r="A77" s="78" t="s">
        <v>121</v>
      </c>
      <c r="B77" s="92" t="s">
        <v>57</v>
      </c>
      <c r="C77" s="93" t="str">
        <f t="shared" si="11"/>
        <v>|</v>
      </c>
      <c r="D77" s="94">
        <v>1</v>
      </c>
      <c r="E77" s="95" t="str">
        <f>IF(B77="","",IFERROR(VLOOKUP(B77,Ingredients!$A:$G,4,FALSE),"ingredient not in list"))</f>
        <v>cup</v>
      </c>
      <c r="F77" s="93" t="str">
        <f t="shared" si="12"/>
        <v>|</v>
      </c>
      <c r="G77" s="96">
        <f>IF(B77="", "", IFERROR((VLOOKUP(B77,Ingredients!$A:$H,8,FALSE)*(D77/(VLOOKUP(B77,Ingredients!$A:$H,3,FALSE)))), "ingredient not in list"))</f>
        <v>0.37375000000000003</v>
      </c>
      <c r="H77" s="93" t="str">
        <f t="shared" si="13"/>
        <v>|</v>
      </c>
      <c r="I77" s="97">
        <f>IF($B77="", "", IFERROR((VLOOKUP($B77,Ingredients!$A:$K,9,FALSE)*($D77/(VLOOKUP($B77,Ingredients!$A:$K,3,FALSE)))), "ingredient not in list"))</f>
        <v>1</v>
      </c>
      <c r="J77" s="93" t="str">
        <f t="shared" si="14"/>
        <v>|</v>
      </c>
      <c r="K77" s="97">
        <f>IF($B77="", "", IFERROR((VLOOKUP($B77,Ingredients!$A:$K,10,FALSE)*($D77/(VLOOKUP($B77,Ingredients!$A:$K,3,FALSE)))), "ingredient not in list"))</f>
        <v>2</v>
      </c>
      <c r="L77" s="93" t="str">
        <f t="shared" si="15"/>
        <v>|</v>
      </c>
      <c r="M77" s="97">
        <f>IF($B77="", "", IFERROR((VLOOKUP($B77,Ingredients!$A:$K,11,FALSE)*($D77/(VLOOKUP($B77,Ingredients!$A:$K,3,FALSE)))), "ingredient not in list"))</f>
        <v>3</v>
      </c>
      <c r="N77" s="93" t="str">
        <f t="shared" si="16"/>
        <v>|</v>
      </c>
      <c r="O77" s="98">
        <f>IF($B77="", "", IFERROR((VLOOKUP($B77,Ingredients!$A:$H,6,FALSE)*($D77/(VLOOKUP($B77,Ingredients!$A:$H,3,FALSE)))), "ingredient not in list"))</f>
        <v>30</v>
      </c>
      <c r="P77" s="9">
        <f>IF(AND(G77&lt;&gt;"",G78=""),SUM(G$1:G78)-SUM(P$1:P76),"")</f>
        <v>1.3062499999999986</v>
      </c>
      <c r="Q77">
        <f>IF(AND(O77&lt;&gt;"",O78=""),SUM(O$1:O78)-SUM(Q$1:Q76),"")</f>
        <v>260.40000000000146</v>
      </c>
      <c r="R77" s="114">
        <f>IF(AND(I77&lt;&gt;"",I78=""),SUM(I$1:I78)-SUM(R$1:R76),"")</f>
        <v>14.829999999999927</v>
      </c>
      <c r="S77" s="114">
        <f>IF(AND(K77&lt;&gt;"",K78=""),SUM(K$1:K78)-SUM(S$1:S76),"")</f>
        <v>45.449999999999818</v>
      </c>
      <c r="T77" s="114">
        <f>IF(AND(M77&lt;&gt;"",M78=""),SUM(M$1:M78)-SUM(T$1:T76),"")</f>
        <v>3.3899999999999864</v>
      </c>
      <c r="U77" s="14">
        <v>1</v>
      </c>
      <c r="V77" s="9">
        <f t="shared" si="17"/>
        <v>1.3062499999999986</v>
      </c>
      <c r="W77" s="28">
        <f t="shared" si="18"/>
        <v>260.40000000000146</v>
      </c>
      <c r="X77" s="114">
        <f t="shared" si="19"/>
        <v>14.829999999999927</v>
      </c>
      <c r="Y77" s="114">
        <f t="shared" si="20"/>
        <v>45.449999999999818</v>
      </c>
      <c r="Z77" s="114">
        <f t="shared" si="21"/>
        <v>3.3899999999999864</v>
      </c>
    </row>
    <row r="78" spans="1:27" ht="12.75" customHeight="1" x14ac:dyDescent="0.2">
      <c r="A78" s="16"/>
      <c r="C78" t="str">
        <f t="shared" si="11"/>
        <v/>
      </c>
      <c r="D78" s="16"/>
      <c r="E78" s="3" t="str">
        <f>IF(B78="","",IFERROR(VLOOKUP(B78,Ingredients!$A:$G,4,FALSE),"ingredient not in list"))</f>
        <v/>
      </c>
      <c r="F78" t="str">
        <f t="shared" si="12"/>
        <v/>
      </c>
      <c r="G78" s="9" t="str">
        <f>IF(B78="", "", IFERROR((VLOOKUP(B78,Ingredients!$A:$H,8,FALSE)*(D78/(VLOOKUP(B78,Ingredients!$A:$H,3,FALSE)))), "ingredient not in list"))</f>
        <v/>
      </c>
      <c r="H78" t="str">
        <f t="shared" si="13"/>
        <v/>
      </c>
      <c r="I78" s="69" t="str">
        <f>IF($B78="", "", IFERROR((VLOOKUP($B78,Ingredients!$A:$K,9,FALSE)*($D78/(VLOOKUP($B78,Ingredients!$A:$K,3,FALSE)))), "ingredient not in list"))</f>
        <v/>
      </c>
      <c r="J78" t="str">
        <f t="shared" si="14"/>
        <v/>
      </c>
      <c r="K78" s="69" t="str">
        <f>IF($B78="", "", IFERROR((VLOOKUP($B78,Ingredients!$A:$K,10,FALSE)*($D78/(VLOOKUP($B78,Ingredients!$A:$K,3,FALSE)))), "ingredient not in list"))</f>
        <v/>
      </c>
      <c r="L78" t="str">
        <f t="shared" si="15"/>
        <v/>
      </c>
      <c r="M78" s="69" t="str">
        <f>IF($B78="", "", IFERROR((VLOOKUP($B78,Ingredients!$A:$K,11,FALSE)*($D78/(VLOOKUP($B78,Ingredients!$A:$K,3,FALSE)))), "ingredient not in list"))</f>
        <v/>
      </c>
      <c r="N78" t="str">
        <f t="shared" si="16"/>
        <v/>
      </c>
      <c r="O78" s="29" t="str">
        <f>IF($B78="", "", IFERROR((VLOOKUP($B78,Ingredients!$A:$H,6,FALSE)*($D78/(VLOOKUP($B78,Ingredients!$A:$H,3,FALSE)))), "ingredient not in list"))</f>
        <v/>
      </c>
      <c r="P78" s="9" t="str">
        <f>IF(AND(G78&lt;&gt;"",G79=""),SUM(G$1:G79)-SUM(P$1:P77),"")</f>
        <v/>
      </c>
      <c r="Q78" t="str">
        <f>IF(AND(O78&lt;&gt;"",O79=""),SUM(O$1:O79)-SUM(Q$1:Q77),"")</f>
        <v/>
      </c>
      <c r="R78" s="114" t="str">
        <f>IF(AND(I78&lt;&gt;"",I79=""),SUM(I$1:I79)-SUM(R$1:R77),"")</f>
        <v/>
      </c>
      <c r="S78" s="114" t="str">
        <f>IF(AND(K78&lt;&gt;"",K79=""),SUM(K$1:K79)-SUM(S$1:S77),"")</f>
        <v/>
      </c>
      <c r="T78" s="114" t="str">
        <f>IF(AND(M78&lt;&gt;"",M79=""),SUM(M$1:M79)-SUM(T$1:T77),"")</f>
        <v/>
      </c>
      <c r="V78" s="9" t="str">
        <f t="shared" si="17"/>
        <v/>
      </c>
      <c r="W78" s="28" t="str">
        <f t="shared" si="18"/>
        <v/>
      </c>
      <c r="X78" s="114" t="str">
        <f t="shared" si="19"/>
        <v/>
      </c>
      <c r="Y78" s="114" t="str">
        <f t="shared" si="20"/>
        <v/>
      </c>
      <c r="Z78" s="114" t="str">
        <f t="shared" si="21"/>
        <v/>
      </c>
      <c r="AA78" s="72" t="s">
        <v>134</v>
      </c>
    </row>
    <row r="79" spans="1:27" ht="12.75" x14ac:dyDescent="0.2">
      <c r="A79" s="16"/>
      <c r="B79" s="79" t="s">
        <v>122</v>
      </c>
      <c r="C79" s="80" t="str">
        <f t="shared" si="11"/>
        <v>|</v>
      </c>
      <c r="D79" s="103">
        <v>12</v>
      </c>
      <c r="E79" s="82" t="str">
        <f>IF(B79="","",IFERROR(VLOOKUP(B79,Ingredients!$A:$G,4,FALSE),"ingredient not in list"))</f>
        <v>tortilla</v>
      </c>
      <c r="F79" s="80" t="str">
        <f t="shared" si="12"/>
        <v>|</v>
      </c>
      <c r="G79" s="83">
        <f>IF(B79="", "", IFERROR((VLOOKUP(B79,Ingredients!$A:$H,8,FALSE)*(D79/(VLOOKUP(B79,Ingredients!$A:$H,3,FALSE)))), "ingredient not in list"))</f>
        <v>0.745</v>
      </c>
      <c r="H79" s="80" t="str">
        <f t="shared" si="13"/>
        <v>|</v>
      </c>
      <c r="I79" s="84">
        <f>IF($B79="", "", IFERROR((VLOOKUP($B79,Ingredients!$A:$K,9,FALSE)*($D79/(VLOOKUP($B79,Ingredients!$A:$K,3,FALSE)))), "ingredient not in list"))</f>
        <v>12</v>
      </c>
      <c r="J79" s="80" t="str">
        <f t="shared" si="14"/>
        <v>|</v>
      </c>
      <c r="K79" s="84">
        <f>IF($B79="", "", IFERROR((VLOOKUP($B79,Ingredients!$A:$K,10,FALSE)*($D79/(VLOOKUP($B79,Ingredients!$A:$K,3,FALSE)))), "ingredient not in list"))</f>
        <v>120</v>
      </c>
      <c r="L79" s="80" t="str">
        <f t="shared" si="15"/>
        <v>|</v>
      </c>
      <c r="M79" s="84">
        <f>IF($B79="", "", IFERROR((VLOOKUP($B79,Ingredients!$A:$K,11,FALSE)*($D79/(VLOOKUP($B79,Ingredients!$A:$K,3,FALSE)))), "ingredient not in list"))</f>
        <v>9</v>
      </c>
      <c r="N79" s="80" t="str">
        <f t="shared" si="16"/>
        <v>|</v>
      </c>
      <c r="O79" s="85">
        <f>IF($B79="", "", IFERROR((VLOOKUP($B79,Ingredients!$A:$H,6,FALSE)*($D79/(VLOOKUP($B79,Ingredients!$A:$H,3,FALSE)))), "ingredient not in list"))</f>
        <v>540</v>
      </c>
      <c r="P79" s="9" t="str">
        <f>IF(AND(G79&lt;&gt;"",G80=""),SUM(G$1:G80)-SUM(P$1:P78),"")</f>
        <v/>
      </c>
      <c r="Q79" t="str">
        <f>IF(AND(O79&lt;&gt;"",O80=""),SUM(O$1:O80)-SUM(Q$1:Q78),"")</f>
        <v/>
      </c>
      <c r="R79" s="114" t="str">
        <f>IF(AND(I79&lt;&gt;"",I80=""),SUM(I$1:I80)-SUM(R$1:R78),"")</f>
        <v/>
      </c>
      <c r="S79" s="114" t="str">
        <f>IF(AND(K79&lt;&gt;"",K80=""),SUM(K$1:K80)-SUM(S$1:S78),"")</f>
        <v/>
      </c>
      <c r="T79" s="114" t="str">
        <f>IF(AND(M79&lt;&gt;"",M80=""),SUM(M$1:M80)-SUM(T$1:T78),"")</f>
        <v/>
      </c>
      <c r="V79" s="9" t="str">
        <f t="shared" si="17"/>
        <v/>
      </c>
      <c r="W79" s="28" t="str">
        <f t="shared" si="18"/>
        <v/>
      </c>
      <c r="X79" s="114" t="str">
        <f t="shared" si="19"/>
        <v/>
      </c>
      <c r="Y79" s="114" t="str">
        <f t="shared" si="20"/>
        <v/>
      </c>
      <c r="Z79" s="114" t="str">
        <f t="shared" si="21"/>
        <v/>
      </c>
      <c r="AA79" s="72"/>
    </row>
    <row r="80" spans="1:27" ht="12.75" x14ac:dyDescent="0.2">
      <c r="A80" s="16"/>
      <c r="B80" s="86" t="s">
        <v>124</v>
      </c>
      <c r="C80" s="87" t="str">
        <f t="shared" si="11"/>
        <v>|</v>
      </c>
      <c r="D80" s="18">
        <v>1.5</v>
      </c>
      <c r="E80" s="88" t="str">
        <f>IF(B80="","",IFERROR(VLOOKUP(B80,Ingredients!$A:$G,4,FALSE),"ingredient not in list"))</f>
        <v>cup</v>
      </c>
      <c r="F80" s="87" t="str">
        <f t="shared" si="12"/>
        <v>|</v>
      </c>
      <c r="G80" s="89">
        <f>IF(B80="", "", IFERROR((VLOOKUP(B80,Ingredients!$A:$H,8,FALSE)*(D80/(VLOOKUP(B80,Ingredients!$A:$H,3,FALSE)))), "ingredient not in list"))</f>
        <v>1.6425000000000001</v>
      </c>
      <c r="H80" s="87" t="str">
        <f t="shared" si="13"/>
        <v>|</v>
      </c>
      <c r="I80" s="90">
        <f>IF($B80="", "", IFERROR((VLOOKUP($B80,Ingredients!$A:$K,9,FALSE)*($D80/(VLOOKUP($B80,Ingredients!$A:$K,3,FALSE)))), "ingredient not in list"))</f>
        <v>48</v>
      </c>
      <c r="J80" s="87" t="str">
        <f t="shared" si="14"/>
        <v>|</v>
      </c>
      <c r="K80" s="90">
        <f>IF($B80="", "", IFERROR((VLOOKUP($B80,Ingredients!$A:$K,10,FALSE)*($D80/(VLOOKUP($B80,Ingredients!$A:$K,3,FALSE)))), "ingredient not in list"))</f>
        <v>6</v>
      </c>
      <c r="L80" s="87" t="str">
        <f t="shared" si="15"/>
        <v>|</v>
      </c>
      <c r="M80" s="90">
        <f>IF($B80="", "", IFERROR((VLOOKUP($B80,Ingredients!$A:$K,11,FALSE)*($D80/(VLOOKUP($B80,Ingredients!$A:$K,3,FALSE)))), "ingredient not in list"))</f>
        <v>27</v>
      </c>
      <c r="N80" s="87" t="str">
        <f t="shared" si="16"/>
        <v>|</v>
      </c>
      <c r="O80" s="91">
        <f>IF($B80="", "", IFERROR((VLOOKUP($B80,Ingredients!$A:$H,6,FALSE)*($D80/(VLOOKUP($B80,Ingredients!$A:$H,3,FALSE)))), "ingredient not in list"))</f>
        <v>420</v>
      </c>
      <c r="P80" s="9" t="str">
        <f>IF(AND(G80&lt;&gt;"",G81=""),SUM(G$1:G81)-SUM(P$1:P79),"")</f>
        <v/>
      </c>
      <c r="Q80" t="str">
        <f>IF(AND(O80&lt;&gt;"",O81=""),SUM(O$1:O81)-SUM(Q$1:Q79),"")</f>
        <v/>
      </c>
      <c r="R80" s="114" t="str">
        <f>IF(AND(I80&lt;&gt;"",I81=""),SUM(I$1:I81)-SUM(R$1:R79),"")</f>
        <v/>
      </c>
      <c r="S80" s="114" t="str">
        <f>IF(AND(K80&lt;&gt;"",K81=""),SUM(K$1:K81)-SUM(S$1:S79),"")</f>
        <v/>
      </c>
      <c r="T80" s="114" t="str">
        <f>IF(AND(M80&lt;&gt;"",M81=""),SUM(M$1:M81)-SUM(T$1:T79),"")</f>
        <v/>
      </c>
      <c r="V80" s="9" t="str">
        <f t="shared" si="17"/>
        <v/>
      </c>
      <c r="W80" s="28" t="str">
        <f t="shared" si="18"/>
        <v/>
      </c>
      <c r="X80" s="114" t="str">
        <f t="shared" si="19"/>
        <v/>
      </c>
      <c r="Y80" s="114" t="str">
        <f t="shared" si="20"/>
        <v/>
      </c>
      <c r="Z80" s="114" t="str">
        <f t="shared" si="21"/>
        <v/>
      </c>
      <c r="AA80" s="72"/>
    </row>
    <row r="81" spans="1:32" ht="12.75" x14ac:dyDescent="0.2">
      <c r="A81" s="16"/>
      <c r="B81" s="86" t="s">
        <v>125</v>
      </c>
      <c r="C81" s="87" t="str">
        <f t="shared" si="11"/>
        <v>|</v>
      </c>
      <c r="D81" s="18">
        <v>1</v>
      </c>
      <c r="E81" s="88" t="str">
        <f>IF(B81="","",IFERROR(VLOOKUP(B81,Ingredients!$A:$G,4,FALSE),"ingredient not in list"))</f>
        <v>zucchini</v>
      </c>
      <c r="F81" s="87" t="str">
        <f t="shared" si="12"/>
        <v>|</v>
      </c>
      <c r="G81" s="89">
        <f>IF(B81="", "", IFERROR((VLOOKUP(B81,Ingredients!$A:$H,8,FALSE)*(D81/(VLOOKUP(B81,Ingredients!$A:$H,3,FALSE)))), "ingredient not in list"))</f>
        <v>0.9966666666666667</v>
      </c>
      <c r="H81" s="87" t="str">
        <f t="shared" si="13"/>
        <v>|</v>
      </c>
      <c r="I81" s="90">
        <f>IF($B81="", "", IFERROR((VLOOKUP($B81,Ingredients!$A:$K,9,FALSE)*($D81/(VLOOKUP($B81,Ingredients!$A:$K,3,FALSE)))), "ingredient not in list"))</f>
        <v>2.4</v>
      </c>
      <c r="J81" s="87" t="str">
        <f t="shared" si="14"/>
        <v>|</v>
      </c>
      <c r="K81" s="90">
        <f>IF($B81="", "", IFERROR((VLOOKUP($B81,Ingredients!$A:$K,10,FALSE)*($D81/(VLOOKUP($B81,Ingredients!$A:$K,3,FALSE)))), "ingredient not in list"))</f>
        <v>6</v>
      </c>
      <c r="L81" s="87" t="str">
        <f t="shared" si="15"/>
        <v>|</v>
      </c>
      <c r="M81" s="90">
        <f>IF($B81="", "", IFERROR((VLOOKUP($B81,Ingredients!$A:$K,11,FALSE)*($D81/(VLOOKUP($B81,Ingredients!$A:$K,3,FALSE)))), "ingredient not in list"))</f>
        <v>0.6</v>
      </c>
      <c r="N81" s="87" t="str">
        <f t="shared" si="16"/>
        <v>|</v>
      </c>
      <c r="O81" s="91">
        <f>IF($B81="", "", IFERROR((VLOOKUP($B81,Ingredients!$A:$H,6,FALSE)*($D81/(VLOOKUP($B81,Ingredients!$A:$H,3,FALSE)))), "ingredient not in list"))</f>
        <v>40</v>
      </c>
      <c r="P81" s="9" t="str">
        <f>IF(AND(G81&lt;&gt;"",G82=""),SUM(G$1:G82)-SUM(P$1:P80),"")</f>
        <v/>
      </c>
      <c r="Q81" t="str">
        <f>IF(AND(O81&lt;&gt;"",O82=""),SUM(O$1:O82)-SUM(Q$1:Q80),"")</f>
        <v/>
      </c>
      <c r="R81" s="114" t="str">
        <f>IF(AND(I81&lt;&gt;"",I82=""),SUM(I$1:I82)-SUM(R$1:R80),"")</f>
        <v/>
      </c>
      <c r="S81" s="114" t="str">
        <f>IF(AND(K81&lt;&gt;"",K82=""),SUM(K$1:K82)-SUM(S$1:S80),"")</f>
        <v/>
      </c>
      <c r="T81" s="114" t="str">
        <f>IF(AND(M81&lt;&gt;"",M82=""),SUM(M$1:M82)-SUM(T$1:T80),"")</f>
        <v/>
      </c>
      <c r="V81" s="9" t="str">
        <f t="shared" si="17"/>
        <v/>
      </c>
      <c r="W81" s="28" t="str">
        <f t="shared" si="18"/>
        <v/>
      </c>
      <c r="X81" s="114" t="str">
        <f t="shared" si="19"/>
        <v/>
      </c>
      <c r="Y81" s="114" t="str">
        <f t="shared" si="20"/>
        <v/>
      </c>
      <c r="Z81" s="114" t="str">
        <f t="shared" si="21"/>
        <v/>
      </c>
      <c r="AA81" s="72"/>
    </row>
    <row r="82" spans="1:32" ht="12.75" x14ac:dyDescent="0.2">
      <c r="A82" s="16"/>
      <c r="B82" s="86" t="s">
        <v>38</v>
      </c>
      <c r="C82" s="87" t="str">
        <f t="shared" si="11"/>
        <v>|</v>
      </c>
      <c r="D82" s="18">
        <v>3.5</v>
      </c>
      <c r="E82" s="88" t="str">
        <f>IF(B82="","",IFERROR(VLOOKUP(B82,Ingredients!$A:$G,4,FALSE),"ingredient not in list"))</f>
        <v>cup</v>
      </c>
      <c r="F82" s="87" t="str">
        <f t="shared" si="12"/>
        <v>|</v>
      </c>
      <c r="G82" s="89">
        <f>IF(B82="", "", IFERROR((VLOOKUP(B82,Ingredients!$A:$H,8,FALSE)*(D82/(VLOOKUP(B82,Ingredients!$A:$H,3,FALSE)))), "ingredient not in list"))</f>
        <v>1.58</v>
      </c>
      <c r="H82" s="87" t="str">
        <f t="shared" si="13"/>
        <v>|</v>
      </c>
      <c r="I82" s="90">
        <f>IF($B82="", "", IFERROR((VLOOKUP($B82,Ingredients!$A:$K,9,FALSE)*($D82/(VLOOKUP($B82,Ingredients!$A:$K,3,FALSE)))), "ingredient not in list"))</f>
        <v>49</v>
      </c>
      <c r="J82" s="87" t="str">
        <f t="shared" si="14"/>
        <v>|</v>
      </c>
      <c r="K82" s="90">
        <f>IF($B82="", "", IFERROR((VLOOKUP($B82,Ingredients!$A:$K,10,FALSE)*($D82/(VLOOKUP($B82,Ingredients!$A:$K,3,FALSE)))), "ingredient not in list"))</f>
        <v>133</v>
      </c>
      <c r="L82" s="87" t="str">
        <f t="shared" si="15"/>
        <v>|</v>
      </c>
      <c r="M82" s="90">
        <f>IF($B82="", "", IFERROR((VLOOKUP($B82,Ingredients!$A:$K,11,FALSE)*($D82/(VLOOKUP($B82,Ingredients!$A:$K,3,FALSE)))), "ingredient not in list"))</f>
        <v>7</v>
      </c>
      <c r="N82" s="87" t="str">
        <f t="shared" si="16"/>
        <v>|</v>
      </c>
      <c r="O82" s="91">
        <f>IF($B82="", "", IFERROR((VLOOKUP($B82,Ingredients!$A:$H,6,FALSE)*($D82/(VLOOKUP($B82,Ingredients!$A:$H,3,FALSE)))), "ingredient not in list"))</f>
        <v>770</v>
      </c>
      <c r="P82" s="9" t="str">
        <f>IF(AND(G82&lt;&gt;"",G83=""),SUM(G$1:G83)-SUM(P$1:P81),"")</f>
        <v/>
      </c>
      <c r="Q82" t="str">
        <f>IF(AND(O82&lt;&gt;"",O83=""),SUM(O$1:O83)-SUM(Q$1:Q81),"")</f>
        <v/>
      </c>
      <c r="R82" s="114" t="str">
        <f>IF(AND(I82&lt;&gt;"",I83=""),SUM(I$1:I83)-SUM(R$1:R81),"")</f>
        <v/>
      </c>
      <c r="S82" s="114" t="str">
        <f>IF(AND(K82&lt;&gt;"",K83=""),SUM(K$1:K83)-SUM(S$1:S81),"")</f>
        <v/>
      </c>
      <c r="T82" s="114" t="str">
        <f>IF(AND(M82&lt;&gt;"",M83=""),SUM(M$1:M83)-SUM(T$1:T81),"")</f>
        <v/>
      </c>
      <c r="V82" s="9" t="str">
        <f t="shared" si="17"/>
        <v/>
      </c>
      <c r="W82" s="28" t="str">
        <f t="shared" si="18"/>
        <v/>
      </c>
      <c r="X82" s="114" t="str">
        <f t="shared" si="19"/>
        <v/>
      </c>
      <c r="Y82" s="114" t="str">
        <f t="shared" si="20"/>
        <v/>
      </c>
      <c r="Z82" s="114" t="str">
        <f t="shared" si="21"/>
        <v/>
      </c>
      <c r="AA82" s="72"/>
    </row>
    <row r="83" spans="1:32" ht="12.75" x14ac:dyDescent="0.2">
      <c r="A83" s="16"/>
      <c r="B83" s="86" t="s">
        <v>39</v>
      </c>
      <c r="C83" s="87" t="str">
        <f t="shared" si="11"/>
        <v>|</v>
      </c>
      <c r="D83" s="18">
        <v>1</v>
      </c>
      <c r="E83" s="88" t="str">
        <f>IF(B83="","",IFERROR(VLOOKUP(B83,Ingredients!$A:$G,4,FALSE),"ingredient not in list"))</f>
        <v>cup</v>
      </c>
      <c r="F83" s="87" t="str">
        <f t="shared" si="12"/>
        <v>|</v>
      </c>
      <c r="G83" s="89">
        <f>IF(B83="", "", IFERROR((VLOOKUP(B83,Ingredients!$A:$H,8,FALSE)*(D83/(VLOOKUP(B83,Ingredients!$A:$H,3,FALSE)))), "ingredient not in list"))</f>
        <v>0.45142857142857146</v>
      </c>
      <c r="H83" s="87" t="str">
        <f t="shared" si="13"/>
        <v>|</v>
      </c>
      <c r="I83" s="90">
        <f>IF($B83="", "", IFERROR((VLOOKUP($B83,Ingredients!$A:$K,9,FALSE)*($D83/(VLOOKUP($B83,Ingredients!$A:$K,3,FALSE)))), "ingredient not in list"))</f>
        <v>4</v>
      </c>
      <c r="J83" s="87" t="str">
        <f t="shared" si="14"/>
        <v>|</v>
      </c>
      <c r="K83" s="90">
        <f>IF($B83="", "", IFERROR((VLOOKUP($B83,Ingredients!$A:$K,10,FALSE)*($D83/(VLOOKUP($B83,Ingredients!$A:$K,3,FALSE)))), "ingredient not in list"))</f>
        <v>22</v>
      </c>
      <c r="L83" s="87" t="str">
        <f t="shared" si="15"/>
        <v>|</v>
      </c>
      <c r="M83" s="90">
        <f>IF($B83="", "", IFERROR((VLOOKUP($B83,Ingredients!$A:$K,11,FALSE)*($D83/(VLOOKUP($B83,Ingredients!$A:$K,3,FALSE)))), "ingredient not in list"))</f>
        <v>1</v>
      </c>
      <c r="N83" s="87" t="str">
        <f t="shared" si="16"/>
        <v>|</v>
      </c>
      <c r="O83" s="91">
        <f>IF($B83="", "", IFERROR((VLOOKUP($B83,Ingredients!$A:$H,6,FALSE)*($D83/(VLOOKUP($B83,Ingredients!$A:$H,3,FALSE)))), "ingredient not in list"))</f>
        <v>160</v>
      </c>
      <c r="P83" s="9" t="str">
        <f>IF(AND(G83&lt;&gt;"",G84=""),SUM(G$1:G84)-SUM(P$1:P82),"")</f>
        <v/>
      </c>
      <c r="Q83" t="str">
        <f>IF(AND(O83&lt;&gt;"",O84=""),SUM(O$1:O84)-SUM(Q$1:Q82),"")</f>
        <v/>
      </c>
      <c r="R83" s="114" t="str">
        <f>IF(AND(I83&lt;&gt;"",I84=""),SUM(I$1:I84)-SUM(R$1:R82),"")</f>
        <v/>
      </c>
      <c r="S83" s="114" t="str">
        <f>IF(AND(K83&lt;&gt;"",K84=""),SUM(K$1:K84)-SUM(S$1:S82),"")</f>
        <v/>
      </c>
      <c r="T83" s="114" t="str">
        <f>IF(AND(M83&lt;&gt;"",M84=""),SUM(M$1:M84)-SUM(T$1:T82),"")</f>
        <v/>
      </c>
      <c r="V83" s="9" t="str">
        <f t="shared" si="17"/>
        <v/>
      </c>
      <c r="W83" s="28" t="str">
        <f t="shared" si="18"/>
        <v/>
      </c>
      <c r="X83" s="114" t="str">
        <f t="shared" si="19"/>
        <v/>
      </c>
      <c r="Y83" s="114" t="str">
        <f t="shared" si="20"/>
        <v/>
      </c>
      <c r="Z83" s="114" t="str">
        <f t="shared" si="21"/>
        <v/>
      </c>
      <c r="AA83" s="72"/>
    </row>
    <row r="84" spans="1:32" ht="12.75" x14ac:dyDescent="0.2">
      <c r="A84" s="16"/>
      <c r="B84" s="86" t="s">
        <v>127</v>
      </c>
      <c r="C84" s="87" t="str">
        <f t="shared" si="11"/>
        <v>|</v>
      </c>
      <c r="D84" s="18">
        <v>8</v>
      </c>
      <c r="E84" s="88" t="str">
        <f>IF(B84="","",IFERROR(VLOOKUP(B84,Ingredients!$A:$G,4,FALSE),"ingredient not in list"))</f>
        <v>tbsp</v>
      </c>
      <c r="F84" s="87" t="str">
        <f t="shared" si="12"/>
        <v>|</v>
      </c>
      <c r="G84" s="89">
        <f>IF(B84="", "", IFERROR((VLOOKUP(B84,Ingredients!$A:$H,8,FALSE)*(D84/(VLOOKUP(B84,Ingredients!$A:$H,3,FALSE)))), "ingredient not in list"))</f>
        <v>0.89</v>
      </c>
      <c r="H84" s="87" t="str">
        <f t="shared" si="13"/>
        <v>|</v>
      </c>
      <c r="I84" s="90">
        <f>IF($B84="", "", IFERROR((VLOOKUP($B84,Ingredients!$A:$K,9,FALSE)*($D84/(VLOOKUP($B84,Ingredients!$A:$K,3,FALSE)))), "ingredient not in list"))</f>
        <v>0</v>
      </c>
      <c r="J84" s="87" t="str">
        <f t="shared" si="14"/>
        <v>|</v>
      </c>
      <c r="K84" s="90">
        <f>IF($B84="", "", IFERROR((VLOOKUP($B84,Ingredients!$A:$K,10,FALSE)*($D84/(VLOOKUP($B84,Ingredients!$A:$K,3,FALSE)))), "ingredient not in list"))</f>
        <v>4</v>
      </c>
      <c r="L84" s="87" t="str">
        <f t="shared" si="15"/>
        <v>|</v>
      </c>
      <c r="M84" s="90">
        <f>IF($B84="", "", IFERROR((VLOOKUP($B84,Ingredients!$A:$K,11,FALSE)*($D84/(VLOOKUP($B84,Ingredients!$A:$K,3,FALSE)))), "ingredient not in list"))</f>
        <v>0</v>
      </c>
      <c r="N84" s="87" t="str">
        <f t="shared" si="16"/>
        <v>|</v>
      </c>
      <c r="O84" s="91">
        <f>IF($B84="", "", IFERROR((VLOOKUP($B84,Ingredients!$A:$H,6,FALSE)*($D84/(VLOOKUP($B84,Ingredients!$A:$H,3,FALSE)))), "ingredient not in list"))</f>
        <v>40</v>
      </c>
      <c r="P84" s="9" t="str">
        <f>IF(AND(G84&lt;&gt;"",G85=""),SUM(G$1:G85)-SUM(P$1:P83),"")</f>
        <v/>
      </c>
      <c r="Q84" t="str">
        <f>IF(AND(O84&lt;&gt;"",O85=""),SUM(O$1:O85)-SUM(Q$1:Q83),"")</f>
        <v/>
      </c>
      <c r="R84" s="114" t="str">
        <f>IF(AND(I84&lt;&gt;"",I85=""),SUM(I$1:I85)-SUM(R$1:R83),"")</f>
        <v/>
      </c>
      <c r="S84" s="114" t="str">
        <f>IF(AND(K84&lt;&gt;"",K85=""),SUM(K$1:K85)-SUM(S$1:S83),"")</f>
        <v/>
      </c>
      <c r="T84" s="114" t="str">
        <f>IF(AND(M84&lt;&gt;"",M85=""),SUM(M$1:M85)-SUM(T$1:T83),"")</f>
        <v/>
      </c>
      <c r="V84" s="9" t="str">
        <f t="shared" si="17"/>
        <v/>
      </c>
      <c r="W84" s="28" t="str">
        <f t="shared" si="18"/>
        <v/>
      </c>
      <c r="X84" s="114" t="str">
        <f t="shared" si="19"/>
        <v/>
      </c>
      <c r="Y84" s="114" t="str">
        <f t="shared" si="20"/>
        <v/>
      </c>
      <c r="Z84" s="114" t="str">
        <f t="shared" si="21"/>
        <v/>
      </c>
      <c r="AA84" s="72"/>
    </row>
    <row r="85" spans="1:32" ht="12.75" x14ac:dyDescent="0.2">
      <c r="A85" s="16"/>
      <c r="B85" s="86" t="s">
        <v>34</v>
      </c>
      <c r="C85" s="87" t="str">
        <f t="shared" si="11"/>
        <v>|</v>
      </c>
      <c r="D85" s="18">
        <v>4</v>
      </c>
      <c r="E85" s="88" t="str">
        <f>IF(B85="","",IFERROR(VLOOKUP(B85,Ingredients!$A:$G,4,FALSE),"ingredient not in list"))</f>
        <v>green onion</v>
      </c>
      <c r="F85" s="87" t="str">
        <f t="shared" si="12"/>
        <v>|</v>
      </c>
      <c r="G85" s="89">
        <f>IF(B85="", "", IFERROR((VLOOKUP(B85,Ingredients!$A:$H,8,FALSE)*(D85/(VLOOKUP(B85,Ingredients!$A:$H,3,FALSE)))), "ingredient not in list"))</f>
        <v>0.34400000000000003</v>
      </c>
      <c r="H85" s="87" t="str">
        <f t="shared" si="13"/>
        <v>|</v>
      </c>
      <c r="I85" s="90">
        <f>IF($B85="", "", IFERROR((VLOOKUP($B85,Ingredients!$A:$K,9,FALSE)*($D85/(VLOOKUP($B85,Ingredients!$A:$K,3,FALSE)))), "ingredient not in list"))</f>
        <v>4</v>
      </c>
      <c r="J85" s="87" t="str">
        <f t="shared" si="14"/>
        <v>|</v>
      </c>
      <c r="K85" s="90">
        <f>IF($B85="", "", IFERROR((VLOOKUP($B85,Ingredients!$A:$K,10,FALSE)*($D85/(VLOOKUP($B85,Ingredients!$A:$K,3,FALSE)))), "ingredient not in list"))</f>
        <v>8</v>
      </c>
      <c r="L85" s="87" t="str">
        <f t="shared" si="15"/>
        <v>|</v>
      </c>
      <c r="M85" s="90">
        <f>IF($B85="", "", IFERROR((VLOOKUP($B85,Ingredients!$A:$K,11,FALSE)*($D85/(VLOOKUP($B85,Ingredients!$A:$K,3,FALSE)))), "ingredient not in list"))</f>
        <v>0</v>
      </c>
      <c r="N85" s="87" t="str">
        <f t="shared" si="16"/>
        <v>|</v>
      </c>
      <c r="O85" s="91">
        <f>IF($B85="", "", IFERROR((VLOOKUP($B85,Ingredients!$A:$H,6,FALSE)*($D85/(VLOOKUP($B85,Ingredients!$A:$H,3,FALSE)))), "ingredient not in list"))</f>
        <v>20</v>
      </c>
      <c r="P85" s="9" t="str">
        <f>IF(AND(G85&lt;&gt;"",G86=""),SUM(G$1:G86)-SUM(P$1:P84),"")</f>
        <v/>
      </c>
      <c r="Q85" t="str">
        <f>IF(AND(O85&lt;&gt;"",O86=""),SUM(O$1:O86)-SUM(Q$1:Q84),"")</f>
        <v/>
      </c>
      <c r="R85" s="114" t="str">
        <f>IF(AND(I85&lt;&gt;"",I86=""),SUM(I$1:I86)-SUM(R$1:R84),"")</f>
        <v/>
      </c>
      <c r="S85" s="114" t="str">
        <f>IF(AND(K85&lt;&gt;"",K86=""),SUM(K$1:K86)-SUM(S$1:S84),"")</f>
        <v/>
      </c>
      <c r="T85" s="114" t="str">
        <f>IF(AND(M85&lt;&gt;"",M86=""),SUM(M$1:M86)-SUM(T$1:T84),"")</f>
        <v/>
      </c>
      <c r="V85" s="9" t="str">
        <f t="shared" si="17"/>
        <v/>
      </c>
      <c r="W85" s="28" t="str">
        <f t="shared" si="18"/>
        <v/>
      </c>
      <c r="X85" s="114" t="str">
        <f t="shared" si="19"/>
        <v/>
      </c>
      <c r="Y85" s="114" t="str">
        <f t="shared" si="20"/>
        <v/>
      </c>
      <c r="Z85" s="114" t="str">
        <f t="shared" si="21"/>
        <v/>
      </c>
      <c r="AA85" s="72"/>
    </row>
    <row r="86" spans="1:32" ht="12.75" x14ac:dyDescent="0.2">
      <c r="A86" s="16"/>
      <c r="B86" s="86" t="s">
        <v>40</v>
      </c>
      <c r="C86" s="87" t="str">
        <f t="shared" si="11"/>
        <v>|</v>
      </c>
      <c r="D86" s="18">
        <v>3</v>
      </c>
      <c r="E86" s="88" t="str">
        <f>IF(B86="","",IFERROR(VLOOKUP(B86,Ingredients!$A:$G,4,FALSE),"ingredient not in list"))</f>
        <v>leaf</v>
      </c>
      <c r="F86" s="87" t="str">
        <f t="shared" si="12"/>
        <v>|</v>
      </c>
      <c r="G86" s="89">
        <f>IF(B86="", "", IFERROR((VLOOKUP(B86,Ingredients!$A:$H,8,FALSE)*(D86/(VLOOKUP(B86,Ingredients!$A:$H,3,FALSE)))), "ingredient not in list"))</f>
        <v>0.29849999999999999</v>
      </c>
      <c r="H86" s="87" t="str">
        <f t="shared" si="13"/>
        <v>|</v>
      </c>
      <c r="I86" s="90">
        <f>IF($B86="", "", IFERROR((VLOOKUP($B86,Ingredients!$A:$K,9,FALSE)*($D86/(VLOOKUP($B86,Ingredients!$A:$K,3,FALSE)))), "ingredient not in list"))</f>
        <v>0.06</v>
      </c>
      <c r="J86" s="87" t="str">
        <f t="shared" si="14"/>
        <v>|</v>
      </c>
      <c r="K86" s="90">
        <f>IF($B86="", "", IFERROR((VLOOKUP($B86,Ingredients!$A:$K,10,FALSE)*($D86/(VLOOKUP($B86,Ingredients!$A:$K,3,FALSE)))), "ingredient not in list"))</f>
        <v>0.12</v>
      </c>
      <c r="L86" s="87" t="str">
        <f t="shared" si="15"/>
        <v>|</v>
      </c>
      <c r="M86" s="90">
        <f>IF($B86="", "", IFERROR((VLOOKUP($B86,Ingredients!$A:$K,11,FALSE)*($D86/(VLOOKUP($B86,Ingredients!$A:$K,3,FALSE)))), "ingredient not in list"))</f>
        <v>0.03</v>
      </c>
      <c r="N86" s="87" t="str">
        <f t="shared" si="16"/>
        <v>|</v>
      </c>
      <c r="O86" s="91">
        <f>IF($B86="", "", IFERROR((VLOOKUP($B86,Ingredients!$A:$H,6,FALSE)*($D86/(VLOOKUP($B86,Ingredients!$A:$H,3,FALSE)))), "ingredient not in list"))</f>
        <v>3</v>
      </c>
      <c r="P86" s="9" t="str">
        <f>IF(AND(G86&lt;&gt;"",G87=""),SUM(G$1:G87)-SUM(P$1:P85),"")</f>
        <v/>
      </c>
      <c r="Q86" t="str">
        <f>IF(AND(O86&lt;&gt;"",O87=""),SUM(O$1:O87)-SUM(Q$1:Q85),"")</f>
        <v/>
      </c>
      <c r="R86" s="114" t="str">
        <f>IF(AND(I86&lt;&gt;"",I87=""),SUM(I$1:I87)-SUM(R$1:R85),"")</f>
        <v/>
      </c>
      <c r="S86" s="114" t="str">
        <f>IF(AND(K86&lt;&gt;"",K87=""),SUM(K$1:K87)-SUM(S$1:S85),"")</f>
        <v/>
      </c>
      <c r="T86" s="114" t="str">
        <f>IF(AND(M86&lt;&gt;"",M87=""),SUM(M$1:M87)-SUM(T$1:T85),"")</f>
        <v/>
      </c>
      <c r="V86" s="9" t="str">
        <f t="shared" si="17"/>
        <v/>
      </c>
      <c r="W86" s="28" t="str">
        <f t="shared" si="18"/>
        <v/>
      </c>
      <c r="X86" s="114" t="str">
        <f t="shared" si="19"/>
        <v/>
      </c>
      <c r="Y86" s="114" t="str">
        <f t="shared" si="20"/>
        <v/>
      </c>
      <c r="Z86" s="114" t="str">
        <f t="shared" si="21"/>
        <v/>
      </c>
      <c r="AA86" s="72"/>
      <c r="AF86" s="52"/>
    </row>
    <row r="87" spans="1:32" ht="12.75" x14ac:dyDescent="0.2">
      <c r="A87" s="16"/>
      <c r="B87" s="86" t="s">
        <v>69</v>
      </c>
      <c r="C87" s="87" t="str">
        <f t="shared" si="11"/>
        <v>|</v>
      </c>
      <c r="D87" s="18">
        <v>6</v>
      </c>
      <c r="E87" s="88" t="str">
        <f>IF(B87="","",IFERROR(VLOOKUP(B87,Ingredients!$A:$G,4,FALSE),"ingredient not in list"))</f>
        <v>tsp</v>
      </c>
      <c r="F87" s="87" t="str">
        <f t="shared" si="12"/>
        <v>|</v>
      </c>
      <c r="G87" s="89">
        <f>IF(B87="", "", IFERROR((VLOOKUP(B87,Ingredients!$A:$H,8,FALSE)*(D87/(VLOOKUP(B87,Ingredients!$A:$H,3,FALSE)))), "ingredient not in list"))</f>
        <v>7.3319755600814662E-2</v>
      </c>
      <c r="H87" s="87" t="str">
        <f t="shared" si="13"/>
        <v>|</v>
      </c>
      <c r="I87" s="90">
        <f>IF($B87="", "", IFERROR((VLOOKUP($B87,Ingredients!$A:$K,9,FALSE)*($D87/(VLOOKUP($B87,Ingredients!$A:$K,3,FALSE)))), "ingredient not in list"))</f>
        <v>0</v>
      </c>
      <c r="J87" s="87" t="str">
        <f t="shared" si="14"/>
        <v>|</v>
      </c>
      <c r="K87" s="90">
        <f>IF($B87="", "", IFERROR((VLOOKUP($B87,Ingredients!$A:$K,10,FALSE)*($D87/(VLOOKUP($B87,Ingredients!$A:$K,3,FALSE)))), "ingredient not in list"))</f>
        <v>0</v>
      </c>
      <c r="L87" s="87" t="str">
        <f t="shared" si="15"/>
        <v>|</v>
      </c>
      <c r="M87" s="90">
        <f>IF($B87="", "", IFERROR((VLOOKUP($B87,Ingredients!$A:$K,11,FALSE)*($D87/(VLOOKUP($B87,Ingredients!$A:$K,3,FALSE)))), "ingredient not in list"))</f>
        <v>0</v>
      </c>
      <c r="N87" s="87" t="str">
        <f t="shared" si="16"/>
        <v>|</v>
      </c>
      <c r="O87" s="91">
        <f>IF($B87="", "", IFERROR((VLOOKUP($B87,Ingredients!$A:$H,6,FALSE)*($D87/(VLOOKUP($B87,Ingredients!$A:$H,3,FALSE)))), "ingredient not in list"))</f>
        <v>0</v>
      </c>
      <c r="P87" s="9" t="str">
        <f>IF(AND(G87&lt;&gt;"",G88=""),SUM(G$1:G88)-SUM(P$1:P86),"")</f>
        <v/>
      </c>
      <c r="Q87" t="str">
        <f>IF(AND(O87&lt;&gt;"",O88=""),SUM(O$1:O88)-SUM(Q$1:Q86),"")</f>
        <v/>
      </c>
      <c r="R87" s="114" t="str">
        <f>IF(AND(I87&lt;&gt;"",I88=""),SUM(I$1:I88)-SUM(R$1:R86),"")</f>
        <v/>
      </c>
      <c r="S87" s="114" t="str">
        <f>IF(AND(K87&lt;&gt;"",K88=""),SUM(K$1:K88)-SUM(S$1:S86),"")</f>
        <v/>
      </c>
      <c r="T87" s="114" t="str">
        <f>IF(AND(M87&lt;&gt;"",M88=""),SUM(M$1:M88)-SUM(T$1:T86),"")</f>
        <v/>
      </c>
      <c r="V87" s="9" t="str">
        <f t="shared" si="17"/>
        <v/>
      </c>
      <c r="W87" s="28" t="str">
        <f t="shared" si="18"/>
        <v/>
      </c>
      <c r="X87" s="114" t="str">
        <f t="shared" si="19"/>
        <v/>
      </c>
      <c r="Y87" s="114" t="str">
        <f t="shared" si="20"/>
        <v/>
      </c>
      <c r="Z87" s="114" t="str">
        <f t="shared" si="21"/>
        <v/>
      </c>
      <c r="AA87" s="72"/>
      <c r="AF87" s="52"/>
    </row>
    <row r="88" spans="1:32" ht="12.75" x14ac:dyDescent="0.2">
      <c r="A88" s="16"/>
      <c r="B88" s="86" t="s">
        <v>67</v>
      </c>
      <c r="C88" s="87" t="str">
        <f t="shared" si="11"/>
        <v>|</v>
      </c>
      <c r="D88" s="18">
        <v>2</v>
      </c>
      <c r="E88" s="88" t="str">
        <f>IF(B88="","",IFERROR(VLOOKUP(B88,Ingredients!$A:$G,4,FALSE),"ingredient not in list"))</f>
        <v>tbsp</v>
      </c>
      <c r="F88" s="87" t="str">
        <f t="shared" si="12"/>
        <v>|</v>
      </c>
      <c r="G88" s="89">
        <f>IF(B88="", "", IFERROR((VLOOKUP(B88,Ingredients!$A:$H,8,FALSE)*(D88/(VLOOKUP(B88,Ingredients!$A:$H,3,FALSE)))), "ingredient not in list"))</f>
        <v>0.10416666666666667</v>
      </c>
      <c r="H88" s="87" t="str">
        <f t="shared" si="13"/>
        <v>|</v>
      </c>
      <c r="I88" s="90">
        <f>IF($B88="", "", IFERROR((VLOOKUP($B88,Ingredients!$A:$K,9,FALSE)*($D88/(VLOOKUP($B88,Ingredients!$A:$K,3,FALSE)))), "ingredient not in list"))</f>
        <v>0</v>
      </c>
      <c r="J88" s="87" t="str">
        <f t="shared" si="14"/>
        <v>|</v>
      </c>
      <c r="K88" s="90">
        <f>IF($B88="", "", IFERROR((VLOOKUP($B88,Ingredients!$A:$K,10,FALSE)*($D88/(VLOOKUP($B88,Ingredients!$A:$K,3,FALSE)))), "ingredient not in list"))</f>
        <v>0</v>
      </c>
      <c r="L88" s="87" t="str">
        <f t="shared" si="15"/>
        <v>|</v>
      </c>
      <c r="M88" s="90">
        <f>IF($B88="", "", IFERROR((VLOOKUP($B88,Ingredients!$A:$K,11,FALSE)*($D88/(VLOOKUP($B88,Ingredients!$A:$K,3,FALSE)))), "ingredient not in list"))</f>
        <v>27.2</v>
      </c>
      <c r="N88" s="87" t="str">
        <f t="shared" si="16"/>
        <v>|</v>
      </c>
      <c r="O88" s="91">
        <f>IF($B88="", "", IFERROR((VLOOKUP($B88,Ingredients!$A:$H,6,FALSE)*($D88/(VLOOKUP($B88,Ingredients!$A:$H,3,FALSE)))), "ingredient not in list"))</f>
        <v>260</v>
      </c>
      <c r="P88" s="9" t="str">
        <f>IF(AND(G88&lt;&gt;"",G89=""),SUM(G$1:G89)-SUM(P$1:P87),"")</f>
        <v/>
      </c>
      <c r="Q88" t="str">
        <f>IF(AND(O88&lt;&gt;"",O89=""),SUM(O$1:O89)-SUM(Q$1:Q87),"")</f>
        <v/>
      </c>
      <c r="R88" s="114" t="str">
        <f>IF(AND(I88&lt;&gt;"",I89=""),SUM(I$1:I89)-SUM(R$1:R87),"")</f>
        <v/>
      </c>
      <c r="S88" s="114" t="str">
        <f>IF(AND(K88&lt;&gt;"",K89=""),SUM(K$1:K89)-SUM(S$1:S87),"")</f>
        <v/>
      </c>
      <c r="T88" s="114" t="str">
        <f>IF(AND(M88&lt;&gt;"",M89=""),SUM(M$1:M89)-SUM(T$1:T87),"")</f>
        <v/>
      </c>
      <c r="V88" s="9" t="str">
        <f t="shared" si="17"/>
        <v/>
      </c>
      <c r="W88" s="28" t="str">
        <f t="shared" si="18"/>
        <v/>
      </c>
      <c r="X88" s="114" t="str">
        <f t="shared" si="19"/>
        <v/>
      </c>
      <c r="Y88" s="114" t="str">
        <f t="shared" si="20"/>
        <v/>
      </c>
      <c r="Z88" s="114" t="str">
        <f t="shared" si="21"/>
        <v/>
      </c>
      <c r="AA88" s="72"/>
      <c r="AF88" s="52"/>
    </row>
    <row r="89" spans="1:32" ht="12.75" x14ac:dyDescent="0.2">
      <c r="A89" s="16"/>
      <c r="B89" s="86" t="s">
        <v>128</v>
      </c>
      <c r="C89" s="87" t="str">
        <f t="shared" si="11"/>
        <v>|</v>
      </c>
      <c r="D89" s="18">
        <v>6</v>
      </c>
      <c r="E89" s="88" t="str">
        <f>IF(B89="","",IFERROR(VLOOKUP(B89,Ingredients!$A:$G,4,FALSE),"ingredient not in list"))</f>
        <v>tsp</v>
      </c>
      <c r="F89" s="87" t="str">
        <f t="shared" si="12"/>
        <v>|</v>
      </c>
      <c r="G89" s="89">
        <f>IF(B89="", "", IFERROR((VLOOKUP(B89,Ingredients!$A:$H,8,FALSE)*(D89/(VLOOKUP(B89,Ingredients!$A:$H,3,FALSE)))), "ingredient not in list"))</f>
        <v>0.63887323943661967</v>
      </c>
      <c r="H89" s="87" t="str">
        <f t="shared" si="13"/>
        <v>|</v>
      </c>
      <c r="I89" s="90">
        <f>IF($B89="", "", IFERROR((VLOOKUP($B89,Ingredients!$A:$K,9,FALSE)*($D89/(VLOOKUP($B89,Ingredients!$A:$K,3,FALSE)))), "ingredient not in list"))</f>
        <v>1.92</v>
      </c>
      <c r="J89" s="87" t="str">
        <f t="shared" si="14"/>
        <v>|</v>
      </c>
      <c r="K89" s="90">
        <f>IF($B89="", "", IFERROR((VLOOKUP($B89,Ingredients!$A:$K,10,FALSE)*($D89/(VLOOKUP($B89,Ingredients!$A:$K,3,FALSE)))), "ingredient not in list"))</f>
        <v>8.52</v>
      </c>
      <c r="L89" s="87" t="str">
        <f t="shared" si="15"/>
        <v>|</v>
      </c>
      <c r="M89" s="90">
        <f>IF($B89="", "", IFERROR((VLOOKUP($B89,Ingredients!$A:$K,11,FALSE)*($D89/(VLOOKUP($B89,Ingredients!$A:$K,3,FALSE)))), "ingredient not in list"))</f>
        <v>2.64</v>
      </c>
      <c r="N89" s="87" t="str">
        <f t="shared" si="16"/>
        <v>|</v>
      </c>
      <c r="O89" s="91">
        <f>IF($B89="", "", IFERROR((VLOOKUP($B89,Ingredients!$A:$H,6,FALSE)*($D89/(VLOOKUP($B89,Ingredients!$A:$H,3,FALSE)))), "ingredient not in list"))</f>
        <v>48</v>
      </c>
      <c r="P89" s="9" t="str">
        <f>IF(AND(G89&lt;&gt;"",G90=""),SUM(G$1:G90)-SUM(P$1:P88),"")</f>
        <v/>
      </c>
      <c r="Q89" t="str">
        <f>IF(AND(O89&lt;&gt;"",O90=""),SUM(O$1:O90)-SUM(Q$1:Q88),"")</f>
        <v/>
      </c>
      <c r="R89" s="114" t="str">
        <f>IF(AND(I89&lt;&gt;"",I90=""),SUM(I$1:I90)-SUM(R$1:R88),"")</f>
        <v/>
      </c>
      <c r="S89" s="114" t="str">
        <f>IF(AND(K89&lt;&gt;"",K90=""),SUM(K$1:K90)-SUM(S$1:S88),"")</f>
        <v/>
      </c>
      <c r="T89" s="114" t="str">
        <f>IF(AND(M89&lt;&gt;"",M90=""),SUM(M$1:M90)-SUM(T$1:T88),"")</f>
        <v/>
      </c>
      <c r="V89" s="9" t="str">
        <f t="shared" si="17"/>
        <v/>
      </c>
      <c r="W89" s="28" t="str">
        <f t="shared" si="18"/>
        <v/>
      </c>
      <c r="X89" s="114" t="str">
        <f t="shared" si="19"/>
        <v/>
      </c>
      <c r="Y89" s="114" t="str">
        <f t="shared" si="20"/>
        <v/>
      </c>
      <c r="Z89" s="114" t="str">
        <f t="shared" si="21"/>
        <v/>
      </c>
      <c r="AA89" s="72"/>
      <c r="AF89" s="30"/>
    </row>
    <row r="90" spans="1:32" ht="12.75" x14ac:dyDescent="0.2">
      <c r="A90" s="16"/>
      <c r="B90" s="86" t="s">
        <v>62</v>
      </c>
      <c r="C90" s="87" t="str">
        <f t="shared" si="11"/>
        <v>|</v>
      </c>
      <c r="D90" s="18">
        <v>0.125</v>
      </c>
      <c r="E90" s="88" t="str">
        <f>IF(B90="","",IFERROR(VLOOKUP(B90,Ingredients!$A:$G,4,FALSE),"ingredient not in list"))</f>
        <v>cup</v>
      </c>
      <c r="F90" s="87" t="str">
        <f t="shared" si="12"/>
        <v>|</v>
      </c>
      <c r="G90" s="89">
        <f>IF(B90="", "", IFERROR((VLOOKUP(B90,Ingredients!$A:$H,8,FALSE)*(D90/(VLOOKUP(B90,Ingredients!$A:$H,3,FALSE)))), "ingredient not in list"))</f>
        <v>1.1556291390728477E-2</v>
      </c>
      <c r="H90" s="87" t="str">
        <f t="shared" si="13"/>
        <v>|</v>
      </c>
      <c r="I90" s="90">
        <f>IF($B90="", "", IFERROR((VLOOKUP($B90,Ingredients!$A:$K,9,FALSE)*($D90/(VLOOKUP($B90,Ingredients!$A:$K,3,FALSE)))), "ingredient not in list"))</f>
        <v>1.5</v>
      </c>
      <c r="J90" s="87" t="str">
        <f t="shared" si="14"/>
        <v>|</v>
      </c>
      <c r="K90" s="90">
        <f>IF($B90="", "", IFERROR((VLOOKUP($B90,Ingredients!$A:$K,10,FALSE)*($D90/(VLOOKUP($B90,Ingredients!$A:$K,3,FALSE)))), "ingredient not in list"))</f>
        <v>11</v>
      </c>
      <c r="L90" s="87" t="str">
        <f t="shared" si="15"/>
        <v>|</v>
      </c>
      <c r="M90" s="90">
        <f>IF($B90="", "", IFERROR((VLOOKUP($B90,Ingredients!$A:$K,11,FALSE)*($D90/(VLOOKUP($B90,Ingredients!$A:$K,3,FALSE)))), "ingredient not in list"))</f>
        <v>0</v>
      </c>
      <c r="N90" s="87" t="str">
        <f t="shared" si="16"/>
        <v>|</v>
      </c>
      <c r="O90" s="91">
        <f>IF($B90="", "", IFERROR((VLOOKUP($B90,Ingredients!$A:$H,6,FALSE)*($D90/(VLOOKUP($B90,Ingredients!$A:$H,3,FALSE)))), "ingredient not in list"))</f>
        <v>55</v>
      </c>
      <c r="P90" s="9" t="str">
        <f>IF(AND(G90&lt;&gt;"",G91=""),SUM(G$1:G91)-SUM(P$1:P89),"")</f>
        <v/>
      </c>
      <c r="Q90" t="str">
        <f>IF(AND(O90&lt;&gt;"",O91=""),SUM(O$1:O91)-SUM(Q$1:Q89),"")</f>
        <v/>
      </c>
      <c r="R90" s="114" t="str">
        <f>IF(AND(I90&lt;&gt;"",I91=""),SUM(I$1:I91)-SUM(R$1:R89),"")</f>
        <v/>
      </c>
      <c r="S90" s="114" t="str">
        <f>IF(AND(K90&lt;&gt;"",K91=""),SUM(K$1:K91)-SUM(S$1:S89),"")</f>
        <v/>
      </c>
      <c r="T90" s="114" t="str">
        <f>IF(AND(M90&lt;&gt;"",M91=""),SUM(M$1:M91)-SUM(T$1:T89),"")</f>
        <v/>
      </c>
      <c r="V90" s="9" t="str">
        <f t="shared" si="17"/>
        <v/>
      </c>
      <c r="W90" s="28" t="str">
        <f t="shared" si="18"/>
        <v/>
      </c>
      <c r="X90" s="114" t="str">
        <f t="shared" si="19"/>
        <v/>
      </c>
      <c r="Y90" s="114" t="str">
        <f t="shared" si="20"/>
        <v/>
      </c>
      <c r="Z90" s="114" t="str">
        <f t="shared" si="21"/>
        <v/>
      </c>
      <c r="AA90" s="72"/>
      <c r="AF90" s="30"/>
    </row>
    <row r="91" spans="1:32" ht="12.75" x14ac:dyDescent="0.2">
      <c r="A91" s="16"/>
      <c r="B91" s="86" t="s">
        <v>65</v>
      </c>
      <c r="C91" s="87" t="str">
        <f t="shared" si="11"/>
        <v>|</v>
      </c>
      <c r="D91" s="18">
        <v>2</v>
      </c>
      <c r="E91" s="88" t="str">
        <f>IF(B91="","",IFERROR(VLOOKUP(B91,Ingredients!$A:$G,4,FALSE),"ingredient not in list"))</f>
        <v>cup</v>
      </c>
      <c r="F91" s="87" t="str">
        <f t="shared" si="12"/>
        <v>|</v>
      </c>
      <c r="G91" s="89">
        <f>IF(B91="", "", IFERROR((VLOOKUP(B91,Ingredients!$A:$H,8,FALSE)*(D91/(VLOOKUP(B91,Ingredients!$A:$H,3,FALSE)))), "ingredient not in list"))</f>
        <v>0</v>
      </c>
      <c r="H91" s="87" t="str">
        <f t="shared" si="13"/>
        <v>|</v>
      </c>
      <c r="I91" s="90">
        <f>IF($B91="", "", IFERROR((VLOOKUP($B91,Ingredients!$A:$K,9,FALSE)*($D91/(VLOOKUP($B91,Ingredients!$A:$K,3,FALSE)))), "ingredient not in list"))</f>
        <v>0</v>
      </c>
      <c r="J91" s="87" t="str">
        <f t="shared" si="14"/>
        <v>|</v>
      </c>
      <c r="K91" s="90">
        <f>IF($B91="", "", IFERROR((VLOOKUP($B91,Ingredients!$A:$K,10,FALSE)*($D91/(VLOOKUP($B91,Ingredients!$A:$K,3,FALSE)))), "ingredient not in list"))</f>
        <v>0</v>
      </c>
      <c r="L91" s="87" t="str">
        <f t="shared" si="15"/>
        <v>|</v>
      </c>
      <c r="M91" s="90">
        <f>IF($B91="", "", IFERROR((VLOOKUP($B91,Ingredients!$A:$K,11,FALSE)*($D91/(VLOOKUP($B91,Ingredients!$A:$K,3,FALSE)))), "ingredient not in list"))</f>
        <v>0</v>
      </c>
      <c r="N91" s="87" t="str">
        <f t="shared" si="16"/>
        <v>|</v>
      </c>
      <c r="O91" s="91">
        <f>IF($B91="", "", IFERROR((VLOOKUP($B91,Ingredients!$A:$H,6,FALSE)*($D91/(VLOOKUP($B91,Ingredients!$A:$H,3,FALSE)))), "ingredient not in list"))</f>
        <v>0</v>
      </c>
      <c r="P91" s="9" t="str">
        <f>IF(AND(G91&lt;&gt;"",G92=""),SUM(G$1:G92)-SUM(P$1:P90),"")</f>
        <v/>
      </c>
      <c r="Q91" t="str">
        <f>IF(AND(O91&lt;&gt;"",O92=""),SUM(O$1:O92)-SUM(Q$1:Q90),"")</f>
        <v/>
      </c>
      <c r="R91" s="114" t="str">
        <f>IF(AND(I91&lt;&gt;"",I92=""),SUM(I$1:I92)-SUM(R$1:R90),"")</f>
        <v/>
      </c>
      <c r="S91" s="114" t="str">
        <f>IF(AND(K91&lt;&gt;"",K92=""),SUM(K$1:K92)-SUM(S$1:S90),"")</f>
        <v/>
      </c>
      <c r="T91" s="114" t="str">
        <f>IF(AND(M91&lt;&gt;"",M92=""),SUM(M$1:M92)-SUM(T$1:T90),"")</f>
        <v/>
      </c>
      <c r="V91" s="9" t="str">
        <f t="shared" si="17"/>
        <v/>
      </c>
      <c r="W91" s="28" t="str">
        <f t="shared" si="18"/>
        <v/>
      </c>
      <c r="X91" s="114" t="str">
        <f t="shared" si="19"/>
        <v/>
      </c>
      <c r="Y91" s="114" t="str">
        <f t="shared" si="20"/>
        <v/>
      </c>
      <c r="Z91" s="114" t="str">
        <f t="shared" si="21"/>
        <v/>
      </c>
      <c r="AA91" s="72"/>
      <c r="AF91" s="30"/>
    </row>
    <row r="92" spans="1:32" ht="12.75" x14ac:dyDescent="0.2">
      <c r="A92" s="16"/>
      <c r="B92" s="86" t="s">
        <v>129</v>
      </c>
      <c r="C92" s="87" t="str">
        <f t="shared" si="11"/>
        <v>|</v>
      </c>
      <c r="D92" s="18">
        <v>2.7</v>
      </c>
      <c r="E92" s="88" t="str">
        <f>IF(B92="","",IFERROR(VLOOKUP(B92,Ingredients!$A:$G,4,FALSE),"ingredient not in list"))</f>
        <v>tbsp</v>
      </c>
      <c r="F92" s="87" t="str">
        <f t="shared" si="12"/>
        <v>|</v>
      </c>
      <c r="G92" s="89">
        <f>IF(B92="", "", IFERROR((VLOOKUP(B92,Ingredients!$A:$H,8,FALSE)*(D92/(VLOOKUP(B92,Ingredients!$A:$H,3,FALSE)))), "ingredient not in list"))</f>
        <v>0.21330000000000002</v>
      </c>
      <c r="H92" s="87" t="str">
        <f t="shared" si="13"/>
        <v>|</v>
      </c>
      <c r="I92" s="90">
        <f>IF($B92="", "", IFERROR((VLOOKUP($B92,Ingredients!$A:$K,9,FALSE)*($D92/(VLOOKUP($B92,Ingredients!$A:$K,3,FALSE)))), "ingredient not in list"))</f>
        <v>1.863</v>
      </c>
      <c r="J92" s="87" t="str">
        <f t="shared" si="14"/>
        <v>|</v>
      </c>
      <c r="K92" s="90">
        <f>IF($B92="", "", IFERROR((VLOOKUP($B92,Ingredients!$A:$K,10,FALSE)*($D92/(VLOOKUP($B92,Ingredients!$A:$K,3,FALSE)))), "ingredient not in list"))</f>
        <v>8.1809999999999992</v>
      </c>
      <c r="L92" s="87" t="str">
        <f t="shared" si="15"/>
        <v>|</v>
      </c>
      <c r="M92" s="90">
        <f>IF($B92="", "", IFERROR((VLOOKUP($B92,Ingredients!$A:$K,11,FALSE)*($D92/(VLOOKUP($B92,Ingredients!$A:$K,3,FALSE)))), "ingredient not in list"))</f>
        <v>0.21600000000000003</v>
      </c>
      <c r="N92" s="87" t="str">
        <f t="shared" si="16"/>
        <v>|</v>
      </c>
      <c r="O92" s="91">
        <f>IF($B92="", "", IFERROR((VLOOKUP($B92,Ingredients!$A:$H,6,FALSE)*($D92/(VLOOKUP($B92,Ingredients!$A:$H,3,FALSE)))), "ingredient not in list"))</f>
        <v>40.5</v>
      </c>
      <c r="P92" s="9" t="str">
        <f>IF(AND(G92&lt;&gt;"",G93=""),SUM(G$1:G93)-SUM(P$1:P91),"")</f>
        <v/>
      </c>
      <c r="Q92" t="str">
        <f>IF(AND(O92&lt;&gt;"",O93=""),SUM(O$1:O93)-SUM(Q$1:Q91),"")</f>
        <v/>
      </c>
      <c r="R92" s="114" t="str">
        <f>IF(AND(I92&lt;&gt;"",I93=""),SUM(I$1:I93)-SUM(R$1:R91),"")</f>
        <v/>
      </c>
      <c r="S92" s="114" t="str">
        <f>IF(AND(K92&lt;&gt;"",K93=""),SUM(K$1:K93)-SUM(S$1:S91),"")</f>
        <v/>
      </c>
      <c r="T92" s="114" t="str">
        <f>IF(AND(M92&lt;&gt;"",M93=""),SUM(M$1:M93)-SUM(T$1:T91),"")</f>
        <v/>
      </c>
      <c r="V92" s="9" t="str">
        <f t="shared" si="17"/>
        <v/>
      </c>
      <c r="W92" s="28" t="str">
        <f t="shared" si="18"/>
        <v/>
      </c>
      <c r="X92" s="114" t="str">
        <f t="shared" si="19"/>
        <v/>
      </c>
      <c r="Y92" s="114" t="str">
        <f t="shared" si="20"/>
        <v/>
      </c>
      <c r="Z92" s="114" t="str">
        <f t="shared" si="21"/>
        <v/>
      </c>
      <c r="AA92" s="72"/>
      <c r="AF92" s="30"/>
    </row>
    <row r="93" spans="1:32" ht="12.75" x14ac:dyDescent="0.2">
      <c r="A93" s="16"/>
      <c r="B93" s="86" t="s">
        <v>130</v>
      </c>
      <c r="C93" s="87" t="str">
        <f t="shared" si="11"/>
        <v>|</v>
      </c>
      <c r="D93" s="18">
        <v>0.5</v>
      </c>
      <c r="E93" s="88" t="str">
        <f>IF(B93="","",IFERROR(VLOOKUP(B93,Ingredients!$A:$G,4,FALSE),"ingredient not in list"))</f>
        <v>tsp</v>
      </c>
      <c r="F93" s="87" t="str">
        <f t="shared" si="12"/>
        <v>|</v>
      </c>
      <c r="G93" s="89">
        <f>IF(B93="", "", IFERROR((VLOOKUP(B93,Ingredients!$A:$H,8,FALSE)*(D93/(VLOOKUP(B93,Ingredients!$A:$H,3,FALSE)))), "ingredient not in list"))</f>
        <v>5.3239436619718306E-2</v>
      </c>
      <c r="H93" s="87" t="str">
        <f t="shared" si="13"/>
        <v>|</v>
      </c>
      <c r="I93" s="90">
        <f>IF($B93="", "", IFERROR((VLOOKUP($B93,Ingredients!$A:$K,9,FALSE)*($D93/(VLOOKUP($B93,Ingredients!$A:$K,3,FALSE)))), "ingredient not in list"))</f>
        <v>0.185</v>
      </c>
      <c r="J93" s="87" t="str">
        <f t="shared" si="14"/>
        <v>|</v>
      </c>
      <c r="K93" s="90">
        <f>IF($B93="", "", IFERROR((VLOOKUP($B93,Ingredients!$A:$K,10,FALSE)*($D93/(VLOOKUP($B93,Ingredients!$A:$K,3,FALSE)))), "ingredient not in list"))</f>
        <v>0.46500000000000002</v>
      </c>
      <c r="L93" s="87" t="str">
        <f t="shared" si="15"/>
        <v>|</v>
      </c>
      <c r="M93" s="90">
        <f>IF($B93="", "", IFERROR((VLOOKUP($B93,Ingredients!$A:$K,11,FALSE)*($D93/(VLOOKUP($B93,Ingredients!$A:$K,3,FALSE)))), "ingredient not in list"))</f>
        <v>0.23499999999999999</v>
      </c>
      <c r="N93" s="87" t="str">
        <f t="shared" si="16"/>
        <v>|</v>
      </c>
      <c r="O93" s="91">
        <f>IF($B93="", "", IFERROR((VLOOKUP($B93,Ingredients!$A:$H,6,FALSE)*($D93/(VLOOKUP($B93,Ingredients!$A:$H,3,FALSE)))), "ingredient not in list"))</f>
        <v>4</v>
      </c>
      <c r="P93" s="9" t="str">
        <f>IF(AND(G93&lt;&gt;"",G94=""),SUM(G$1:G94)-SUM(P$1:P92),"")</f>
        <v/>
      </c>
      <c r="Q93" t="str">
        <f>IF(AND(O93&lt;&gt;"",O94=""),SUM(O$1:O94)-SUM(Q$1:Q92),"")</f>
        <v/>
      </c>
      <c r="R93" s="114" t="str">
        <f>IF(AND(I93&lt;&gt;"",I94=""),SUM(I$1:I94)-SUM(R$1:R92),"")</f>
        <v/>
      </c>
      <c r="S93" s="114" t="str">
        <f>IF(AND(K93&lt;&gt;"",K94=""),SUM(K$1:K94)-SUM(S$1:S92),"")</f>
        <v/>
      </c>
      <c r="T93" s="114" t="str">
        <f>IF(AND(M93&lt;&gt;"",M94=""),SUM(M$1:M94)-SUM(T$1:T92),"")</f>
        <v/>
      </c>
      <c r="V93" s="9" t="str">
        <f t="shared" si="17"/>
        <v/>
      </c>
      <c r="W93" s="28" t="str">
        <f t="shared" si="18"/>
        <v/>
      </c>
      <c r="X93" s="114" t="str">
        <f t="shared" si="19"/>
        <v/>
      </c>
      <c r="Y93" s="114" t="str">
        <f t="shared" si="20"/>
        <v/>
      </c>
      <c r="Z93" s="114" t="str">
        <f t="shared" si="21"/>
        <v/>
      </c>
      <c r="AA93" s="72"/>
      <c r="AF93" s="30"/>
    </row>
    <row r="94" spans="1:32" ht="12.75" x14ac:dyDescent="0.2">
      <c r="A94" s="16"/>
      <c r="B94" s="86" t="s">
        <v>131</v>
      </c>
      <c r="C94" s="87" t="str">
        <f t="shared" si="11"/>
        <v>|</v>
      </c>
      <c r="D94" s="18">
        <v>0.5</v>
      </c>
      <c r="E94" s="88" t="str">
        <f>IF(B94="","",IFERROR(VLOOKUP(B94,Ingredients!$A:$G,4,FALSE),"ingredient not in list"))</f>
        <v>tsp</v>
      </c>
      <c r="F94" s="87" t="str">
        <f t="shared" si="12"/>
        <v>|</v>
      </c>
      <c r="G94" s="89">
        <f>IF(B94="", "", IFERROR((VLOOKUP(B94,Ingredients!$A:$H,8,FALSE)*(D94/(VLOOKUP(B94,Ingredients!$A:$H,3,FALSE)))), "ingredient not in list"))</f>
        <v>5.3239436619718306E-2</v>
      </c>
      <c r="H94" s="87" t="str">
        <f t="shared" si="13"/>
        <v>|</v>
      </c>
      <c r="I94" s="90">
        <f>IF($B94="", "", IFERROR((VLOOKUP($B94,Ingredients!$A:$K,9,FALSE)*($D94/(VLOOKUP($B94,Ingredients!$A:$K,3,FALSE)))), "ingredient not in list"))</f>
        <v>0.23499999999999999</v>
      </c>
      <c r="J94" s="87" t="str">
        <f t="shared" si="14"/>
        <v>|</v>
      </c>
      <c r="K94" s="90">
        <f>IF($B94="", "", IFERROR((VLOOKUP($B94,Ingredients!$A:$K,10,FALSE)*($D94/(VLOOKUP($B94,Ingredients!$A:$K,3,FALSE)))), "ingredient not in list"))</f>
        <v>1.02</v>
      </c>
      <c r="L94" s="87" t="str">
        <f t="shared" si="15"/>
        <v>|</v>
      </c>
      <c r="M94" s="90">
        <f>IF($B94="", "", IFERROR((VLOOKUP($B94,Ingredients!$A:$K,11,FALSE)*($D94/(VLOOKUP($B94,Ingredients!$A:$K,3,FALSE)))), "ingredient not in list"))</f>
        <v>0.01</v>
      </c>
      <c r="N94" s="87" t="str">
        <f t="shared" si="16"/>
        <v>|</v>
      </c>
      <c r="O94" s="91">
        <f>IF($B94="", "", IFERROR((VLOOKUP($B94,Ingredients!$A:$H,6,FALSE)*($D94/(VLOOKUP($B94,Ingredients!$A:$H,3,FALSE)))), "ingredient not in list"))</f>
        <v>4.5</v>
      </c>
      <c r="P94" s="9" t="str">
        <f>IF(AND(G94&lt;&gt;"",G95=""),SUM(G$1:G95)-SUM(P$1:P93),"")</f>
        <v/>
      </c>
      <c r="Q94" t="str">
        <f>IF(AND(O94&lt;&gt;"",O95=""),SUM(O$1:O95)-SUM(Q$1:Q93),"")</f>
        <v/>
      </c>
      <c r="R94" s="114" t="str">
        <f>IF(AND(I94&lt;&gt;"",I95=""),SUM(I$1:I95)-SUM(R$1:R93),"")</f>
        <v/>
      </c>
      <c r="S94" s="114" t="str">
        <f>IF(AND(K94&lt;&gt;"",K95=""),SUM(K$1:K95)-SUM(S$1:S93),"")</f>
        <v/>
      </c>
      <c r="T94" s="114" t="str">
        <f>IF(AND(M94&lt;&gt;"",M95=""),SUM(M$1:M95)-SUM(T$1:T93),"")</f>
        <v/>
      </c>
      <c r="V94" s="9" t="str">
        <f t="shared" si="17"/>
        <v/>
      </c>
      <c r="W94" s="28" t="str">
        <f t="shared" si="18"/>
        <v/>
      </c>
      <c r="X94" s="114" t="str">
        <f t="shared" si="19"/>
        <v/>
      </c>
      <c r="Y94" s="114" t="str">
        <f t="shared" si="20"/>
        <v/>
      </c>
      <c r="Z94" s="114" t="str">
        <f t="shared" si="21"/>
        <v/>
      </c>
      <c r="AA94" s="72"/>
      <c r="AD94" s="10"/>
      <c r="AF94" s="51"/>
    </row>
    <row r="95" spans="1:32" ht="12.75" x14ac:dyDescent="0.2">
      <c r="A95" s="16"/>
      <c r="B95" s="86" t="s">
        <v>132</v>
      </c>
      <c r="C95" s="87" t="str">
        <f t="shared" si="11"/>
        <v>|</v>
      </c>
      <c r="D95" s="18">
        <v>0.25</v>
      </c>
      <c r="E95" s="88" t="str">
        <f>IF(B95="","",IFERROR(VLOOKUP(B95,Ingredients!$A:$G,4,FALSE),"ingredient not in list"))</f>
        <v>tsp</v>
      </c>
      <c r="F95" s="87" t="str">
        <f t="shared" si="12"/>
        <v>|</v>
      </c>
      <c r="G95" s="89">
        <f>IF(B95="", "", IFERROR((VLOOKUP(B95,Ingredients!$A:$H,8,FALSE)*(D95/(VLOOKUP(B95,Ingredients!$A:$H,3,FALSE)))), "ingredient not in list"))</f>
        <v>2.6619718309859153E-2</v>
      </c>
      <c r="H95" s="87" t="str">
        <f t="shared" si="13"/>
        <v>|</v>
      </c>
      <c r="I95" s="90">
        <f>IF($B95="", "", IFERROR((VLOOKUP($B95,Ingredients!$A:$K,9,FALSE)*($D95/(VLOOKUP($B95,Ingredients!$A:$K,3,FALSE)))), "ingredient not in list"))</f>
        <v>0</v>
      </c>
      <c r="J95" s="87" t="str">
        <f t="shared" si="14"/>
        <v>|</v>
      </c>
      <c r="K95" s="90">
        <f>IF($B95="", "", IFERROR((VLOOKUP($B95,Ingredients!$A:$K,10,FALSE)*($D95/(VLOOKUP($B95,Ingredients!$A:$K,3,FALSE)))), "ingredient not in list"))</f>
        <v>0</v>
      </c>
      <c r="L95" s="87" t="str">
        <f t="shared" si="15"/>
        <v>|</v>
      </c>
      <c r="M95" s="90">
        <f>IF($B95="", "", IFERROR((VLOOKUP($B95,Ingredients!$A:$K,11,FALSE)*($D95/(VLOOKUP($B95,Ingredients!$A:$K,3,FALSE)))), "ingredient not in list"))</f>
        <v>0</v>
      </c>
      <c r="N95" s="87" t="str">
        <f t="shared" si="16"/>
        <v>|</v>
      </c>
      <c r="O95" s="91">
        <f>IF($B95="", "", IFERROR((VLOOKUP($B95,Ingredients!$A:$H,6,FALSE)*($D95/(VLOOKUP($B95,Ingredients!$A:$H,3,FALSE)))), "ingredient not in list"))</f>
        <v>2</v>
      </c>
      <c r="P95" s="9" t="str">
        <f>IF(AND(G95&lt;&gt;"",G96=""),SUM(G$1:G96)-SUM(P$1:P94),"")</f>
        <v/>
      </c>
      <c r="Q95" t="str">
        <f>IF(AND(O95&lt;&gt;"",O96=""),SUM(O$1:O96)-SUM(Q$1:Q94),"")</f>
        <v/>
      </c>
      <c r="R95" s="114" t="str">
        <f>IF(AND(I95&lt;&gt;"",I96=""),SUM(I$1:I96)-SUM(R$1:R94),"")</f>
        <v/>
      </c>
      <c r="S95" s="114" t="str">
        <f>IF(AND(K95&lt;&gt;"",K96=""),SUM(K$1:K96)-SUM(S$1:S94),"")</f>
        <v/>
      </c>
      <c r="T95" s="114" t="str">
        <f>IF(AND(M95&lt;&gt;"",M96=""),SUM(M$1:M96)-SUM(T$1:T94),"")</f>
        <v/>
      </c>
      <c r="V95" s="9" t="str">
        <f t="shared" si="17"/>
        <v/>
      </c>
      <c r="W95" s="28" t="str">
        <f t="shared" si="18"/>
        <v/>
      </c>
      <c r="X95" s="114" t="str">
        <f t="shared" si="19"/>
        <v/>
      </c>
      <c r="Y95" s="114" t="str">
        <f t="shared" si="20"/>
        <v/>
      </c>
      <c r="Z95" s="114" t="str">
        <f t="shared" si="21"/>
        <v/>
      </c>
      <c r="AA95" s="72"/>
      <c r="AD95" s="10"/>
      <c r="AF95" s="51"/>
    </row>
    <row r="96" spans="1:32" ht="13.5" thickBot="1" x14ac:dyDescent="0.25">
      <c r="A96" s="16"/>
      <c r="B96" s="86" t="s">
        <v>133</v>
      </c>
      <c r="C96" s="87" t="str">
        <f t="shared" si="11"/>
        <v>|</v>
      </c>
      <c r="D96" s="18">
        <v>3</v>
      </c>
      <c r="E96" s="88" t="str">
        <f>IF(B96="","",IFERROR(VLOOKUP(B96,Ingredients!$A:$G,4,FALSE),"ingredient not in list"))</f>
        <v>tbsp</v>
      </c>
      <c r="F96" s="87" t="str">
        <f t="shared" si="12"/>
        <v>|</v>
      </c>
      <c r="G96" s="89">
        <f>IF(B96="", "", IFERROR((VLOOKUP(B96,Ingredients!$A:$H,8,FALSE)*(D96/(VLOOKUP(B96,Ingredients!$A:$H,3,FALSE)))), "ingredient not in list"))</f>
        <v>0.31687500000000002</v>
      </c>
      <c r="H96" s="87" t="str">
        <f t="shared" si="13"/>
        <v>|</v>
      </c>
      <c r="I96" s="90">
        <f>IF($B96="", "", IFERROR((VLOOKUP($B96,Ingredients!$A:$K,9,FALSE)*($D96/(VLOOKUP($B96,Ingredients!$A:$K,3,FALSE)))), "ingredient not in list"))</f>
        <v>3</v>
      </c>
      <c r="J96" s="87" t="str">
        <f t="shared" si="14"/>
        <v>|</v>
      </c>
      <c r="K96" s="90">
        <f>IF($B96="", "", IFERROR((VLOOKUP($B96,Ingredients!$A:$K,10,FALSE)*($D96/(VLOOKUP($B96,Ingredients!$A:$K,3,FALSE)))), "ingredient not in list"))</f>
        <v>3</v>
      </c>
      <c r="L96" s="87" t="str">
        <f t="shared" si="15"/>
        <v>|</v>
      </c>
      <c r="M96" s="90">
        <f>IF($B96="", "", IFERROR((VLOOKUP($B96,Ingredients!$A:$K,11,FALSE)*($D96/(VLOOKUP($B96,Ingredients!$A:$K,3,FALSE)))), "ingredient not in list"))</f>
        <v>3.75</v>
      </c>
      <c r="N96" s="87" t="str">
        <f t="shared" si="16"/>
        <v>|</v>
      </c>
      <c r="O96" s="91">
        <f>IF($B96="", "", IFERROR((VLOOKUP($B96,Ingredients!$A:$H,6,FALSE)*($D96/(VLOOKUP($B96,Ingredients!$A:$H,3,FALSE)))), "ingredient not in list"))</f>
        <v>60</v>
      </c>
      <c r="P96" s="9" t="str">
        <f>IF(AND(G96&lt;&gt;"",G97=""),SUM(G$1:G97)-SUM(P$1:P95),"")</f>
        <v/>
      </c>
      <c r="Q96" t="str">
        <f>IF(AND(O96&lt;&gt;"",O97=""),SUM(O$1:O97)-SUM(Q$1:Q95),"")</f>
        <v/>
      </c>
      <c r="R96" s="114" t="str">
        <f>IF(AND(I96&lt;&gt;"",I97=""),SUM(I$1:I97)-SUM(R$1:R95),"")</f>
        <v/>
      </c>
      <c r="S96" s="114" t="str">
        <f>IF(AND(K96&lt;&gt;"",K97=""),SUM(K$1:K97)-SUM(S$1:S95),"")</f>
        <v/>
      </c>
      <c r="T96" s="114" t="str">
        <f>IF(AND(M96&lt;&gt;"",M97=""),SUM(M$1:M97)-SUM(T$1:T95),"")</f>
        <v/>
      </c>
      <c r="V96" s="9" t="str">
        <f t="shared" si="17"/>
        <v/>
      </c>
      <c r="W96" s="28" t="str">
        <f t="shared" si="18"/>
        <v/>
      </c>
      <c r="X96" s="114" t="str">
        <f t="shared" si="19"/>
        <v/>
      </c>
      <c r="Y96" s="114" t="str">
        <f t="shared" si="20"/>
        <v/>
      </c>
      <c r="Z96" s="114" t="str">
        <f t="shared" si="21"/>
        <v/>
      </c>
      <c r="AA96" s="72"/>
      <c r="AD96" s="10"/>
    </row>
    <row r="97" spans="1:32" ht="13.5" thickBot="1" x14ac:dyDescent="0.25">
      <c r="A97" s="78" t="s">
        <v>140</v>
      </c>
      <c r="B97" s="92" t="s">
        <v>41</v>
      </c>
      <c r="C97" s="93" t="str">
        <f t="shared" si="11"/>
        <v>|</v>
      </c>
      <c r="D97" s="94">
        <v>20</v>
      </c>
      <c r="E97" s="95" t="str">
        <f>IF(B97="","",IFERROR(VLOOKUP(B97,Ingredients!$A:$G,4,FALSE),"ingredient not in list"))</f>
        <v>tbsp</v>
      </c>
      <c r="F97" s="93" t="str">
        <f t="shared" si="12"/>
        <v>|</v>
      </c>
      <c r="G97" s="96">
        <f>IF(B97="", "", IFERROR((VLOOKUP(B97,Ingredients!$A:$H,8,FALSE)*(D97/(VLOOKUP(B97,Ingredients!$A:$H,3,FALSE)))), "ingredient not in list"))</f>
        <v>2.99</v>
      </c>
      <c r="H97" s="93" t="str">
        <f t="shared" si="13"/>
        <v>|</v>
      </c>
      <c r="I97" s="97">
        <f>IF($B97="", "", IFERROR((VLOOKUP($B97,Ingredients!$A:$K,9,FALSE)*($D97/(VLOOKUP($B97,Ingredients!$A:$K,3,FALSE)))), "ingredient not in list"))</f>
        <v>0</v>
      </c>
      <c r="J97" s="93" t="str">
        <f t="shared" si="14"/>
        <v>|</v>
      </c>
      <c r="K97" s="97">
        <f>IF($B97="", "", IFERROR((VLOOKUP($B97,Ingredients!$A:$K,10,FALSE)*($D97/(VLOOKUP($B97,Ingredients!$A:$K,3,FALSE)))), "ingredient not in list"))</f>
        <v>40</v>
      </c>
      <c r="L97" s="93" t="str">
        <f t="shared" si="15"/>
        <v>|</v>
      </c>
      <c r="M97" s="97">
        <f>IF($B97="", "", IFERROR((VLOOKUP($B97,Ingredients!$A:$K,11,FALSE)*($D97/(VLOOKUP($B97,Ingredients!$A:$K,3,FALSE)))), "ingredient not in list"))</f>
        <v>0</v>
      </c>
      <c r="N97" s="93" t="str">
        <f t="shared" si="16"/>
        <v>|</v>
      </c>
      <c r="O97" s="98">
        <f>IF($B97="", "", IFERROR((VLOOKUP($B97,Ingredients!$A:$H,6,FALSE)*($D97/(VLOOKUP($B97,Ingredients!$A:$H,3,FALSE)))), "ingredient not in list"))</f>
        <v>100</v>
      </c>
      <c r="P97" s="9">
        <f>IF(AND(G97&lt;&gt;"",G98=""),SUM(G$1:G98)-SUM(P$1:P96),"")</f>
        <v>11.429284782739352</v>
      </c>
      <c r="Q97">
        <f>IF(AND(O97&lt;&gt;"",O98=""),SUM(O$1:O98)-SUM(Q$1:Q96),"")</f>
        <v>2567</v>
      </c>
      <c r="R97" s="114">
        <f>IF(AND(I97&lt;&gt;"",I98=""),SUM(I$1:I98)-SUM(R$1:R96),"")</f>
        <v>128.1629999999999</v>
      </c>
      <c r="S97" s="114">
        <f>IF(AND(K97&lt;&gt;"",K98=""),SUM(K$1:K98)-SUM(S$1:S96),"")</f>
        <v>371.30600000000004</v>
      </c>
      <c r="T97" s="114">
        <f>IF(AND(M97&lt;&gt;"",M98=""),SUM(M$1:M98)-SUM(T$1:T96),"")</f>
        <v>78.680999999999983</v>
      </c>
      <c r="U97" s="14">
        <v>6</v>
      </c>
      <c r="V97" s="9">
        <f t="shared" si="17"/>
        <v>1.9048807971232253</v>
      </c>
      <c r="W97" s="28">
        <f t="shared" si="18"/>
        <v>427.83333333333331</v>
      </c>
      <c r="X97" s="114">
        <f t="shared" si="19"/>
        <v>21.360499999999984</v>
      </c>
      <c r="Y97" s="114">
        <f t="shared" si="20"/>
        <v>61.884333333333338</v>
      </c>
      <c r="Z97" s="114">
        <f t="shared" si="21"/>
        <v>13.113499999999997</v>
      </c>
    </row>
    <row r="98" spans="1:32" ht="12.75" x14ac:dyDescent="0.2">
      <c r="A98" s="16"/>
      <c r="C98" t="str">
        <f t="shared" si="11"/>
        <v/>
      </c>
      <c r="D98" s="16"/>
      <c r="E98" s="3" t="str">
        <f>IF(B98="","",IFERROR(VLOOKUP(B98,Ingredients!$A:$G,4,FALSE),"ingredient not in list"))</f>
        <v/>
      </c>
      <c r="F98" t="str">
        <f t="shared" si="12"/>
        <v/>
      </c>
      <c r="G98" s="9" t="str">
        <f>IF(B98="", "", IFERROR((VLOOKUP(B98,Ingredients!$A:$H,8,FALSE)*(D98/(VLOOKUP(B98,Ingredients!$A:$H,3,FALSE)))), "ingredient not in list"))</f>
        <v/>
      </c>
      <c r="H98" t="str">
        <f t="shared" si="13"/>
        <v/>
      </c>
      <c r="I98" s="69" t="str">
        <f>IF($B98="", "", IFERROR((VLOOKUP($B98,Ingredients!$A:$K,9,FALSE)*($D98/(VLOOKUP($B98,Ingredients!$A:$K,3,FALSE)))), "ingredient not in list"))</f>
        <v/>
      </c>
      <c r="J98" t="str">
        <f t="shared" si="14"/>
        <v/>
      </c>
      <c r="K98" s="69" t="str">
        <f>IF($B98="", "", IFERROR((VLOOKUP($B98,Ingredients!$A:$K,10,FALSE)*($D98/(VLOOKUP($B98,Ingredients!$A:$K,3,FALSE)))), "ingredient not in list"))</f>
        <v/>
      </c>
      <c r="L98" t="str">
        <f t="shared" si="15"/>
        <v/>
      </c>
      <c r="M98" s="69" t="str">
        <f>IF($B98="", "", IFERROR((VLOOKUP($B98,Ingredients!$A:$K,11,FALSE)*($D98/(VLOOKUP($B98,Ingredients!$A:$K,3,FALSE)))), "ingredient not in list"))</f>
        <v/>
      </c>
      <c r="N98" t="str">
        <f t="shared" si="16"/>
        <v/>
      </c>
      <c r="O98" s="29" t="str">
        <f>IF($B98="", "", IFERROR((VLOOKUP($B98,Ingredients!$A:$H,6,FALSE)*($D98/(VLOOKUP($B98,Ingredients!$A:$H,3,FALSE)))), "ingredient not in list"))</f>
        <v/>
      </c>
      <c r="P98" s="9" t="str">
        <f>IF(AND(G98&lt;&gt;"",G99=""),SUM(G$1:G99)-SUM(P$1:P97),"")</f>
        <v/>
      </c>
      <c r="Q98" t="str">
        <f>IF(AND(O98&lt;&gt;"",O99=""),SUM(O$1:O99)-SUM(Q$1:Q97),"")</f>
        <v/>
      </c>
      <c r="R98" s="114" t="str">
        <f>IF(AND(I98&lt;&gt;"",I99=""),SUM(I$1:I99)-SUM(R$1:R97),"")</f>
        <v/>
      </c>
      <c r="S98" s="114" t="str">
        <f>IF(AND(K98&lt;&gt;"",K99=""),SUM(K$1:K99)-SUM(S$1:S97),"")</f>
        <v/>
      </c>
      <c r="T98" s="114" t="str">
        <f>IF(AND(M98&lt;&gt;"",M99=""),SUM(M$1:M99)-SUM(T$1:T97),"")</f>
        <v/>
      </c>
      <c r="V98" s="9" t="str">
        <f t="shared" si="17"/>
        <v/>
      </c>
      <c r="W98" s="28" t="str">
        <f t="shared" si="18"/>
        <v/>
      </c>
      <c r="X98" s="114" t="str">
        <f t="shared" si="19"/>
        <v/>
      </c>
      <c r="Y98" s="114" t="str">
        <f t="shared" si="20"/>
        <v/>
      </c>
      <c r="Z98" s="114" t="str">
        <f t="shared" si="21"/>
        <v/>
      </c>
      <c r="AA98" s="72" t="s">
        <v>142</v>
      </c>
    </row>
    <row r="99" spans="1:32" ht="12.75" x14ac:dyDescent="0.2">
      <c r="A99" s="16"/>
      <c r="B99" s="79" t="s">
        <v>38</v>
      </c>
      <c r="C99" s="80" t="str">
        <f t="shared" si="11"/>
        <v>|</v>
      </c>
      <c r="D99" s="103">
        <v>3.5</v>
      </c>
      <c r="E99" s="82" t="str">
        <f>IF(B99="","",IFERROR(VLOOKUP(B99,Ingredients!$A:$G,4,FALSE),"ingredient not in list"))</f>
        <v>cup</v>
      </c>
      <c r="F99" s="80" t="str">
        <f t="shared" si="12"/>
        <v>|</v>
      </c>
      <c r="G99" s="83">
        <f>IF(B99="", "", IFERROR((VLOOKUP(B99,Ingredients!$A:$H,8,FALSE)*(D99/(VLOOKUP(B99,Ingredients!$A:$H,3,FALSE)))), "ingredient not in list"))</f>
        <v>1.58</v>
      </c>
      <c r="H99" s="80" t="str">
        <f t="shared" si="13"/>
        <v>|</v>
      </c>
      <c r="I99" s="84">
        <f>IF($B99="", "", IFERROR((VLOOKUP($B99,Ingredients!$A:$K,9,FALSE)*($D99/(VLOOKUP($B99,Ingredients!$A:$K,3,FALSE)))), "ingredient not in list"))</f>
        <v>49</v>
      </c>
      <c r="J99" s="80" t="str">
        <f t="shared" si="14"/>
        <v>|</v>
      </c>
      <c r="K99" s="84">
        <f>IF($B99="", "", IFERROR((VLOOKUP($B99,Ingredients!$A:$K,10,FALSE)*($D99/(VLOOKUP($B99,Ingredients!$A:$K,3,FALSE)))), "ingredient not in list"))</f>
        <v>133</v>
      </c>
      <c r="L99" s="80" t="str">
        <f t="shared" si="15"/>
        <v>|</v>
      </c>
      <c r="M99" s="84">
        <f>IF($B99="", "", IFERROR((VLOOKUP($B99,Ingredients!$A:$K,11,FALSE)*($D99/(VLOOKUP($B99,Ingredients!$A:$K,3,FALSE)))), "ingredient not in list"))</f>
        <v>7</v>
      </c>
      <c r="N99" s="80" t="str">
        <f t="shared" si="16"/>
        <v>|</v>
      </c>
      <c r="O99" s="85">
        <f>IF($B99="", "", IFERROR((VLOOKUP($B99,Ingredients!$A:$H,6,FALSE)*($D99/(VLOOKUP($B99,Ingredients!$A:$H,3,FALSE)))), "ingredient not in list"))</f>
        <v>770</v>
      </c>
      <c r="P99" s="9" t="str">
        <f>IF(AND(G99&lt;&gt;"",G100=""),SUM(G$1:G100)-SUM(P$1:P98),"")</f>
        <v/>
      </c>
      <c r="Q99" t="str">
        <f>IF(AND(O99&lt;&gt;"",O100=""),SUM(O$1:O100)-SUM(Q$1:Q98),"")</f>
        <v/>
      </c>
      <c r="R99" s="114" t="str">
        <f>IF(AND(I99&lt;&gt;"",I100=""),SUM(I$1:I100)-SUM(R$1:R98),"")</f>
        <v/>
      </c>
      <c r="S99" s="114" t="str">
        <f>IF(AND(K99&lt;&gt;"",K100=""),SUM(K$1:K100)-SUM(S$1:S98),"")</f>
        <v/>
      </c>
      <c r="T99" s="114" t="str">
        <f>IF(AND(M99&lt;&gt;"",M100=""),SUM(M$1:M100)-SUM(T$1:T98),"")</f>
        <v/>
      </c>
      <c r="V99" s="9" t="str">
        <f t="shared" si="17"/>
        <v/>
      </c>
      <c r="W99" s="28" t="str">
        <f t="shared" si="18"/>
        <v/>
      </c>
      <c r="X99" s="114" t="str">
        <f t="shared" si="19"/>
        <v/>
      </c>
      <c r="Y99" s="114" t="str">
        <f t="shared" si="20"/>
        <v/>
      </c>
      <c r="Z99" s="114" t="str">
        <f t="shared" si="21"/>
        <v/>
      </c>
      <c r="AA99" s="75"/>
    </row>
    <row r="100" spans="1:32" ht="12.75" x14ac:dyDescent="0.2">
      <c r="A100" s="16"/>
      <c r="B100" s="86" t="s">
        <v>137</v>
      </c>
      <c r="C100" s="87" t="str">
        <f t="shared" si="11"/>
        <v>|</v>
      </c>
      <c r="D100" s="18">
        <v>2</v>
      </c>
      <c r="E100" s="88" t="str">
        <f>IF(B100="","",IFERROR(VLOOKUP(B100,Ingredients!$A:$G,4,FALSE),"ingredient not in list"))</f>
        <v>tbsp</v>
      </c>
      <c r="F100" s="87" t="str">
        <f t="shared" si="12"/>
        <v>|</v>
      </c>
      <c r="G100" s="89">
        <f>IF(B100="", "", IFERROR((VLOOKUP(B100,Ingredients!$A:$H,8,FALSE)*(D100/(VLOOKUP(B100,Ingredients!$A:$H,3,FALSE)))), "ingredient not in list"))</f>
        <v>0.41666666666666669</v>
      </c>
      <c r="H100" s="87" t="str">
        <f t="shared" si="13"/>
        <v>|</v>
      </c>
      <c r="I100" s="90">
        <f>IF($B100="", "", IFERROR((VLOOKUP($B100,Ingredients!$A:$K,9,FALSE)*($D100/(VLOOKUP($B100,Ingredients!$A:$K,3,FALSE)))), "ingredient not in list"))</f>
        <v>0</v>
      </c>
      <c r="J100" s="87" t="str">
        <f t="shared" si="14"/>
        <v>|</v>
      </c>
      <c r="K100" s="90">
        <f>IF($B100="", "", IFERROR((VLOOKUP($B100,Ingredients!$A:$K,10,FALSE)*($D100/(VLOOKUP($B100,Ingredients!$A:$K,3,FALSE)))), "ingredient not in list"))</f>
        <v>0</v>
      </c>
      <c r="L100" s="87" t="str">
        <f t="shared" si="15"/>
        <v>|</v>
      </c>
      <c r="M100" s="90">
        <f>IF($B100="", "", IFERROR((VLOOKUP($B100,Ingredients!$A:$K,11,FALSE)*($D100/(VLOOKUP($B100,Ingredients!$A:$K,3,FALSE)))), "ingredient not in list"))</f>
        <v>0</v>
      </c>
      <c r="N100" s="87" t="str">
        <f t="shared" si="16"/>
        <v>|</v>
      </c>
      <c r="O100" s="91">
        <f>IF($B100="", "", IFERROR((VLOOKUP($B100,Ingredients!$A:$H,6,FALSE)*($D100/(VLOOKUP($B100,Ingredients!$A:$H,3,FALSE)))), "ingredient not in list"))</f>
        <v>25</v>
      </c>
      <c r="P100" s="9" t="str">
        <f>IF(AND(G100&lt;&gt;"",G101=""),SUM(G$1:G101)-SUM(P$1:P99),"")</f>
        <v/>
      </c>
      <c r="Q100" t="str">
        <f>IF(AND(O100&lt;&gt;"",O101=""),SUM(O$1:O101)-SUM(Q$1:Q99),"")</f>
        <v/>
      </c>
      <c r="R100" s="114" t="str">
        <f>IF(AND(I100&lt;&gt;"",I101=""),SUM(I$1:I101)-SUM(R$1:R99),"")</f>
        <v/>
      </c>
      <c r="S100" s="114" t="str">
        <f>IF(AND(K100&lt;&gt;"",K101=""),SUM(K$1:K101)-SUM(S$1:S99),"")</f>
        <v/>
      </c>
      <c r="T100" s="114" t="str">
        <f>IF(AND(M100&lt;&gt;"",M101=""),SUM(M$1:M101)-SUM(T$1:T99),"")</f>
        <v/>
      </c>
      <c r="V100" s="9" t="str">
        <f t="shared" si="17"/>
        <v/>
      </c>
      <c r="W100" s="28" t="str">
        <f t="shared" si="18"/>
        <v/>
      </c>
      <c r="X100" s="114" t="str">
        <f t="shared" si="19"/>
        <v/>
      </c>
      <c r="Y100" s="114" t="str">
        <f t="shared" si="20"/>
        <v/>
      </c>
      <c r="Z100" s="114" t="str">
        <f t="shared" si="21"/>
        <v/>
      </c>
      <c r="AA100" s="75"/>
      <c r="AD100" s="14"/>
    </row>
    <row r="101" spans="1:32" ht="12.75" x14ac:dyDescent="0.2">
      <c r="A101" s="16"/>
      <c r="B101" s="86" t="s">
        <v>42</v>
      </c>
      <c r="C101" s="87" t="str">
        <f t="shared" si="11"/>
        <v>|</v>
      </c>
      <c r="D101" s="18">
        <v>1</v>
      </c>
      <c r="E101" s="88" t="str">
        <f>IF(B101="","",IFERROR(VLOOKUP(B101,Ingredients!$A:$G,4,FALSE),"ingredient not in list"))</f>
        <v>onion</v>
      </c>
      <c r="F101" s="87" t="str">
        <f t="shared" si="12"/>
        <v>|</v>
      </c>
      <c r="G101" s="89">
        <f>IF(B101="", "", IFERROR((VLOOKUP(B101,Ingredients!$A:$H,8,FALSE)*(D101/(VLOOKUP(B101,Ingredients!$A:$H,3,FALSE)))), "ingredient not in list"))</f>
        <v>1</v>
      </c>
      <c r="H101" s="87" t="str">
        <f t="shared" si="13"/>
        <v>|</v>
      </c>
      <c r="I101" s="90">
        <f>IF($B101="", "", IFERROR((VLOOKUP($B101,Ingredients!$A:$K,9,FALSE)*($D101/(VLOOKUP($B101,Ingredients!$A:$K,3,FALSE)))), "ingredient not in list"))</f>
        <v>2</v>
      </c>
      <c r="J101" s="87" t="str">
        <f t="shared" si="14"/>
        <v>|</v>
      </c>
      <c r="K101" s="90">
        <f>IF($B101="", "", IFERROR((VLOOKUP($B101,Ingredients!$A:$K,10,FALSE)*($D101/(VLOOKUP($B101,Ingredients!$A:$K,3,FALSE)))), "ingredient not in list"))</f>
        <v>14</v>
      </c>
      <c r="L101" s="87" t="str">
        <f t="shared" si="15"/>
        <v>|</v>
      </c>
      <c r="M101" s="90">
        <f>IF($B101="", "", IFERROR((VLOOKUP($B101,Ingredients!$A:$K,11,FALSE)*($D101/(VLOOKUP($B101,Ingredients!$A:$K,3,FALSE)))), "ingredient not in list"))</f>
        <v>0</v>
      </c>
      <c r="N101" s="87" t="str">
        <f t="shared" si="16"/>
        <v>|</v>
      </c>
      <c r="O101" s="91">
        <f>IF($B101="", "", IFERROR((VLOOKUP($B101,Ingredients!$A:$H,6,FALSE)*($D101/(VLOOKUP($B101,Ingredients!$A:$H,3,FALSE)))), "ingredient not in list"))</f>
        <v>44</v>
      </c>
      <c r="P101" s="9" t="str">
        <f>IF(AND(G101&lt;&gt;"",G102=""),SUM(G$1:G102)-SUM(P$1:P100),"")</f>
        <v/>
      </c>
      <c r="Q101" t="str">
        <f>IF(AND(O101&lt;&gt;"",O102=""),SUM(O$1:O102)-SUM(Q$1:Q100),"")</f>
        <v/>
      </c>
      <c r="R101" s="114" t="str">
        <f>IF(AND(I101&lt;&gt;"",I102=""),SUM(I$1:I102)-SUM(R$1:R100),"")</f>
        <v/>
      </c>
      <c r="S101" s="114" t="str">
        <f>IF(AND(K101&lt;&gt;"",K102=""),SUM(K$1:K102)-SUM(S$1:S100),"")</f>
        <v/>
      </c>
      <c r="T101" s="114" t="str">
        <f>IF(AND(M101&lt;&gt;"",M102=""),SUM(M$1:M102)-SUM(T$1:T100),"")</f>
        <v/>
      </c>
      <c r="V101" s="9" t="str">
        <f t="shared" si="17"/>
        <v/>
      </c>
      <c r="W101" s="28" t="str">
        <f t="shared" si="18"/>
        <v/>
      </c>
      <c r="X101" s="114" t="str">
        <f t="shared" si="19"/>
        <v/>
      </c>
      <c r="Y101" s="114" t="str">
        <f t="shared" si="20"/>
        <v/>
      </c>
      <c r="Z101" s="114" t="str">
        <f t="shared" si="21"/>
        <v/>
      </c>
      <c r="AA101" s="75"/>
      <c r="AD101" s="14"/>
    </row>
    <row r="102" spans="1:32" ht="12.75" x14ac:dyDescent="0.2">
      <c r="A102" s="16"/>
      <c r="B102" s="86" t="s">
        <v>130</v>
      </c>
      <c r="C102" s="87" t="str">
        <f t="shared" si="11"/>
        <v>|</v>
      </c>
      <c r="D102" s="18">
        <v>0.5</v>
      </c>
      <c r="E102" s="88" t="str">
        <f>IF(B102="","",IFERROR(VLOOKUP(B102,Ingredients!$A:$G,4,FALSE),"ingredient not in list"))</f>
        <v>tsp</v>
      </c>
      <c r="F102" s="87" t="str">
        <f t="shared" si="12"/>
        <v>|</v>
      </c>
      <c r="G102" s="89">
        <f>IF(B102="", "", IFERROR((VLOOKUP(B102,Ingredients!$A:$H,8,FALSE)*(D102/(VLOOKUP(B102,Ingredients!$A:$H,3,FALSE)))), "ingredient not in list"))</f>
        <v>5.3239436619718306E-2</v>
      </c>
      <c r="H102" s="87" t="str">
        <f t="shared" si="13"/>
        <v>|</v>
      </c>
      <c r="I102" s="90">
        <f>IF($B102="", "", IFERROR((VLOOKUP($B102,Ingredients!$A:$K,9,FALSE)*($D102/(VLOOKUP($B102,Ingredients!$A:$K,3,FALSE)))), "ingredient not in list"))</f>
        <v>0.185</v>
      </c>
      <c r="J102" s="87" t="str">
        <f t="shared" si="14"/>
        <v>|</v>
      </c>
      <c r="K102" s="90">
        <f>IF($B102="", "", IFERROR((VLOOKUP($B102,Ingredients!$A:$K,10,FALSE)*($D102/(VLOOKUP($B102,Ingredients!$A:$K,3,FALSE)))), "ingredient not in list"))</f>
        <v>0.46500000000000002</v>
      </c>
      <c r="L102" s="87" t="str">
        <f t="shared" si="15"/>
        <v>|</v>
      </c>
      <c r="M102" s="90">
        <f>IF($B102="", "", IFERROR((VLOOKUP($B102,Ingredients!$A:$K,11,FALSE)*($D102/(VLOOKUP($B102,Ingredients!$A:$K,3,FALSE)))), "ingredient not in list"))</f>
        <v>0.23499999999999999</v>
      </c>
      <c r="N102" s="87" t="str">
        <f t="shared" si="16"/>
        <v>|</v>
      </c>
      <c r="O102" s="91">
        <f>IF($B102="", "", IFERROR((VLOOKUP($B102,Ingredients!$A:$H,6,FALSE)*($D102/(VLOOKUP($B102,Ingredients!$A:$H,3,FALSE)))), "ingredient not in list"))</f>
        <v>4</v>
      </c>
      <c r="P102" s="9" t="str">
        <f>IF(AND(G102&lt;&gt;"",G103=""),SUM(G$1:G103)-SUM(P$1:P101),"")</f>
        <v/>
      </c>
      <c r="Q102" t="str">
        <f>IF(AND(O102&lt;&gt;"",O103=""),SUM(O$1:O103)-SUM(Q$1:Q101),"")</f>
        <v/>
      </c>
      <c r="R102" s="114" t="str">
        <f>IF(AND(I102&lt;&gt;"",I103=""),SUM(I$1:I103)-SUM(R$1:R101),"")</f>
        <v/>
      </c>
      <c r="S102" s="114" t="str">
        <f>IF(AND(K102&lt;&gt;"",K103=""),SUM(K$1:K103)-SUM(S$1:S101),"")</f>
        <v/>
      </c>
      <c r="T102" s="114" t="str">
        <f>IF(AND(M102&lt;&gt;"",M103=""),SUM(M$1:M103)-SUM(T$1:T101),"")</f>
        <v/>
      </c>
      <c r="V102" s="9" t="str">
        <f t="shared" si="17"/>
        <v/>
      </c>
      <c r="W102" s="28" t="str">
        <f t="shared" si="18"/>
        <v/>
      </c>
      <c r="X102" s="114" t="str">
        <f t="shared" si="19"/>
        <v/>
      </c>
      <c r="Y102" s="114" t="str">
        <f t="shared" si="20"/>
        <v/>
      </c>
      <c r="Z102" s="114" t="str">
        <f t="shared" si="21"/>
        <v/>
      </c>
      <c r="AA102" s="75"/>
      <c r="AD102" s="14"/>
    </row>
    <row r="103" spans="1:32" ht="12.75" x14ac:dyDescent="0.2">
      <c r="A103" s="16"/>
      <c r="B103" s="86" t="s">
        <v>131</v>
      </c>
      <c r="C103" s="87" t="str">
        <f t="shared" si="11"/>
        <v>|</v>
      </c>
      <c r="D103" s="18">
        <v>0.25</v>
      </c>
      <c r="E103" s="88" t="str">
        <f>IF(B103="","",IFERROR(VLOOKUP(B103,Ingredients!$A:$G,4,FALSE),"ingredient not in list"))</f>
        <v>tsp</v>
      </c>
      <c r="F103" s="87" t="str">
        <f t="shared" si="12"/>
        <v>|</v>
      </c>
      <c r="G103" s="89">
        <f>IF(B103="", "", IFERROR((VLOOKUP(B103,Ingredients!$A:$H,8,FALSE)*(D103/(VLOOKUP(B103,Ingredients!$A:$H,3,FALSE)))), "ingredient not in list"))</f>
        <v>2.6619718309859153E-2</v>
      </c>
      <c r="H103" s="87" t="str">
        <f t="shared" si="13"/>
        <v>|</v>
      </c>
      <c r="I103" s="90">
        <f>IF($B103="", "", IFERROR((VLOOKUP($B103,Ingredients!$A:$K,9,FALSE)*($D103/(VLOOKUP($B103,Ingredients!$A:$K,3,FALSE)))), "ingredient not in list"))</f>
        <v>0.11749999999999999</v>
      </c>
      <c r="J103" s="87" t="str">
        <f t="shared" si="14"/>
        <v>|</v>
      </c>
      <c r="K103" s="90">
        <f>IF($B103="", "", IFERROR((VLOOKUP($B103,Ingredients!$A:$K,10,FALSE)*($D103/(VLOOKUP($B103,Ingredients!$A:$K,3,FALSE)))), "ingredient not in list"))</f>
        <v>0.51</v>
      </c>
      <c r="L103" s="87" t="str">
        <f t="shared" si="15"/>
        <v>|</v>
      </c>
      <c r="M103" s="90">
        <f>IF($B103="", "", IFERROR((VLOOKUP($B103,Ingredients!$A:$K,11,FALSE)*($D103/(VLOOKUP($B103,Ingredients!$A:$K,3,FALSE)))), "ingredient not in list"))</f>
        <v>5.0000000000000001E-3</v>
      </c>
      <c r="N103" s="87" t="str">
        <f t="shared" si="16"/>
        <v>|</v>
      </c>
      <c r="O103" s="91">
        <f>IF($B103="", "", IFERROR((VLOOKUP($B103,Ingredients!$A:$H,6,FALSE)*($D103/(VLOOKUP($B103,Ingredients!$A:$H,3,FALSE)))), "ingredient not in list"))</f>
        <v>2.25</v>
      </c>
      <c r="P103" s="9" t="str">
        <f>IF(AND(G103&lt;&gt;"",G104=""),SUM(G$1:G104)-SUM(P$1:P102),"")</f>
        <v/>
      </c>
      <c r="Q103" t="str">
        <f>IF(AND(O103&lt;&gt;"",O104=""),SUM(O$1:O104)-SUM(Q$1:Q102),"")</f>
        <v/>
      </c>
      <c r="R103" s="114" t="str">
        <f>IF(AND(I103&lt;&gt;"",I104=""),SUM(I$1:I104)-SUM(R$1:R102),"")</f>
        <v/>
      </c>
      <c r="S103" s="114" t="str">
        <f>IF(AND(K103&lt;&gt;"",K104=""),SUM(K$1:K104)-SUM(S$1:S102),"")</f>
        <v/>
      </c>
      <c r="T103" s="114" t="str">
        <f>IF(AND(M103&lt;&gt;"",M104=""),SUM(M$1:M104)-SUM(T$1:T102),"")</f>
        <v/>
      </c>
      <c r="V103" s="9" t="str">
        <f t="shared" si="17"/>
        <v/>
      </c>
      <c r="W103" s="28" t="str">
        <f t="shared" si="18"/>
        <v/>
      </c>
      <c r="X103" s="114" t="str">
        <f t="shared" si="19"/>
        <v/>
      </c>
      <c r="Y103" s="114" t="str">
        <f t="shared" si="20"/>
        <v/>
      </c>
      <c r="Z103" s="114" t="str">
        <f t="shared" si="21"/>
        <v/>
      </c>
      <c r="AA103" s="75"/>
      <c r="AD103" s="14"/>
    </row>
    <row r="104" spans="1:32" ht="12.75" x14ac:dyDescent="0.2">
      <c r="A104" s="16"/>
      <c r="B104" s="86" t="s">
        <v>138</v>
      </c>
      <c r="C104" s="87" t="str">
        <f t="shared" si="11"/>
        <v>|</v>
      </c>
      <c r="D104" s="18">
        <v>2</v>
      </c>
      <c r="E104" s="88" t="str">
        <f>IF(B104="","",IFERROR(VLOOKUP(B104,Ingredients!$A:$G,4,FALSE),"ingredient not in list"))</f>
        <v>cup</v>
      </c>
      <c r="F104" s="87" t="str">
        <f t="shared" si="12"/>
        <v>|</v>
      </c>
      <c r="G104" s="89">
        <f>IF(B104="", "", IFERROR((VLOOKUP(B104,Ingredients!$A:$H,8,FALSE)*(D104/(VLOOKUP(B104,Ingredients!$A:$H,3,FALSE)))), "ingredient not in list"))</f>
        <v>1.25</v>
      </c>
      <c r="H104" s="87" t="str">
        <f t="shared" si="13"/>
        <v>|</v>
      </c>
      <c r="I104" s="90">
        <f>IF($B104="", "", IFERROR((VLOOKUP($B104,Ingredients!$A:$K,9,FALSE)*($D104/(VLOOKUP($B104,Ingredients!$A:$K,3,FALSE)))), "ingredient not in list"))</f>
        <v>0</v>
      </c>
      <c r="J104" s="87" t="str">
        <f t="shared" si="14"/>
        <v>|</v>
      </c>
      <c r="K104" s="90">
        <f>IF($B104="", "", IFERROR((VLOOKUP($B104,Ingredients!$A:$K,10,FALSE)*($D104/(VLOOKUP($B104,Ingredients!$A:$K,3,FALSE)))), "ingredient not in list"))</f>
        <v>0</v>
      </c>
      <c r="L104" s="87" t="str">
        <f t="shared" si="15"/>
        <v>|</v>
      </c>
      <c r="M104" s="90">
        <f>IF($B104="", "", IFERROR((VLOOKUP($B104,Ingredients!$A:$K,11,FALSE)*($D104/(VLOOKUP($B104,Ingredients!$A:$K,3,FALSE)))), "ingredient not in list"))</f>
        <v>0</v>
      </c>
      <c r="N104" s="87" t="str">
        <f t="shared" si="16"/>
        <v>|</v>
      </c>
      <c r="O104" s="91">
        <f>IF($B104="", "", IFERROR((VLOOKUP($B104,Ingredients!$A:$H,6,FALSE)*($D104/(VLOOKUP($B104,Ingredients!$A:$H,3,FALSE)))), "ingredient not in list"))</f>
        <v>30</v>
      </c>
      <c r="P104" s="9" t="str">
        <f>IF(AND(G104&lt;&gt;"",G105=""),SUM(G$1:G105)-SUM(P$1:P103),"")</f>
        <v/>
      </c>
      <c r="Q104" t="str">
        <f>IF(AND(O104&lt;&gt;"",O105=""),SUM(O$1:O105)-SUM(Q$1:Q103),"")</f>
        <v/>
      </c>
      <c r="R104" s="114" t="str">
        <f>IF(AND(I104&lt;&gt;"",I105=""),SUM(I$1:I105)-SUM(R$1:R103),"")</f>
        <v/>
      </c>
      <c r="S104" s="114" t="str">
        <f>IF(AND(K104&lt;&gt;"",K105=""),SUM(K$1:K105)-SUM(S$1:S103),"")</f>
        <v/>
      </c>
      <c r="T104" s="114" t="str">
        <f>IF(AND(M104&lt;&gt;"",M105=""),SUM(M$1:M105)-SUM(T$1:T103),"")</f>
        <v/>
      </c>
      <c r="V104" s="9" t="str">
        <f t="shared" si="17"/>
        <v/>
      </c>
      <c r="W104" s="28" t="str">
        <f t="shared" si="18"/>
        <v/>
      </c>
      <c r="X104" s="114" t="str">
        <f t="shared" si="19"/>
        <v/>
      </c>
      <c r="Y104" s="114" t="str">
        <f t="shared" si="20"/>
        <v/>
      </c>
      <c r="Z104" s="114" t="str">
        <f t="shared" si="21"/>
        <v/>
      </c>
      <c r="AA104" s="75"/>
      <c r="AD104" s="14"/>
      <c r="AF104" s="53"/>
    </row>
    <row r="105" spans="1:32" ht="12.75" x14ac:dyDescent="0.2">
      <c r="A105" s="16"/>
      <c r="B105" s="86" t="s">
        <v>122</v>
      </c>
      <c r="C105" s="87" t="str">
        <f t="shared" si="11"/>
        <v>|</v>
      </c>
      <c r="D105" s="18">
        <v>12</v>
      </c>
      <c r="E105" s="88" t="str">
        <f>IF(B105="","",IFERROR(VLOOKUP(B105,Ingredients!$A:$G,4,FALSE),"ingredient not in list"))</f>
        <v>tortilla</v>
      </c>
      <c r="F105" s="87" t="str">
        <f t="shared" si="12"/>
        <v>|</v>
      </c>
      <c r="G105" s="89">
        <f>IF(B105="", "", IFERROR((VLOOKUP(B105,Ingredients!$A:$H,8,FALSE)*(D105/(VLOOKUP(B105,Ingredients!$A:$H,3,FALSE)))), "ingredient not in list"))</f>
        <v>0.745</v>
      </c>
      <c r="H105" s="87" t="str">
        <f t="shared" si="13"/>
        <v>|</v>
      </c>
      <c r="I105" s="90">
        <f>IF($B105="", "", IFERROR((VLOOKUP($B105,Ingredients!$A:$K,9,FALSE)*($D105/(VLOOKUP($B105,Ingredients!$A:$K,3,FALSE)))), "ingredient not in list"))</f>
        <v>12</v>
      </c>
      <c r="J105" s="87" t="str">
        <f t="shared" si="14"/>
        <v>|</v>
      </c>
      <c r="K105" s="90">
        <f>IF($B105="", "", IFERROR((VLOOKUP($B105,Ingredients!$A:$K,10,FALSE)*($D105/(VLOOKUP($B105,Ingredients!$A:$K,3,FALSE)))), "ingredient not in list"))</f>
        <v>120</v>
      </c>
      <c r="L105" s="87" t="str">
        <f t="shared" si="15"/>
        <v>|</v>
      </c>
      <c r="M105" s="90">
        <f>IF($B105="", "", IFERROR((VLOOKUP($B105,Ingredients!$A:$K,11,FALSE)*($D105/(VLOOKUP($B105,Ingredients!$A:$K,3,FALSE)))), "ingredient not in list"))</f>
        <v>9</v>
      </c>
      <c r="N105" s="87" t="str">
        <f t="shared" si="16"/>
        <v>|</v>
      </c>
      <c r="O105" s="91">
        <f>IF($B105="", "", IFERROR((VLOOKUP($B105,Ingredients!$A:$H,6,FALSE)*($D105/(VLOOKUP($B105,Ingredients!$A:$H,3,FALSE)))), "ingredient not in list"))</f>
        <v>540</v>
      </c>
      <c r="P105" s="9" t="str">
        <f>IF(AND(G105&lt;&gt;"",G106=""),SUM(G$1:G106)-SUM(P$1:P104),"")</f>
        <v/>
      </c>
      <c r="Q105" t="str">
        <f>IF(AND(O105&lt;&gt;"",O106=""),SUM(O$1:O106)-SUM(Q$1:Q104),"")</f>
        <v/>
      </c>
      <c r="R105" s="114" t="str">
        <f>IF(AND(I105&lt;&gt;"",I106=""),SUM(I$1:I106)-SUM(R$1:R104),"")</f>
        <v/>
      </c>
      <c r="S105" s="114" t="str">
        <f>IF(AND(K105&lt;&gt;"",K106=""),SUM(K$1:K106)-SUM(S$1:S104),"")</f>
        <v/>
      </c>
      <c r="T105" s="114" t="str">
        <f>IF(AND(M105&lt;&gt;"",M106=""),SUM(M$1:M106)-SUM(T$1:T104),"")</f>
        <v/>
      </c>
      <c r="V105" s="9" t="str">
        <f t="shared" si="17"/>
        <v/>
      </c>
      <c r="W105" s="28" t="str">
        <f t="shared" si="18"/>
        <v/>
      </c>
      <c r="X105" s="114" t="str">
        <f t="shared" si="19"/>
        <v/>
      </c>
      <c r="Y105" s="114" t="str">
        <f t="shared" si="20"/>
        <v/>
      </c>
      <c r="Z105" s="114" t="str">
        <f t="shared" si="21"/>
        <v/>
      </c>
      <c r="AA105" s="75"/>
      <c r="AD105" s="14"/>
    </row>
    <row r="106" spans="1:32" ht="13.5" thickBot="1" x14ac:dyDescent="0.25">
      <c r="A106" s="16"/>
      <c r="B106" s="86" t="s">
        <v>40</v>
      </c>
      <c r="C106" s="87" t="str">
        <f t="shared" si="11"/>
        <v>|</v>
      </c>
      <c r="D106" s="18">
        <v>3</v>
      </c>
      <c r="E106" s="88" t="str">
        <f>IF(B106="","",IFERROR(VLOOKUP(B106,Ingredients!$A:$G,4,FALSE),"ingredient not in list"))</f>
        <v>leaf</v>
      </c>
      <c r="F106" s="87" t="str">
        <f t="shared" si="12"/>
        <v>|</v>
      </c>
      <c r="G106" s="89">
        <f>IF(B106="", "", IFERROR((VLOOKUP(B106,Ingredients!$A:$H,8,FALSE)*(D106/(VLOOKUP(B106,Ingredients!$A:$H,3,FALSE)))), "ingredient not in list"))</f>
        <v>0.29849999999999999</v>
      </c>
      <c r="H106" s="87" t="str">
        <f t="shared" si="13"/>
        <v>|</v>
      </c>
      <c r="I106" s="90">
        <f>IF($B106="", "", IFERROR((VLOOKUP($B106,Ingredients!$A:$K,9,FALSE)*($D106/(VLOOKUP($B106,Ingredients!$A:$K,3,FALSE)))), "ingredient not in list"))</f>
        <v>0.06</v>
      </c>
      <c r="J106" s="87" t="str">
        <f t="shared" si="14"/>
        <v>|</v>
      </c>
      <c r="K106" s="90">
        <f>IF($B106="", "", IFERROR((VLOOKUP($B106,Ingredients!$A:$K,10,FALSE)*($D106/(VLOOKUP($B106,Ingredients!$A:$K,3,FALSE)))), "ingredient not in list"))</f>
        <v>0.12</v>
      </c>
      <c r="L106" s="87" t="str">
        <f t="shared" si="15"/>
        <v>|</v>
      </c>
      <c r="M106" s="90">
        <f>IF($B106="", "", IFERROR((VLOOKUP($B106,Ingredients!$A:$K,11,FALSE)*($D106/(VLOOKUP($B106,Ingredients!$A:$K,3,FALSE)))), "ingredient not in list"))</f>
        <v>0.03</v>
      </c>
      <c r="N106" s="87" t="str">
        <f t="shared" si="16"/>
        <v>|</v>
      </c>
      <c r="O106" s="91">
        <f>IF($B106="", "", IFERROR((VLOOKUP($B106,Ingredients!$A:$H,6,FALSE)*($D106/(VLOOKUP($B106,Ingredients!$A:$H,3,FALSE)))), "ingredient not in list"))</f>
        <v>3</v>
      </c>
      <c r="P106" s="9" t="str">
        <f>IF(AND(G106&lt;&gt;"",G107=""),SUM(G$1:G107)-SUM(P$1:P105),"")</f>
        <v/>
      </c>
      <c r="Q106" t="str">
        <f>IF(AND(O106&lt;&gt;"",O107=""),SUM(O$1:O107)-SUM(Q$1:Q105),"")</f>
        <v/>
      </c>
      <c r="R106" s="114" t="str">
        <f>IF(AND(I106&lt;&gt;"",I107=""),SUM(I$1:I107)-SUM(R$1:R105),"")</f>
        <v/>
      </c>
      <c r="S106" s="114" t="str">
        <f>IF(AND(K106&lt;&gt;"",K107=""),SUM(K$1:K107)-SUM(S$1:S105),"")</f>
        <v/>
      </c>
      <c r="T106" s="114" t="str">
        <f>IF(AND(M106&lt;&gt;"",M107=""),SUM(M$1:M107)-SUM(T$1:T105),"")</f>
        <v/>
      </c>
      <c r="V106" s="9" t="str">
        <f t="shared" si="17"/>
        <v/>
      </c>
      <c r="W106" s="28" t="str">
        <f t="shared" si="18"/>
        <v/>
      </c>
      <c r="X106" s="114" t="str">
        <f t="shared" si="19"/>
        <v/>
      </c>
      <c r="Y106" s="114" t="str">
        <f t="shared" si="20"/>
        <v/>
      </c>
      <c r="Z106" s="114" t="str">
        <f t="shared" si="21"/>
        <v/>
      </c>
      <c r="AA106" s="75"/>
      <c r="AF106" s="52"/>
    </row>
    <row r="107" spans="1:32" ht="13.5" thickBot="1" x14ac:dyDescent="0.25">
      <c r="A107" s="78" t="s">
        <v>141</v>
      </c>
      <c r="B107" s="92" t="s">
        <v>124</v>
      </c>
      <c r="C107" s="93" t="str">
        <f t="shared" si="11"/>
        <v>|</v>
      </c>
      <c r="D107" s="94">
        <v>0.5</v>
      </c>
      <c r="E107" s="95" t="str">
        <f>IF(B107="","",IFERROR(VLOOKUP(B107,Ingredients!$A:$G,4,FALSE),"ingredient not in list"))</f>
        <v>cup</v>
      </c>
      <c r="F107" s="93" t="str">
        <f t="shared" si="12"/>
        <v>|</v>
      </c>
      <c r="G107" s="96">
        <f>IF(B107="", "", IFERROR((VLOOKUP(B107,Ingredients!$A:$H,8,FALSE)*(D107/(VLOOKUP(B107,Ingredients!$A:$H,3,FALSE)))), "ingredient not in list"))</f>
        <v>0.54749999999999999</v>
      </c>
      <c r="H107" s="93" t="str">
        <f t="shared" si="13"/>
        <v>|</v>
      </c>
      <c r="I107" s="97">
        <f>IF($B107="", "", IFERROR((VLOOKUP($B107,Ingredients!$A:$K,9,FALSE)*($D107/(VLOOKUP($B107,Ingredients!$A:$K,3,FALSE)))), "ingredient not in list"))</f>
        <v>16</v>
      </c>
      <c r="J107" s="93" t="str">
        <f t="shared" si="14"/>
        <v>|</v>
      </c>
      <c r="K107" s="97">
        <f>IF($B107="", "", IFERROR((VLOOKUP($B107,Ingredients!$A:$K,10,FALSE)*($D107/(VLOOKUP($B107,Ingredients!$A:$K,3,FALSE)))), "ingredient not in list"))</f>
        <v>2</v>
      </c>
      <c r="L107" s="93" t="str">
        <f t="shared" si="15"/>
        <v>|</v>
      </c>
      <c r="M107" s="97">
        <f>IF($B107="", "", IFERROR((VLOOKUP($B107,Ingredients!$A:$K,11,FALSE)*($D107/(VLOOKUP($B107,Ingredients!$A:$K,3,FALSE)))), "ingredient not in list"))</f>
        <v>9</v>
      </c>
      <c r="N107" s="93" t="str">
        <f t="shared" si="16"/>
        <v>|</v>
      </c>
      <c r="O107" s="98">
        <f>IF($B107="", "", IFERROR((VLOOKUP($B107,Ingredients!$A:$H,6,FALSE)*($D107/(VLOOKUP($B107,Ingredients!$A:$H,3,FALSE)))), "ingredient not in list"))</f>
        <v>140</v>
      </c>
      <c r="P107" s="9">
        <f>IF(AND(G107&lt;&gt;"",G108=""),SUM(G$1:G108)-SUM(P$1:P106),"")</f>
        <v>5.9175258215962572</v>
      </c>
      <c r="Q107">
        <f>IF(AND(O107&lt;&gt;"",O108=""),SUM(O$1:O108)-SUM(Q$1:Q106),"")</f>
        <v>1558.25</v>
      </c>
      <c r="R107" s="114">
        <f>IF(AND(I107&lt;&gt;"",I108=""),SUM(I$1:I108)-SUM(R$1:R106),"")</f>
        <v>79.362499999999841</v>
      </c>
      <c r="S107" s="114">
        <f>IF(AND(K107&lt;&gt;"",K108=""),SUM(K$1:K108)-SUM(S$1:S106),"")</f>
        <v>270.09500000000071</v>
      </c>
      <c r="T107" s="114">
        <f>IF(AND(M107&lt;&gt;"",M108=""),SUM(M$1:M108)-SUM(T$1:T106),"")</f>
        <v>25.269999999999982</v>
      </c>
      <c r="U107" s="14">
        <v>4</v>
      </c>
      <c r="V107" s="9">
        <f t="shared" si="17"/>
        <v>1.4793814553990643</v>
      </c>
      <c r="W107" s="28">
        <f t="shared" si="18"/>
        <v>389.5625</v>
      </c>
      <c r="X107" s="114">
        <f t="shared" si="19"/>
        <v>19.84062499999996</v>
      </c>
      <c r="Y107" s="114">
        <f t="shared" si="20"/>
        <v>67.523750000000177</v>
      </c>
      <c r="Z107" s="114">
        <f t="shared" si="21"/>
        <v>6.3174999999999955</v>
      </c>
      <c r="AA107" s="28"/>
      <c r="AD107" s="14"/>
      <c r="AF107" s="52"/>
    </row>
    <row r="108" spans="1:32" ht="12.75" x14ac:dyDescent="0.2">
      <c r="A108" s="16"/>
      <c r="C108" t="str">
        <f t="shared" si="11"/>
        <v/>
      </c>
      <c r="D108" s="16"/>
      <c r="E108" s="3" t="str">
        <f>IF(B108="","",IFERROR(VLOOKUP(B108,Ingredients!$A:$G,4,FALSE),"ingredient not in list"))</f>
        <v/>
      </c>
      <c r="F108" t="str">
        <f t="shared" si="12"/>
        <v/>
      </c>
      <c r="G108" s="9" t="str">
        <f>IF(B108="", "", IFERROR((VLOOKUP(B108,Ingredients!$A:$H,8,FALSE)*(D108/(VLOOKUP(B108,Ingredients!$A:$H,3,FALSE)))), "ingredient not in list"))</f>
        <v/>
      </c>
      <c r="H108" t="str">
        <f t="shared" si="13"/>
        <v/>
      </c>
      <c r="I108" s="69" t="str">
        <f>IF($B108="", "", IFERROR((VLOOKUP($B108,Ingredients!$A:$K,9,FALSE)*($D108/(VLOOKUP($B108,Ingredients!$A:$K,3,FALSE)))), "ingredient not in list"))</f>
        <v/>
      </c>
      <c r="J108" t="str">
        <f t="shared" si="14"/>
        <v/>
      </c>
      <c r="K108" s="69" t="str">
        <f>IF($B108="", "", IFERROR((VLOOKUP($B108,Ingredients!$A:$K,10,FALSE)*($D108/(VLOOKUP($B108,Ingredients!$A:$K,3,FALSE)))), "ingredient not in list"))</f>
        <v/>
      </c>
      <c r="L108" t="str">
        <f t="shared" si="15"/>
        <v/>
      </c>
      <c r="M108" s="69" t="str">
        <f>IF($B108="", "", IFERROR((VLOOKUP($B108,Ingredients!$A:$K,11,FALSE)*($D108/(VLOOKUP($B108,Ingredients!$A:$K,3,FALSE)))), "ingredient not in list"))</f>
        <v/>
      </c>
      <c r="N108" t="str">
        <f t="shared" si="16"/>
        <v/>
      </c>
      <c r="O108" s="29" t="str">
        <f>IF($B108="", "", IFERROR((VLOOKUP($B108,Ingredients!$A:$H,6,FALSE)*($D108/(VLOOKUP($B108,Ingredients!$A:$H,3,FALSE)))), "ingredient not in list"))</f>
        <v/>
      </c>
      <c r="P108" s="9" t="str">
        <f>IF(AND(G108&lt;&gt;"",G109=""),SUM(G$1:G109)-SUM(P$1:P107),"")</f>
        <v/>
      </c>
      <c r="Q108" t="str">
        <f>IF(AND(O108&lt;&gt;"",O109=""),SUM(O$1:O109)-SUM(Q$1:Q107),"")</f>
        <v/>
      </c>
      <c r="R108" s="114" t="str">
        <f>IF(AND(I108&lt;&gt;"",I109=""),SUM(I$1:I109)-SUM(R$1:R107),"")</f>
        <v/>
      </c>
      <c r="S108" s="114" t="str">
        <f>IF(AND(K108&lt;&gt;"",K109=""),SUM(K$1:K109)-SUM(S$1:S107),"")</f>
        <v/>
      </c>
      <c r="T108" s="114" t="str">
        <f>IF(AND(M108&lt;&gt;"",M109=""),SUM(M$1:M109)-SUM(T$1:T107),"")</f>
        <v/>
      </c>
      <c r="V108" s="9" t="str">
        <f t="shared" si="17"/>
        <v/>
      </c>
      <c r="X108" s="114" t="str">
        <f t="shared" si="19"/>
        <v/>
      </c>
      <c r="Y108" s="114" t="str">
        <f t="shared" si="20"/>
        <v/>
      </c>
      <c r="Z108" s="114" t="str">
        <f t="shared" si="21"/>
        <v/>
      </c>
      <c r="AA108" s="72" t="s">
        <v>156</v>
      </c>
      <c r="AD108" s="14"/>
      <c r="AF108" s="51"/>
    </row>
    <row r="109" spans="1:32" ht="12.75" x14ac:dyDescent="0.2">
      <c r="A109" s="16"/>
      <c r="B109" s="79" t="s">
        <v>67</v>
      </c>
      <c r="C109" s="80" t="str">
        <f t="shared" si="11"/>
        <v>|</v>
      </c>
      <c r="D109" s="103">
        <v>1</v>
      </c>
      <c r="E109" s="82" t="str">
        <f>IF(B109="","",IFERROR(VLOOKUP(B109,Ingredients!$A:$G,4,FALSE),"ingredient not in list"))</f>
        <v>tbsp</v>
      </c>
      <c r="F109" s="80" t="str">
        <f t="shared" si="12"/>
        <v>|</v>
      </c>
      <c r="G109" s="83">
        <f>IF(B109="", "", IFERROR((VLOOKUP(B109,Ingredients!$A:$H,8,FALSE)*(D109/(VLOOKUP(B109,Ingredients!$A:$H,3,FALSE)))), "ingredient not in list"))</f>
        <v>5.2083333333333336E-2</v>
      </c>
      <c r="H109" s="80" t="str">
        <f t="shared" si="13"/>
        <v>|</v>
      </c>
      <c r="I109" s="84">
        <f>IF($B109="", "", IFERROR((VLOOKUP($B109,Ingredients!$A:$K,9,FALSE)*($D109/(VLOOKUP($B109,Ingredients!$A:$K,3,FALSE)))), "ingredient not in list"))</f>
        <v>0</v>
      </c>
      <c r="J109" s="80" t="str">
        <f t="shared" si="14"/>
        <v>|</v>
      </c>
      <c r="K109" s="84">
        <f>IF($B109="", "", IFERROR((VLOOKUP($B109,Ingredients!$A:$K,10,FALSE)*($D109/(VLOOKUP($B109,Ingredients!$A:$K,3,FALSE)))), "ingredient not in list"))</f>
        <v>0</v>
      </c>
      <c r="L109" s="80" t="str">
        <f t="shared" si="15"/>
        <v>|</v>
      </c>
      <c r="M109" s="84">
        <f>IF($B109="", "", IFERROR((VLOOKUP($B109,Ingredients!$A:$K,11,FALSE)*($D109/(VLOOKUP($B109,Ingredients!$A:$K,3,FALSE)))), "ingredient not in list"))</f>
        <v>13.6</v>
      </c>
      <c r="N109" s="80" t="str">
        <f t="shared" si="16"/>
        <v>|</v>
      </c>
      <c r="O109" s="85">
        <f>IF($B109="", "", IFERROR((VLOOKUP($B109,Ingredients!$A:$H,6,FALSE)*($D109/(VLOOKUP($B109,Ingredients!$A:$H,3,FALSE)))), "ingredient not in list"))</f>
        <v>130</v>
      </c>
      <c r="P109" s="9" t="str">
        <f>IF(AND(G109&lt;&gt;"",G110=""),SUM(G$1:G110)-SUM(P$1:P108),"")</f>
        <v/>
      </c>
      <c r="Q109" t="str">
        <f>IF(AND(O109&lt;&gt;"",O110=""),SUM(O$1:O110)-SUM(Q$1:Q108),"")</f>
        <v/>
      </c>
      <c r="R109" s="114" t="str">
        <f>IF(AND(I109&lt;&gt;"",I110=""),SUM(I$1:I110)-SUM(R$1:R108),"")</f>
        <v/>
      </c>
      <c r="S109" s="114" t="str">
        <f>IF(AND(K109&lt;&gt;"",K110=""),SUM(K$1:K110)-SUM(S$1:S108),"")</f>
        <v/>
      </c>
      <c r="T109" s="114" t="str">
        <f>IF(AND(M109&lt;&gt;"",M110=""),SUM(M$1:M110)-SUM(T$1:T108),"")</f>
        <v/>
      </c>
      <c r="V109" s="9" t="str">
        <f t="shared" si="17"/>
        <v/>
      </c>
      <c r="W109" s="28" t="str">
        <f t="shared" si="18"/>
        <v/>
      </c>
      <c r="X109" s="114" t="str">
        <f t="shared" si="19"/>
        <v/>
      </c>
      <c r="Y109" s="114" t="str">
        <f t="shared" si="20"/>
        <v/>
      </c>
      <c r="Z109" s="114" t="str">
        <f t="shared" si="21"/>
        <v/>
      </c>
      <c r="AA109" s="75"/>
    </row>
    <row r="110" spans="1:32" ht="12.75" x14ac:dyDescent="0.2">
      <c r="A110" s="16"/>
      <c r="B110" s="86" t="s">
        <v>42</v>
      </c>
      <c r="C110" s="87" t="str">
        <f t="shared" si="11"/>
        <v>|</v>
      </c>
      <c r="D110" s="18">
        <v>1</v>
      </c>
      <c r="E110" s="88" t="str">
        <f>IF(B110="","",IFERROR(VLOOKUP(B110,Ingredients!$A:$G,4,FALSE),"ingredient not in list"))</f>
        <v>onion</v>
      </c>
      <c r="F110" s="87" t="str">
        <f t="shared" si="12"/>
        <v>|</v>
      </c>
      <c r="G110" s="89">
        <f>IF(B110="", "", IFERROR((VLOOKUP(B110,Ingredients!$A:$H,8,FALSE)*(D110/(VLOOKUP(B110,Ingredients!$A:$H,3,FALSE)))), "ingredient not in list"))</f>
        <v>1</v>
      </c>
      <c r="H110" s="87" t="str">
        <f t="shared" si="13"/>
        <v>|</v>
      </c>
      <c r="I110" s="90">
        <f>IF($B110="", "", IFERROR((VLOOKUP($B110,Ingredients!$A:$K,9,FALSE)*($D110/(VLOOKUP($B110,Ingredients!$A:$K,3,FALSE)))), "ingredient not in list"))</f>
        <v>2</v>
      </c>
      <c r="J110" s="87" t="str">
        <f t="shared" si="14"/>
        <v>|</v>
      </c>
      <c r="K110" s="90">
        <f>IF($B110="", "", IFERROR((VLOOKUP($B110,Ingredients!$A:$K,10,FALSE)*($D110/(VLOOKUP($B110,Ingredients!$A:$K,3,FALSE)))), "ingredient not in list"))</f>
        <v>14</v>
      </c>
      <c r="L110" s="87" t="str">
        <f t="shared" si="15"/>
        <v>|</v>
      </c>
      <c r="M110" s="90">
        <f>IF($B110="", "", IFERROR((VLOOKUP($B110,Ingredients!$A:$K,11,FALSE)*($D110/(VLOOKUP($B110,Ingredients!$A:$K,3,FALSE)))), "ingredient not in list"))</f>
        <v>0</v>
      </c>
      <c r="N110" s="87" t="str">
        <f t="shared" si="16"/>
        <v>|</v>
      </c>
      <c r="O110" s="91">
        <f>IF($B110="", "", IFERROR((VLOOKUP($B110,Ingredients!$A:$H,6,FALSE)*($D110/(VLOOKUP($B110,Ingredients!$A:$H,3,FALSE)))), "ingredient not in list"))</f>
        <v>44</v>
      </c>
      <c r="P110" s="9" t="str">
        <f>IF(AND(G110&lt;&gt;"",G111=""),SUM(G$1:G111)-SUM(P$1:P109),"")</f>
        <v/>
      </c>
      <c r="Q110" t="str">
        <f>IF(AND(O110&lt;&gt;"",O111=""),SUM(O$1:O111)-SUM(Q$1:Q109),"")</f>
        <v/>
      </c>
      <c r="R110" s="114" t="str">
        <f>IF(AND(I110&lt;&gt;"",I111=""),SUM(I$1:I111)-SUM(R$1:R109),"")</f>
        <v/>
      </c>
      <c r="S110" s="114" t="str">
        <f>IF(AND(K110&lt;&gt;"",K111=""),SUM(K$1:K111)-SUM(S$1:S109),"")</f>
        <v/>
      </c>
      <c r="T110" s="114" t="str">
        <f>IF(AND(M110&lt;&gt;"",M111=""),SUM(M$1:M111)-SUM(T$1:T109),"")</f>
        <v/>
      </c>
      <c r="V110" s="9" t="str">
        <f t="shared" si="17"/>
        <v/>
      </c>
      <c r="W110" s="28" t="str">
        <f t="shared" si="18"/>
        <v/>
      </c>
      <c r="X110" s="114" t="str">
        <f t="shared" si="19"/>
        <v/>
      </c>
      <c r="Y110" s="114" t="str">
        <f t="shared" si="20"/>
        <v/>
      </c>
      <c r="Z110" s="114" t="str">
        <f t="shared" si="21"/>
        <v/>
      </c>
      <c r="AA110" s="75"/>
    </row>
    <row r="111" spans="1:32" ht="12.75" x14ac:dyDescent="0.2">
      <c r="A111" s="16"/>
      <c r="B111" s="86" t="s">
        <v>146</v>
      </c>
      <c r="C111" s="87" t="str">
        <f t="shared" si="11"/>
        <v>|</v>
      </c>
      <c r="D111" s="18">
        <v>2</v>
      </c>
      <c r="E111" s="88" t="str">
        <f>IF(B111="","",IFERROR(VLOOKUP(B111,Ingredients!$A:$G,4,FALSE),"ingredient not in list"))</f>
        <v>clove</v>
      </c>
      <c r="F111" s="87" t="str">
        <f t="shared" si="12"/>
        <v>|</v>
      </c>
      <c r="G111" s="89">
        <f>IF(B111="", "", IFERROR((VLOOKUP(B111,Ingredients!$A:$H,8,FALSE)*(D111/(VLOOKUP(B111,Ingredients!$A:$H,3,FALSE)))), "ingredient not in list"))</f>
        <v>6.8999999999999992E-2</v>
      </c>
      <c r="H111" s="87" t="str">
        <f t="shared" si="13"/>
        <v>|</v>
      </c>
      <c r="I111" s="90">
        <f>IF($B111="", "", IFERROR((VLOOKUP($B111,Ingredients!$A:$K,9,FALSE)*($D111/(VLOOKUP($B111,Ingredients!$A:$K,3,FALSE)))), "ingredient not in list"))</f>
        <v>0.38</v>
      </c>
      <c r="J111" s="87" t="str">
        <f t="shared" si="14"/>
        <v>|</v>
      </c>
      <c r="K111" s="90">
        <f>IF($B111="", "", IFERROR((VLOOKUP($B111,Ingredients!$A:$K,10,FALSE)*($D111/(VLOOKUP($B111,Ingredients!$A:$K,3,FALSE)))), "ingredient not in list"))</f>
        <v>1.98</v>
      </c>
      <c r="L111" s="87" t="str">
        <f t="shared" si="15"/>
        <v>|</v>
      </c>
      <c r="M111" s="90">
        <f>IF($B111="", "", IFERROR((VLOOKUP($B111,Ingredients!$A:$K,11,FALSE)*($D111/(VLOOKUP($B111,Ingredients!$A:$K,3,FALSE)))), "ingredient not in list"))</f>
        <v>0.04</v>
      </c>
      <c r="N111" s="87" t="str">
        <f t="shared" si="16"/>
        <v>|</v>
      </c>
      <c r="O111" s="91">
        <f>IF($B111="", "", IFERROR((VLOOKUP($B111,Ingredients!$A:$H,6,FALSE)*($D111/(VLOOKUP($B111,Ingredients!$A:$H,3,FALSE)))), "ingredient not in list"))</f>
        <v>8</v>
      </c>
      <c r="P111" s="9" t="str">
        <f>IF(AND(G111&lt;&gt;"",G112=""),SUM(G$1:G112)-SUM(P$1:P110),"")</f>
        <v/>
      </c>
      <c r="Q111" t="str">
        <f>IF(AND(O111&lt;&gt;"",O112=""),SUM(O$1:O112)-SUM(Q$1:Q110),"")</f>
        <v/>
      </c>
      <c r="R111" s="114" t="str">
        <f>IF(AND(I111&lt;&gt;"",I112=""),SUM(I$1:I112)-SUM(R$1:R110),"")</f>
        <v/>
      </c>
      <c r="S111" s="114" t="str">
        <f>IF(AND(K111&lt;&gt;"",K112=""),SUM(K$1:K112)-SUM(S$1:S110),"")</f>
        <v/>
      </c>
      <c r="T111" s="114" t="str">
        <f>IF(AND(M111&lt;&gt;"",M112=""),SUM(M$1:M112)-SUM(T$1:T110),"")</f>
        <v/>
      </c>
      <c r="V111" s="9" t="str">
        <f t="shared" si="17"/>
        <v/>
      </c>
      <c r="W111" s="28" t="str">
        <f t="shared" si="18"/>
        <v/>
      </c>
      <c r="X111" s="114" t="str">
        <f t="shared" si="19"/>
        <v/>
      </c>
      <c r="Y111" s="114" t="str">
        <f t="shared" si="20"/>
        <v/>
      </c>
      <c r="Z111" s="114" t="str">
        <f t="shared" si="21"/>
        <v/>
      </c>
      <c r="AA111" s="75"/>
      <c r="AD111" s="14"/>
    </row>
    <row r="112" spans="1:32" ht="12.75" x14ac:dyDescent="0.2">
      <c r="A112" s="16"/>
      <c r="B112" s="86" t="s">
        <v>144</v>
      </c>
      <c r="C112" s="87" t="str">
        <f t="shared" si="11"/>
        <v>|</v>
      </c>
      <c r="D112" s="18">
        <v>2</v>
      </c>
      <c r="E112" s="88" t="str">
        <f>IF(B112="","",IFERROR(VLOOKUP(B112,Ingredients!$A:$G,4,FALSE),"ingredient not in list"))</f>
        <v>inch</v>
      </c>
      <c r="F112" s="87" t="str">
        <f t="shared" si="12"/>
        <v>|</v>
      </c>
      <c r="G112" s="89">
        <f>IF(B112="", "", IFERROR((VLOOKUP(B112,Ingredients!$A:$H,8,FALSE)*(D112/(VLOOKUP(B112,Ingredients!$A:$H,3,FALSE)))), "ingredient not in list"))</f>
        <v>0.4</v>
      </c>
      <c r="H112" s="87" t="str">
        <f t="shared" si="13"/>
        <v>|</v>
      </c>
      <c r="I112" s="90">
        <f>IF($B112="", "", IFERROR((VLOOKUP($B112,Ingredients!$A:$K,9,FALSE)*($D112/(VLOOKUP($B112,Ingredients!$A:$K,3,FALSE)))), "ingredient not in list"))</f>
        <v>0</v>
      </c>
      <c r="J112" s="87" t="str">
        <f t="shared" si="14"/>
        <v>|</v>
      </c>
      <c r="K112" s="90">
        <f>IF($B112="", "", IFERROR((VLOOKUP($B112,Ingredients!$A:$K,10,FALSE)*($D112/(VLOOKUP($B112,Ingredients!$A:$K,3,FALSE)))), "ingredient not in list"))</f>
        <v>0</v>
      </c>
      <c r="L112" s="87" t="str">
        <f t="shared" si="15"/>
        <v>|</v>
      </c>
      <c r="M112" s="90">
        <f>IF($B112="", "", IFERROR((VLOOKUP($B112,Ingredients!$A:$K,11,FALSE)*($D112/(VLOOKUP($B112,Ingredients!$A:$K,3,FALSE)))), "ingredient not in list"))</f>
        <v>0</v>
      </c>
      <c r="N112" s="87" t="str">
        <f t="shared" si="16"/>
        <v>|</v>
      </c>
      <c r="O112" s="91">
        <f>IF($B112="", "", IFERROR((VLOOKUP($B112,Ingredients!$A:$H,6,FALSE)*($D112/(VLOOKUP($B112,Ingredients!$A:$H,3,FALSE)))), "ingredient not in list"))</f>
        <v>30</v>
      </c>
      <c r="P112" s="9" t="str">
        <f>IF(AND(G112&lt;&gt;"",G113=""),SUM(G$1:G113)-SUM(P$1:P111),"")</f>
        <v/>
      </c>
      <c r="Q112" t="str">
        <f>IF(AND(O112&lt;&gt;"",O113=""),SUM(O$1:O113)-SUM(Q$1:Q111),"")</f>
        <v/>
      </c>
      <c r="R112" s="114" t="str">
        <f>IF(AND(I112&lt;&gt;"",I113=""),SUM(I$1:I113)-SUM(R$1:R111),"")</f>
        <v/>
      </c>
      <c r="S112" s="114" t="str">
        <f>IF(AND(K112&lt;&gt;"",K113=""),SUM(K$1:K113)-SUM(S$1:S111),"")</f>
        <v/>
      </c>
      <c r="T112" s="114" t="str">
        <f>IF(AND(M112&lt;&gt;"",M113=""),SUM(M$1:M113)-SUM(T$1:T111),"")</f>
        <v/>
      </c>
      <c r="V112" s="9" t="str">
        <f t="shared" si="17"/>
        <v/>
      </c>
      <c r="W112" s="28" t="str">
        <f t="shared" si="18"/>
        <v/>
      </c>
      <c r="X112" s="114" t="str">
        <f t="shared" si="19"/>
        <v/>
      </c>
      <c r="Y112" s="114" t="str">
        <f t="shared" si="20"/>
        <v/>
      </c>
      <c r="Z112" s="114" t="str">
        <f t="shared" si="21"/>
        <v/>
      </c>
      <c r="AA112" s="75"/>
      <c r="AD112" s="14"/>
    </row>
    <row r="113" spans="1:32" ht="12.75" x14ac:dyDescent="0.2">
      <c r="A113" s="16"/>
      <c r="B113" s="86" t="s">
        <v>147</v>
      </c>
      <c r="C113" s="87" t="str">
        <f t="shared" si="11"/>
        <v>|</v>
      </c>
      <c r="D113" s="18">
        <v>1</v>
      </c>
      <c r="E113" s="88" t="str">
        <f>IF(B113="","",IFERROR(VLOOKUP(B113,Ingredients!$A:$G,4,FALSE),"ingredient not in list"))</f>
        <v>tbsp</v>
      </c>
      <c r="F113" s="87" t="str">
        <f t="shared" si="12"/>
        <v>|</v>
      </c>
      <c r="G113" s="89">
        <f>IF(B113="", "", IFERROR((VLOOKUP(B113,Ingredients!$A:$H,8,FALSE)*(D113/(VLOOKUP(B113,Ingredients!$A:$H,3,FALSE)))), "ingredient not in list"))</f>
        <v>0.126</v>
      </c>
      <c r="H113" s="87" t="str">
        <f t="shared" si="13"/>
        <v>|</v>
      </c>
      <c r="I113" s="90">
        <f>IF($B113="", "", IFERROR((VLOOKUP($B113,Ingredients!$A:$K,9,FALSE)*($D113/(VLOOKUP($B113,Ingredients!$A:$K,3,FALSE)))), "ingredient not in list"))</f>
        <v>0.75</v>
      </c>
      <c r="J113" s="87" t="str">
        <f t="shared" si="14"/>
        <v>|</v>
      </c>
      <c r="K113" s="90">
        <f>IF($B113="", "", IFERROR((VLOOKUP($B113,Ingredients!$A:$K,10,FALSE)*($D113/(VLOOKUP($B113,Ingredients!$A:$K,3,FALSE)))), "ingredient not in list"))</f>
        <v>3.4799999999999995</v>
      </c>
      <c r="L113" s="87" t="str">
        <f t="shared" si="15"/>
        <v>|</v>
      </c>
      <c r="M113" s="90">
        <f>IF($B113="", "", IFERROR((VLOOKUP($B113,Ingredients!$A:$K,11,FALSE)*($D113/(VLOOKUP($B113,Ingredients!$A:$K,3,FALSE)))), "ingredient not in list"))</f>
        <v>0.84000000000000008</v>
      </c>
      <c r="N113" s="87" t="str">
        <f t="shared" si="16"/>
        <v>|</v>
      </c>
      <c r="O113" s="91">
        <f>IF($B113="", "", IFERROR((VLOOKUP($B113,Ingredients!$A:$H,6,FALSE)*($D113/(VLOOKUP($B113,Ingredients!$A:$H,3,FALSE)))), "ingredient not in list"))</f>
        <v>18</v>
      </c>
      <c r="P113" s="9" t="str">
        <f>IF(AND(G113&lt;&gt;"",G114=""),SUM(G$1:G114)-SUM(P$1:P112),"")</f>
        <v/>
      </c>
      <c r="Q113" t="str">
        <f>IF(AND(O113&lt;&gt;"",O114=""),SUM(O$1:O114)-SUM(Q$1:Q112),"")</f>
        <v/>
      </c>
      <c r="R113" s="114" t="str">
        <f>IF(AND(I113&lt;&gt;"",I114=""),SUM(I$1:I114)-SUM(R$1:R112),"")</f>
        <v/>
      </c>
      <c r="S113" s="114" t="str">
        <f>IF(AND(K113&lt;&gt;"",K114=""),SUM(K$1:K114)-SUM(S$1:S112),"")</f>
        <v/>
      </c>
      <c r="T113" s="114" t="str">
        <f>IF(AND(M113&lt;&gt;"",M114=""),SUM(M$1:M114)-SUM(T$1:T112),"")</f>
        <v/>
      </c>
      <c r="V113" s="9" t="str">
        <f t="shared" si="17"/>
        <v/>
      </c>
      <c r="W113" s="28" t="str">
        <f t="shared" si="18"/>
        <v/>
      </c>
      <c r="X113" s="114" t="str">
        <f t="shared" si="19"/>
        <v/>
      </c>
      <c r="Y113" s="114" t="str">
        <f t="shared" si="20"/>
        <v/>
      </c>
      <c r="Z113" s="114" t="str">
        <f t="shared" si="21"/>
        <v/>
      </c>
      <c r="AA113" s="75"/>
      <c r="AD113" s="14"/>
      <c r="AF113" s="51"/>
    </row>
    <row r="114" spans="1:32" ht="12.75" x14ac:dyDescent="0.2">
      <c r="A114" s="16"/>
      <c r="B114" s="86" t="s">
        <v>130</v>
      </c>
      <c r="C114" s="87" t="str">
        <f t="shared" si="11"/>
        <v>|</v>
      </c>
      <c r="D114" s="18">
        <v>1</v>
      </c>
      <c r="E114" s="88" t="str">
        <f>IF(B114="","",IFERROR(VLOOKUP(B114,Ingredients!$A:$G,4,FALSE),"ingredient not in list"))</f>
        <v>tsp</v>
      </c>
      <c r="F114" s="87" t="str">
        <f t="shared" si="12"/>
        <v>|</v>
      </c>
      <c r="G114" s="89">
        <f>IF(B114="", "", IFERROR((VLOOKUP(B114,Ingredients!$A:$H,8,FALSE)*(D114/(VLOOKUP(B114,Ingredients!$A:$H,3,FALSE)))), "ingredient not in list"))</f>
        <v>0.10647887323943661</v>
      </c>
      <c r="H114" s="87" t="str">
        <f t="shared" si="13"/>
        <v>|</v>
      </c>
      <c r="I114" s="90">
        <f>IF($B114="", "", IFERROR((VLOOKUP($B114,Ingredients!$A:$K,9,FALSE)*($D114/(VLOOKUP($B114,Ingredients!$A:$K,3,FALSE)))), "ingredient not in list"))</f>
        <v>0.37</v>
      </c>
      <c r="J114" s="87" t="str">
        <f t="shared" si="14"/>
        <v>|</v>
      </c>
      <c r="K114" s="90">
        <f>IF($B114="", "", IFERROR((VLOOKUP($B114,Ingredients!$A:$K,10,FALSE)*($D114/(VLOOKUP($B114,Ingredients!$A:$K,3,FALSE)))), "ingredient not in list"))</f>
        <v>0.93</v>
      </c>
      <c r="L114" s="87" t="str">
        <f t="shared" si="15"/>
        <v>|</v>
      </c>
      <c r="M114" s="90">
        <f>IF($B114="", "", IFERROR((VLOOKUP($B114,Ingredients!$A:$K,11,FALSE)*($D114/(VLOOKUP($B114,Ingredients!$A:$K,3,FALSE)))), "ingredient not in list"))</f>
        <v>0.47</v>
      </c>
      <c r="N114" s="87" t="str">
        <f t="shared" si="16"/>
        <v>|</v>
      </c>
      <c r="O114" s="91">
        <f>IF($B114="", "", IFERROR((VLOOKUP($B114,Ingredients!$A:$H,6,FALSE)*($D114/(VLOOKUP($B114,Ingredients!$A:$H,3,FALSE)))), "ingredient not in list"))</f>
        <v>8</v>
      </c>
      <c r="P114" s="9" t="str">
        <f>IF(AND(G114&lt;&gt;"",G115=""),SUM(G$1:G115)-SUM(P$1:P113),"")</f>
        <v/>
      </c>
      <c r="Q114" t="str">
        <f>IF(AND(O114&lt;&gt;"",O115=""),SUM(O$1:O115)-SUM(Q$1:Q113),"")</f>
        <v/>
      </c>
      <c r="R114" s="114" t="str">
        <f>IF(AND(I114&lt;&gt;"",I115=""),SUM(I$1:I115)-SUM(R$1:R113),"")</f>
        <v/>
      </c>
      <c r="S114" s="114" t="str">
        <f>IF(AND(K114&lt;&gt;"",K115=""),SUM(K$1:K115)-SUM(S$1:S113),"")</f>
        <v/>
      </c>
      <c r="T114" s="114" t="str">
        <f>IF(AND(M114&lt;&gt;"",M115=""),SUM(M$1:M115)-SUM(T$1:T113),"")</f>
        <v/>
      </c>
      <c r="V114" s="9" t="str">
        <f t="shared" si="17"/>
        <v/>
      </c>
      <c r="W114" s="28" t="str">
        <f t="shared" si="18"/>
        <v/>
      </c>
      <c r="X114" s="114" t="str">
        <f t="shared" si="19"/>
        <v/>
      </c>
      <c r="Y114" s="114" t="str">
        <f t="shared" si="20"/>
        <v/>
      </c>
      <c r="Z114" s="114" t="str">
        <f t="shared" si="21"/>
        <v/>
      </c>
      <c r="AA114" s="75"/>
      <c r="AD114" s="14"/>
      <c r="AF114" s="51"/>
    </row>
    <row r="115" spans="1:32" ht="12.75" x14ac:dyDescent="0.2">
      <c r="A115" s="16"/>
      <c r="B115" s="86" t="s">
        <v>69</v>
      </c>
      <c r="C115" s="87" t="str">
        <f t="shared" si="11"/>
        <v>|</v>
      </c>
      <c r="D115" s="18">
        <v>0.75</v>
      </c>
      <c r="E115" s="88" t="str">
        <f>IF(B115="","",IFERROR(VLOOKUP(B115,Ingredients!$A:$G,4,FALSE),"ingredient not in list"))</f>
        <v>tsp</v>
      </c>
      <c r="F115" s="87" t="str">
        <f t="shared" si="12"/>
        <v>|</v>
      </c>
      <c r="G115" s="89">
        <f>IF(B115="", "", IFERROR((VLOOKUP(B115,Ingredients!$A:$H,8,FALSE)*(D115/(VLOOKUP(B115,Ingredients!$A:$H,3,FALSE)))), "ingredient not in list"))</f>
        <v>9.1649694501018328E-3</v>
      </c>
      <c r="H115" s="87" t="str">
        <f t="shared" si="13"/>
        <v>|</v>
      </c>
      <c r="I115" s="90">
        <f>IF($B115="", "", IFERROR((VLOOKUP($B115,Ingredients!$A:$K,9,FALSE)*($D115/(VLOOKUP($B115,Ingredients!$A:$K,3,FALSE)))), "ingredient not in list"))</f>
        <v>0</v>
      </c>
      <c r="J115" s="87" t="str">
        <f t="shared" si="14"/>
        <v>|</v>
      </c>
      <c r="K115" s="90">
        <f>IF($B115="", "", IFERROR((VLOOKUP($B115,Ingredients!$A:$K,10,FALSE)*($D115/(VLOOKUP($B115,Ingredients!$A:$K,3,FALSE)))), "ingredient not in list"))</f>
        <v>0</v>
      </c>
      <c r="L115" s="87" t="str">
        <f t="shared" si="15"/>
        <v>|</v>
      </c>
      <c r="M115" s="90">
        <f>IF($B115="", "", IFERROR((VLOOKUP($B115,Ingredients!$A:$K,11,FALSE)*($D115/(VLOOKUP($B115,Ingredients!$A:$K,3,FALSE)))), "ingredient not in list"))</f>
        <v>0</v>
      </c>
      <c r="N115" s="87" t="str">
        <f t="shared" si="16"/>
        <v>|</v>
      </c>
      <c r="O115" s="91">
        <f>IF($B115="", "", IFERROR((VLOOKUP($B115,Ingredients!$A:$H,6,FALSE)*($D115/(VLOOKUP($B115,Ingredients!$A:$H,3,FALSE)))), "ingredient not in list"))</f>
        <v>0</v>
      </c>
      <c r="P115" s="9" t="str">
        <f>IF(AND(G115&lt;&gt;"",G116=""),SUM(G$1:G116)-SUM(P$1:P114),"")</f>
        <v/>
      </c>
      <c r="Q115" t="str">
        <f>IF(AND(O115&lt;&gt;"",O116=""),SUM(O$1:O116)-SUM(Q$1:Q114),"")</f>
        <v/>
      </c>
      <c r="R115" s="114" t="str">
        <f>IF(AND(I115&lt;&gt;"",I116=""),SUM(I$1:I116)-SUM(R$1:R114),"")</f>
        <v/>
      </c>
      <c r="S115" s="114" t="str">
        <f>IF(AND(K115&lt;&gt;"",K116=""),SUM(K$1:K116)-SUM(S$1:S114),"")</f>
        <v/>
      </c>
      <c r="T115" s="114" t="str">
        <f>IF(AND(M115&lt;&gt;"",M116=""),SUM(M$1:M116)-SUM(T$1:T114),"")</f>
        <v/>
      </c>
      <c r="V115" s="9" t="str">
        <f t="shared" si="17"/>
        <v/>
      </c>
      <c r="W115" s="28" t="str">
        <f t="shared" si="18"/>
        <v/>
      </c>
      <c r="X115" s="114" t="str">
        <f t="shared" si="19"/>
        <v/>
      </c>
      <c r="Y115" s="114" t="str">
        <f t="shared" si="20"/>
        <v/>
      </c>
      <c r="Z115" s="114" t="str">
        <f t="shared" si="21"/>
        <v/>
      </c>
      <c r="AA115" s="75"/>
    </row>
    <row r="116" spans="1:32" ht="12.75" x14ac:dyDescent="0.2">
      <c r="A116" s="16"/>
      <c r="B116" s="86" t="s">
        <v>71</v>
      </c>
      <c r="C116" s="87" t="str">
        <f t="shared" si="11"/>
        <v>|</v>
      </c>
      <c r="D116" s="18">
        <v>5</v>
      </c>
      <c r="E116" s="88" t="str">
        <f>IF(B116="","",IFERROR(VLOOKUP(B116,Ingredients!$A:$G,4,FALSE),"ingredient not in list"))</f>
        <v>tomato</v>
      </c>
      <c r="F116" s="87" t="str">
        <f t="shared" si="12"/>
        <v>|</v>
      </c>
      <c r="G116" s="89">
        <f>IF(B116="", "", IFERROR((VLOOKUP(B116,Ingredients!$A:$H,8,FALSE)*(D116/(VLOOKUP(B116,Ingredients!$A:$H,3,FALSE)))), "ingredient not in list"))</f>
        <v>1.45</v>
      </c>
      <c r="H116" s="87" t="str">
        <f t="shared" si="13"/>
        <v>|</v>
      </c>
      <c r="I116" s="90">
        <f>IF($B116="", "", IFERROR((VLOOKUP($B116,Ingredients!$A:$K,9,FALSE)*($D116/(VLOOKUP($B116,Ingredients!$A:$K,3,FALSE)))), "ingredient not in list"))</f>
        <v>5</v>
      </c>
      <c r="J116" s="87" t="str">
        <f t="shared" si="14"/>
        <v>|</v>
      </c>
      <c r="K116" s="90">
        <f>IF($B116="", "", IFERROR((VLOOKUP($B116,Ingredients!$A:$K,10,FALSE)*($D116/(VLOOKUP($B116,Ingredients!$A:$K,3,FALSE)))), "ingredient not in list"))</f>
        <v>10</v>
      </c>
      <c r="L116" s="87" t="str">
        <f t="shared" si="15"/>
        <v>|</v>
      </c>
      <c r="M116" s="90">
        <f>IF($B116="", "", IFERROR((VLOOKUP($B116,Ingredients!$A:$K,11,FALSE)*($D116/(VLOOKUP($B116,Ingredients!$A:$K,3,FALSE)))), "ingredient not in list"))</f>
        <v>5</v>
      </c>
      <c r="N116" s="87" t="str">
        <f t="shared" si="16"/>
        <v>|</v>
      </c>
      <c r="O116" s="91">
        <f>IF($B116="", "", IFERROR((VLOOKUP($B116,Ingredients!$A:$H,6,FALSE)*($D116/(VLOOKUP($B116,Ingredients!$A:$H,3,FALSE)))), "ingredient not in list"))</f>
        <v>175</v>
      </c>
      <c r="P116" s="9" t="str">
        <f>IF(AND(G116&lt;&gt;"",G117=""),SUM(G$1:G117)-SUM(P$1:P115),"")</f>
        <v/>
      </c>
      <c r="Q116" t="str">
        <f>IF(AND(O116&lt;&gt;"",O117=""),SUM(O$1:O117)-SUM(Q$1:Q115),"")</f>
        <v/>
      </c>
      <c r="R116" s="114" t="str">
        <f>IF(AND(I116&lt;&gt;"",I117=""),SUM(I$1:I117)-SUM(R$1:R115),"")</f>
        <v/>
      </c>
      <c r="S116" s="114" t="str">
        <f>IF(AND(K116&lt;&gt;"",K117=""),SUM(K$1:K117)-SUM(S$1:S115),"")</f>
        <v/>
      </c>
      <c r="T116" s="114" t="str">
        <f>IF(AND(M116&lt;&gt;"",M117=""),SUM(M$1:M117)-SUM(T$1:T115),"")</f>
        <v/>
      </c>
      <c r="V116" s="9" t="str">
        <f t="shared" si="17"/>
        <v/>
      </c>
      <c r="W116" s="28" t="str">
        <f t="shared" si="18"/>
        <v/>
      </c>
      <c r="X116" s="114" t="str">
        <f t="shared" si="19"/>
        <v/>
      </c>
      <c r="Y116" s="114" t="str">
        <f t="shared" si="20"/>
        <v/>
      </c>
      <c r="Z116" s="114" t="str">
        <f t="shared" si="21"/>
        <v/>
      </c>
      <c r="AA116" s="75"/>
    </row>
    <row r="117" spans="1:32" ht="12.75" x14ac:dyDescent="0.2">
      <c r="A117" s="16"/>
      <c r="B117" s="86" t="s">
        <v>148</v>
      </c>
      <c r="C117" s="87" t="str">
        <f t="shared" si="11"/>
        <v>|</v>
      </c>
      <c r="D117" s="18">
        <v>4</v>
      </c>
      <c r="E117" s="88" t="str">
        <f>IF(B117="","",IFERROR(VLOOKUP(B117,Ingredients!$A:$G,4,FALSE),"ingredient not in list"))</f>
        <v>cup</v>
      </c>
      <c r="F117" s="87" t="str">
        <f t="shared" si="12"/>
        <v>|</v>
      </c>
      <c r="G117" s="89">
        <f>IF(B117="", "", IFERROR((VLOOKUP(B117,Ingredients!$A:$H,8,FALSE)*(D117/(VLOOKUP(B117,Ingredients!$A:$H,3,FALSE)))), "ingredient not in list"))</f>
        <v>0.99333333333333329</v>
      </c>
      <c r="H117" s="87" t="str">
        <f t="shared" si="13"/>
        <v>|</v>
      </c>
      <c r="I117" s="90">
        <f>IF($B117="", "", IFERROR((VLOOKUP($B117,Ingredients!$A:$K,9,FALSE)*($D117/(VLOOKUP($B117,Ingredients!$A:$K,3,FALSE)))), "ingredient not in list"))</f>
        <v>8</v>
      </c>
      <c r="J117" s="87" t="str">
        <f t="shared" si="14"/>
        <v>|</v>
      </c>
      <c r="K117" s="90">
        <f>IF($B117="", "", IFERROR((VLOOKUP($B117,Ingredients!$A:$K,10,FALSE)*($D117/(VLOOKUP($B117,Ingredients!$A:$K,3,FALSE)))), "ingredient not in list"))</f>
        <v>12</v>
      </c>
      <c r="L117" s="87" t="str">
        <f t="shared" si="15"/>
        <v>|</v>
      </c>
      <c r="M117" s="90">
        <f>IF($B117="", "", IFERROR((VLOOKUP($B117,Ingredients!$A:$K,11,FALSE)*($D117/(VLOOKUP($B117,Ingredients!$A:$K,3,FALSE)))), "ingredient not in list"))</f>
        <v>0</v>
      </c>
      <c r="N117" s="87" t="str">
        <f t="shared" si="16"/>
        <v>|</v>
      </c>
      <c r="O117" s="91">
        <f>IF($B117="", "", IFERROR((VLOOKUP($B117,Ingredients!$A:$H,6,FALSE)*($D117/(VLOOKUP($B117,Ingredients!$A:$H,3,FALSE)))), "ingredient not in list"))</f>
        <v>120</v>
      </c>
      <c r="P117" s="9" t="str">
        <f>IF(AND(G117&lt;&gt;"",G118=""),SUM(G$1:G118)-SUM(P$1:P116),"")</f>
        <v/>
      </c>
      <c r="Q117" t="str">
        <f>IF(AND(O117&lt;&gt;"",O118=""),SUM(O$1:O118)-SUM(Q$1:Q116),"")</f>
        <v/>
      </c>
      <c r="R117" s="114" t="str">
        <f>IF(AND(I117&lt;&gt;"",I118=""),SUM(I$1:I118)-SUM(R$1:R116),"")</f>
        <v/>
      </c>
      <c r="S117" s="114" t="str">
        <f>IF(AND(K117&lt;&gt;"",K118=""),SUM(K$1:K118)-SUM(S$1:S116),"")</f>
        <v/>
      </c>
      <c r="T117" s="114" t="str">
        <f>IF(AND(M117&lt;&gt;"",M118=""),SUM(M$1:M118)-SUM(T$1:T116),"")</f>
        <v/>
      </c>
      <c r="V117" s="9" t="str">
        <f t="shared" si="17"/>
        <v/>
      </c>
      <c r="W117" s="28" t="str">
        <f t="shared" si="18"/>
        <v/>
      </c>
      <c r="X117" s="114" t="str">
        <f t="shared" si="19"/>
        <v/>
      </c>
      <c r="Y117" s="114" t="str">
        <f t="shared" si="20"/>
        <v/>
      </c>
      <c r="Z117" s="114" t="str">
        <f t="shared" si="21"/>
        <v/>
      </c>
      <c r="AA117" s="75"/>
    </row>
    <row r="118" spans="1:32" ht="12.75" x14ac:dyDescent="0.2">
      <c r="A118" s="16"/>
      <c r="B118" s="86" t="s">
        <v>149</v>
      </c>
      <c r="C118" s="87" t="str">
        <f t="shared" si="11"/>
        <v>|</v>
      </c>
      <c r="D118" s="18">
        <v>4.5</v>
      </c>
      <c r="E118" s="88" t="str">
        <f>IF(B118="","",IFERROR(VLOOKUP(B118,Ingredients!$A:$G,4,FALSE),"ingredient not in list"))</f>
        <v>cup</v>
      </c>
      <c r="F118" s="87" t="str">
        <f t="shared" si="12"/>
        <v>|</v>
      </c>
      <c r="G118" s="89">
        <f>IF(B118="", "", IFERROR((VLOOKUP(B118,Ingredients!$A:$H,8,FALSE)*(D118/(VLOOKUP(B118,Ingredients!$A:$H,3,FALSE)))), "ingredient not in list"))</f>
        <v>2.085</v>
      </c>
      <c r="H118" s="87" t="str">
        <f t="shared" si="13"/>
        <v>|</v>
      </c>
      <c r="I118" s="90">
        <f>IF($B118="", "", IFERROR((VLOOKUP($B118,Ingredients!$A:$K,9,FALSE)*($D118/(VLOOKUP($B118,Ingredients!$A:$K,3,FALSE)))), "ingredient not in list"))</f>
        <v>54</v>
      </c>
      <c r="J118" s="87" t="str">
        <f t="shared" si="14"/>
        <v>|</v>
      </c>
      <c r="K118" s="90">
        <f>IF($B118="", "", IFERROR((VLOOKUP($B118,Ingredients!$A:$K,10,FALSE)*($D118/(VLOOKUP($B118,Ingredients!$A:$K,3,FALSE)))), "ingredient not in list"))</f>
        <v>162</v>
      </c>
      <c r="L118" s="87" t="str">
        <f t="shared" si="15"/>
        <v>|</v>
      </c>
      <c r="M118" s="90">
        <f>IF($B118="", "", IFERROR((VLOOKUP($B118,Ingredients!$A:$K,11,FALSE)*($D118/(VLOOKUP($B118,Ingredients!$A:$K,3,FALSE)))), "ingredient not in list"))</f>
        <v>18</v>
      </c>
      <c r="N118" s="87" t="str">
        <f t="shared" si="16"/>
        <v>|</v>
      </c>
      <c r="O118" s="91">
        <f>IF($B118="", "", IFERROR((VLOOKUP($B118,Ingredients!$A:$H,6,FALSE)*($D118/(VLOOKUP($B118,Ingredients!$A:$H,3,FALSE)))), "ingredient not in list"))</f>
        <v>990</v>
      </c>
      <c r="P118" s="9" t="str">
        <f>IF(AND(G118&lt;&gt;"",G119=""),SUM(G$1:G119)-SUM(P$1:P117),"")</f>
        <v/>
      </c>
      <c r="Q118" t="str">
        <f>IF(AND(O118&lt;&gt;"",O119=""),SUM(O$1:O119)-SUM(Q$1:Q117),"")</f>
        <v/>
      </c>
      <c r="R118" s="114" t="str">
        <f>IF(AND(I118&lt;&gt;"",I119=""),SUM(I$1:I119)-SUM(R$1:R117),"")</f>
        <v/>
      </c>
      <c r="S118" s="114" t="str">
        <f>IF(AND(K118&lt;&gt;"",K119=""),SUM(K$1:K119)-SUM(S$1:S117),"")</f>
        <v/>
      </c>
      <c r="T118" s="114" t="str">
        <f>IF(AND(M118&lt;&gt;"",M119=""),SUM(M$1:M119)-SUM(T$1:T117),"")</f>
        <v/>
      </c>
      <c r="V118" s="9" t="str">
        <f t="shared" si="17"/>
        <v/>
      </c>
      <c r="W118" s="28" t="str">
        <f t="shared" si="18"/>
        <v/>
      </c>
      <c r="X118" s="114" t="str">
        <f t="shared" si="19"/>
        <v/>
      </c>
      <c r="Y118" s="114" t="str">
        <f t="shared" si="20"/>
        <v/>
      </c>
      <c r="Z118" s="114" t="str">
        <f t="shared" si="21"/>
        <v/>
      </c>
      <c r="AA118" s="75"/>
    </row>
    <row r="119" spans="1:32" ht="13.5" thickBot="1" x14ac:dyDescent="0.25">
      <c r="A119" s="16"/>
      <c r="B119" s="86" t="s">
        <v>150</v>
      </c>
      <c r="C119" s="87" t="str">
        <f t="shared" si="11"/>
        <v>|</v>
      </c>
      <c r="D119" s="18">
        <v>1.5</v>
      </c>
      <c r="E119" s="88" t="str">
        <f>IF(B119="","",IFERROR(VLOOKUP(B119,Ingredients!$A:$G,4,FALSE),"ingredient not in list"))</f>
        <v>cup</v>
      </c>
      <c r="F119" s="87" t="str">
        <f t="shared" si="12"/>
        <v>|</v>
      </c>
      <c r="G119" s="89">
        <f>IF(B119="", "", IFERROR((VLOOKUP(B119,Ingredients!$A:$H,8,FALSE)*(D119/(VLOOKUP(B119,Ingredients!$A:$H,3,FALSE)))), "ingredient not in list"))</f>
        <v>1.49</v>
      </c>
      <c r="H119" s="87" t="str">
        <f t="shared" si="13"/>
        <v>|</v>
      </c>
      <c r="I119" s="90">
        <f>IF($B119="", "", IFERROR((VLOOKUP($B119,Ingredients!$A:$K,9,FALSE)*($D119/(VLOOKUP($B119,Ingredients!$A:$K,3,FALSE)))), "ingredient not in list"))</f>
        <v>6</v>
      </c>
      <c r="J119" s="87" t="str">
        <f t="shared" si="14"/>
        <v>|</v>
      </c>
      <c r="K119" s="90">
        <f>IF($B119="", "", IFERROR((VLOOKUP($B119,Ingredients!$A:$K,10,FALSE)*($D119/(VLOOKUP($B119,Ingredients!$A:$K,3,FALSE)))), "ingredient not in list"))</f>
        <v>6</v>
      </c>
      <c r="L119" s="87" t="str">
        <f t="shared" si="15"/>
        <v>|</v>
      </c>
      <c r="M119" s="90">
        <f>IF($B119="", "", IFERROR((VLOOKUP($B119,Ingredients!$A:$K,11,FALSE)*($D119/(VLOOKUP($B119,Ingredients!$A:$K,3,FALSE)))), "ingredient not in list"))</f>
        <v>66</v>
      </c>
      <c r="N119" s="87" t="str">
        <f t="shared" si="16"/>
        <v>|</v>
      </c>
      <c r="O119" s="91">
        <f>IF($B119="", "", IFERROR((VLOOKUP($B119,Ingredients!$A:$H,6,FALSE)*($D119/(VLOOKUP($B119,Ingredients!$A:$H,3,FALSE)))), "ingredient not in list"))</f>
        <v>660</v>
      </c>
      <c r="P119" s="9" t="str">
        <f>IF(AND(G119&lt;&gt;"",G120=""),SUM(G$1:G120)-SUM(P$1:P118),"")</f>
        <v/>
      </c>
      <c r="Q119" t="str">
        <f>IF(AND(O119&lt;&gt;"",O120=""),SUM(O$1:O120)-SUM(Q$1:Q118),"")</f>
        <v/>
      </c>
      <c r="R119" s="114" t="str">
        <f>IF(AND(I119&lt;&gt;"",I120=""),SUM(I$1:I120)-SUM(R$1:R118),"")</f>
        <v/>
      </c>
      <c r="S119" s="114" t="str">
        <f>IF(AND(K119&lt;&gt;"",K120=""),SUM(K$1:K120)-SUM(S$1:S118),"")</f>
        <v/>
      </c>
      <c r="T119" s="114" t="str">
        <f>IF(AND(M119&lt;&gt;"",M120=""),SUM(M$1:M120)-SUM(T$1:T118),"")</f>
        <v/>
      </c>
      <c r="V119" s="9" t="str">
        <f t="shared" si="17"/>
        <v/>
      </c>
      <c r="W119" s="28" t="str">
        <f t="shared" si="18"/>
        <v/>
      </c>
      <c r="X119" s="114" t="str">
        <f t="shared" si="19"/>
        <v/>
      </c>
      <c r="Y119" s="114" t="str">
        <f t="shared" si="20"/>
        <v/>
      </c>
      <c r="Z119" s="114" t="str">
        <f t="shared" si="21"/>
        <v/>
      </c>
      <c r="AA119" s="75"/>
    </row>
    <row r="120" spans="1:32" ht="13.5" thickBot="1" x14ac:dyDescent="0.25">
      <c r="A120" s="78" t="s">
        <v>154</v>
      </c>
      <c r="B120" s="92" t="s">
        <v>65</v>
      </c>
      <c r="C120" s="93" t="str">
        <f t="shared" si="11"/>
        <v>|</v>
      </c>
      <c r="D120" s="94">
        <v>0.5</v>
      </c>
      <c r="E120" s="95" t="str">
        <f>IF(B120="","",IFERROR(VLOOKUP(B120,Ingredients!$A:$G,4,FALSE),"ingredient not in list"))</f>
        <v>cup</v>
      </c>
      <c r="F120" s="93" t="str">
        <f t="shared" si="12"/>
        <v>|</v>
      </c>
      <c r="G120" s="96">
        <f>IF(B120="", "", IFERROR((VLOOKUP(B120,Ingredients!$A:$H,8,FALSE)*(D120/(VLOOKUP(B120,Ingredients!$A:$H,3,FALSE)))), "ingredient not in list"))</f>
        <v>0</v>
      </c>
      <c r="H120" s="93" t="str">
        <f t="shared" si="13"/>
        <v>|</v>
      </c>
      <c r="I120" s="97">
        <f>IF($B120="", "", IFERROR((VLOOKUP($B120,Ingredients!$A:$K,9,FALSE)*($D120/(VLOOKUP($B120,Ingredients!$A:$K,3,FALSE)))), "ingredient not in list"))</f>
        <v>0</v>
      </c>
      <c r="J120" s="93" t="str">
        <f t="shared" si="14"/>
        <v>|</v>
      </c>
      <c r="K120" s="97">
        <f>IF($B120="", "", IFERROR((VLOOKUP($B120,Ingredients!$A:$K,10,FALSE)*($D120/(VLOOKUP($B120,Ingredients!$A:$K,3,FALSE)))), "ingredient not in list"))</f>
        <v>0</v>
      </c>
      <c r="L120" s="93" t="str">
        <f t="shared" si="15"/>
        <v>|</v>
      </c>
      <c r="M120" s="97">
        <f>IF($B120="", "", IFERROR((VLOOKUP($B120,Ingredients!$A:$K,11,FALSE)*($D120/(VLOOKUP($B120,Ingredients!$A:$K,3,FALSE)))), "ingredient not in list"))</f>
        <v>0</v>
      </c>
      <c r="N120" s="93" t="str">
        <f t="shared" si="16"/>
        <v>|</v>
      </c>
      <c r="O120" s="98">
        <f>IF($B120="", "", IFERROR((VLOOKUP($B120,Ingredients!$A:$H,6,FALSE)*($D120/(VLOOKUP($B120,Ingredients!$A:$H,3,FALSE)))), "ingredient not in list"))</f>
        <v>0</v>
      </c>
      <c r="P120" s="9">
        <f>IF(AND(G120&lt;&gt;"",G121=""),SUM(G$1:G121)-SUM(P$1:P119),"")</f>
        <v>7.7810605093562089</v>
      </c>
      <c r="Q120">
        <f>IF(AND(O120&lt;&gt;"",O121=""),SUM(O$1:O121)-SUM(Q$1:Q119),"")</f>
        <v>2183</v>
      </c>
      <c r="R120" s="114">
        <f>IF(AND(I120&lt;&gt;"",I121=""),SUM(I$1:I121)-SUM(R$1:R119),"")</f>
        <v>76.5</v>
      </c>
      <c r="S120" s="114">
        <f>IF(AND(K120&lt;&gt;"",K121=""),SUM(K$1:K121)-SUM(S$1:S119),"")</f>
        <v>210.38999999999942</v>
      </c>
      <c r="T120" s="114">
        <f>IF(AND(M120&lt;&gt;"",M121=""),SUM(M$1:M121)-SUM(T$1:T119),"")</f>
        <v>103.9500000000001</v>
      </c>
      <c r="U120" s="14">
        <v>5</v>
      </c>
      <c r="V120" s="9">
        <f t="shared" si="17"/>
        <v>1.5562121018712418</v>
      </c>
      <c r="W120" s="28">
        <f t="shared" si="18"/>
        <v>436.6</v>
      </c>
      <c r="X120" s="114">
        <f t="shared" si="19"/>
        <v>15.3</v>
      </c>
      <c r="Y120" s="114">
        <f t="shared" si="20"/>
        <v>42.077999999999882</v>
      </c>
      <c r="Z120" s="114">
        <f t="shared" si="21"/>
        <v>20.79000000000002</v>
      </c>
    </row>
    <row r="121" spans="1:32" ht="12.75" x14ac:dyDescent="0.2">
      <c r="A121" s="16"/>
      <c r="C121" t="str">
        <f t="shared" si="11"/>
        <v/>
      </c>
      <c r="D121" s="16"/>
      <c r="E121" s="3" t="str">
        <f>IF(B121="","",IFERROR(VLOOKUP(B121,Ingredients!$A:$G,4,FALSE),"ingredient not in list"))</f>
        <v/>
      </c>
      <c r="F121" t="str">
        <f t="shared" si="12"/>
        <v/>
      </c>
      <c r="G121" s="9" t="str">
        <f>IF(B121="", "", IFERROR((VLOOKUP(B121,Ingredients!$A:$H,8,FALSE)*(D121/(VLOOKUP(B121,Ingredients!$A:$H,3,FALSE)))), "ingredient not in list"))</f>
        <v/>
      </c>
      <c r="H121" t="str">
        <f t="shared" si="13"/>
        <v/>
      </c>
      <c r="I121" s="69" t="str">
        <f>IF($B121="", "", IFERROR((VLOOKUP($B121,Ingredients!$A:$K,9,FALSE)*($D121/(VLOOKUP($B121,Ingredients!$A:$K,3,FALSE)))), "ingredient not in list"))</f>
        <v/>
      </c>
      <c r="J121" t="str">
        <f t="shared" si="14"/>
        <v/>
      </c>
      <c r="K121" s="69" t="str">
        <f>IF($B121="", "", IFERROR((VLOOKUP($B121,Ingredients!$A:$K,10,FALSE)*($D121/(VLOOKUP($B121,Ingredients!$A:$K,3,FALSE)))), "ingredient not in list"))</f>
        <v/>
      </c>
      <c r="L121" t="str">
        <f t="shared" si="15"/>
        <v/>
      </c>
      <c r="M121" s="69" t="str">
        <f>IF($B121="", "", IFERROR((VLOOKUP($B121,Ingredients!$A:$K,11,FALSE)*($D121/(VLOOKUP($B121,Ingredients!$A:$K,3,FALSE)))), "ingredient not in list"))</f>
        <v/>
      </c>
      <c r="N121" t="str">
        <f t="shared" si="16"/>
        <v/>
      </c>
      <c r="O121" s="29" t="str">
        <f>IF($B121="", "", IFERROR((VLOOKUP($B121,Ingredients!$A:$H,6,FALSE)*($D121/(VLOOKUP($B121,Ingredients!$A:$H,3,FALSE)))), "ingredient not in list"))</f>
        <v/>
      </c>
      <c r="P121" s="9" t="str">
        <f>IF(AND(G121&lt;&gt;"",G122=""),SUM(G$1:G122)-SUM(P$1:P120),"")</f>
        <v/>
      </c>
      <c r="Q121" t="str">
        <f>IF(AND(O121&lt;&gt;"",O122=""),SUM(O$1:O122)-SUM(Q$1:Q120),"")</f>
        <v/>
      </c>
      <c r="R121" s="114" t="str">
        <f>IF(AND(I121&lt;&gt;"",I122=""),SUM(I$1:I122)-SUM(R$1:R120),"")</f>
        <v/>
      </c>
      <c r="S121" s="114" t="str">
        <f>IF(AND(K121&lt;&gt;"",K122=""),SUM(K$1:K122)-SUM(S$1:S120),"")</f>
        <v/>
      </c>
      <c r="T121" s="114" t="str">
        <f>IF(AND(M121&lt;&gt;"",M122=""),SUM(M$1:M122)-SUM(T$1:T120),"")</f>
        <v/>
      </c>
      <c r="V121" s="9" t="str">
        <f t="shared" si="17"/>
        <v/>
      </c>
      <c r="W121" s="28" t="str">
        <f t="shared" si="18"/>
        <v/>
      </c>
      <c r="X121" s="114" t="str">
        <f t="shared" si="19"/>
        <v/>
      </c>
      <c r="Y121" s="114" t="str">
        <f t="shared" si="20"/>
        <v/>
      </c>
      <c r="Z121" s="114" t="str">
        <f t="shared" si="21"/>
        <v/>
      </c>
      <c r="AA121" s="72" t="s">
        <v>157</v>
      </c>
    </row>
    <row r="122" spans="1:32" ht="12.75" x14ac:dyDescent="0.2">
      <c r="A122" s="16"/>
      <c r="B122" s="79" t="s">
        <v>66</v>
      </c>
      <c r="C122" s="80" t="str">
        <f t="shared" si="11"/>
        <v>|</v>
      </c>
      <c r="D122" s="103">
        <v>1</v>
      </c>
      <c r="E122" s="82" t="str">
        <f>IF(B122="","",IFERROR(VLOOKUP(B122,Ingredients!$A:$G,4,FALSE),"ingredient not in list"))</f>
        <v>packet</v>
      </c>
      <c r="F122" s="80" t="str">
        <f t="shared" si="12"/>
        <v>|</v>
      </c>
      <c r="G122" s="83">
        <f>IF(B122="", "", IFERROR((VLOOKUP(B122,Ingredients!$A:$H,8,FALSE)*(D122/(VLOOKUP(B122,Ingredients!$A:$H,3,FALSE)))), "ingredient not in list"))</f>
        <v>0.33</v>
      </c>
      <c r="H122" s="80" t="str">
        <f t="shared" si="13"/>
        <v>|</v>
      </c>
      <c r="I122" s="84">
        <f>IF($B122="", "", IFERROR((VLOOKUP($B122,Ingredients!$A:$K,9,FALSE)*($D122/(VLOOKUP($B122,Ingredients!$A:$K,3,FALSE)))), "ingredient not in list"))</f>
        <v>2.68</v>
      </c>
      <c r="J122" s="80" t="str">
        <f t="shared" si="14"/>
        <v>|</v>
      </c>
      <c r="K122" s="84">
        <f>IF($B122="", "", IFERROR((VLOOKUP($B122,Ingredients!$A:$K,10,FALSE)*($D122/(VLOOKUP($B122,Ingredients!$A:$K,3,FALSE)))), "ingredient not in list"))</f>
        <v>2.67</v>
      </c>
      <c r="L122" s="80" t="str">
        <f t="shared" si="15"/>
        <v>|</v>
      </c>
      <c r="M122" s="84">
        <f>IF($B122="", "", IFERROR((VLOOKUP($B122,Ingredients!$A:$K,11,FALSE)*($D122/(VLOOKUP($B122,Ingredients!$A:$K,3,FALSE)))), "ingredient not in list"))</f>
        <v>0.32</v>
      </c>
      <c r="N122" s="80" t="str">
        <f t="shared" si="16"/>
        <v>|</v>
      </c>
      <c r="O122" s="85">
        <f>IF($B122="", "", IFERROR((VLOOKUP($B122,Ingredients!$A:$H,6,FALSE)*($D122/(VLOOKUP($B122,Ingredients!$A:$H,3,FALSE)))), "ingredient not in list"))</f>
        <v>21</v>
      </c>
      <c r="P122" s="9" t="str">
        <f>IF(AND(G122&lt;&gt;"",G123=""),SUM(G$1:G123)-SUM(P$1:P121),"")</f>
        <v/>
      </c>
      <c r="Q122" t="str">
        <f>IF(AND(O122&lt;&gt;"",O123=""),SUM(O$1:O123)-SUM(Q$1:Q121),"")</f>
        <v/>
      </c>
      <c r="R122" s="114" t="str">
        <f>IF(AND(I122&lt;&gt;"",I123=""),SUM(I$1:I123)-SUM(R$1:R121),"")</f>
        <v/>
      </c>
      <c r="S122" s="114" t="str">
        <f>IF(AND(K122&lt;&gt;"",K123=""),SUM(K$1:K123)-SUM(S$1:S121),"")</f>
        <v/>
      </c>
      <c r="T122" s="114" t="str">
        <f>IF(AND(M122&lt;&gt;"",M123=""),SUM(M$1:M123)-SUM(T$1:T121),"")</f>
        <v/>
      </c>
      <c r="V122" s="9" t="str">
        <f t="shared" si="17"/>
        <v/>
      </c>
      <c r="W122" s="28" t="str">
        <f t="shared" si="18"/>
        <v/>
      </c>
      <c r="X122" s="114" t="str">
        <f t="shared" si="19"/>
        <v/>
      </c>
      <c r="Y122" s="114" t="str">
        <f t="shared" si="20"/>
        <v/>
      </c>
      <c r="Z122" s="114" t="str">
        <f t="shared" si="21"/>
        <v/>
      </c>
      <c r="AA122" s="75"/>
    </row>
    <row r="123" spans="1:32" ht="12.75" x14ac:dyDescent="0.2">
      <c r="A123" s="16"/>
      <c r="B123" s="86" t="s">
        <v>151</v>
      </c>
      <c r="C123" s="87" t="str">
        <f t="shared" si="11"/>
        <v>|</v>
      </c>
      <c r="D123" s="18">
        <v>1</v>
      </c>
      <c r="E123" s="88" t="str">
        <f>IF(B123="","",IFERROR(VLOOKUP(B123,Ingredients!$A:$G,4,FALSE),"ingredient not in list"))</f>
        <v>tsp</v>
      </c>
      <c r="F123" s="87" t="str">
        <f t="shared" si="12"/>
        <v>|</v>
      </c>
      <c r="G123" s="89">
        <f>IF(B123="", "", IFERROR((VLOOKUP(B123,Ingredients!$A:$H,8,FALSE)*(D123/(VLOOKUP(B123,Ingredients!$A:$H,3,FALSE)))), "ingredient not in list"))</f>
        <v>4.3832599118942732E-3</v>
      </c>
      <c r="H123" s="87" t="str">
        <f t="shared" si="13"/>
        <v>|</v>
      </c>
      <c r="I123" s="90">
        <f>IF($B123="", "", IFERROR((VLOOKUP($B123,Ingredients!$A:$K,9,FALSE)*($D123/(VLOOKUP($B123,Ingredients!$A:$K,3,FALSE)))), "ingredient not in list"))</f>
        <v>0</v>
      </c>
      <c r="J123" s="87" t="str">
        <f t="shared" si="14"/>
        <v>|</v>
      </c>
      <c r="K123" s="90">
        <f>IF($B123="", "", IFERROR((VLOOKUP($B123,Ingredients!$A:$K,10,FALSE)*($D123/(VLOOKUP($B123,Ingredients!$A:$K,3,FALSE)))), "ingredient not in list"))</f>
        <v>4.2</v>
      </c>
      <c r="L123" s="87" t="str">
        <f t="shared" si="15"/>
        <v>|</v>
      </c>
      <c r="M123" s="90">
        <f>IF($B123="", "", IFERROR((VLOOKUP($B123,Ingredients!$A:$K,11,FALSE)*($D123/(VLOOKUP($B123,Ingredients!$A:$K,3,FALSE)))), "ingredient not in list"))</f>
        <v>0</v>
      </c>
      <c r="N123" s="87" t="str">
        <f t="shared" si="16"/>
        <v>|</v>
      </c>
      <c r="O123" s="91">
        <f>IF($B123="", "", IFERROR((VLOOKUP($B123,Ingredients!$A:$H,6,FALSE)*($D123/(VLOOKUP($B123,Ingredients!$A:$H,3,FALSE)))), "ingredient not in list"))</f>
        <v>15</v>
      </c>
      <c r="P123" s="9" t="str">
        <f>IF(AND(G123&lt;&gt;"",G124=""),SUM(G$1:G124)-SUM(P$1:P122),"")</f>
        <v/>
      </c>
      <c r="Q123" t="str">
        <f>IF(AND(O123&lt;&gt;"",O124=""),SUM(O$1:O124)-SUM(Q$1:Q122),"")</f>
        <v/>
      </c>
      <c r="R123" s="114" t="str">
        <f>IF(AND(I123&lt;&gt;"",I124=""),SUM(I$1:I124)-SUM(R$1:R122),"")</f>
        <v/>
      </c>
      <c r="S123" s="114" t="str">
        <f>IF(AND(K123&lt;&gt;"",K124=""),SUM(K$1:K124)-SUM(S$1:S122),"")</f>
        <v/>
      </c>
      <c r="T123" s="114" t="str">
        <f>IF(AND(M123&lt;&gt;"",M124=""),SUM(M$1:M124)-SUM(T$1:T122),"")</f>
        <v/>
      </c>
      <c r="V123" s="9" t="str">
        <f t="shared" si="17"/>
        <v/>
      </c>
      <c r="W123" s="28" t="str">
        <f t="shared" si="18"/>
        <v/>
      </c>
      <c r="X123" s="114" t="str">
        <f t="shared" si="19"/>
        <v/>
      </c>
      <c r="Y123" s="114" t="str">
        <f t="shared" si="20"/>
        <v/>
      </c>
      <c r="Z123" s="114" t="str">
        <f t="shared" si="21"/>
        <v/>
      </c>
      <c r="AA123" s="75"/>
    </row>
    <row r="124" spans="1:32" ht="12.75" x14ac:dyDescent="0.2">
      <c r="A124" s="16"/>
      <c r="B124" s="86" t="s">
        <v>65</v>
      </c>
      <c r="C124" s="87" t="str">
        <f t="shared" si="11"/>
        <v>|</v>
      </c>
      <c r="D124" s="18">
        <v>0.5</v>
      </c>
      <c r="E124" s="88" t="str">
        <f>IF(B124="","",IFERROR(VLOOKUP(B124,Ingredients!$A:$G,4,FALSE),"ingredient not in list"))</f>
        <v>cup</v>
      </c>
      <c r="F124" s="87" t="str">
        <f t="shared" si="12"/>
        <v>|</v>
      </c>
      <c r="G124" s="89">
        <f>IF(B124="", "", IFERROR((VLOOKUP(B124,Ingredients!$A:$H,8,FALSE)*(D124/(VLOOKUP(B124,Ingredients!$A:$H,3,FALSE)))), "ingredient not in list"))</f>
        <v>0</v>
      </c>
      <c r="H124" s="87" t="str">
        <f t="shared" si="13"/>
        <v>|</v>
      </c>
      <c r="I124" s="90">
        <f>IF($B124="", "", IFERROR((VLOOKUP($B124,Ingredients!$A:$K,9,FALSE)*($D124/(VLOOKUP($B124,Ingredients!$A:$K,3,FALSE)))), "ingredient not in list"))</f>
        <v>0</v>
      </c>
      <c r="J124" s="87" t="str">
        <f t="shared" si="14"/>
        <v>|</v>
      </c>
      <c r="K124" s="90">
        <f>IF($B124="", "", IFERROR((VLOOKUP($B124,Ingredients!$A:$K,10,FALSE)*($D124/(VLOOKUP($B124,Ingredients!$A:$K,3,FALSE)))), "ingredient not in list"))</f>
        <v>0</v>
      </c>
      <c r="L124" s="87" t="str">
        <f t="shared" si="15"/>
        <v>|</v>
      </c>
      <c r="M124" s="90">
        <f>IF($B124="", "", IFERROR((VLOOKUP($B124,Ingredients!$A:$K,11,FALSE)*($D124/(VLOOKUP($B124,Ingredients!$A:$K,3,FALSE)))), "ingredient not in list"))</f>
        <v>0</v>
      </c>
      <c r="N124" s="87" t="str">
        <f t="shared" si="16"/>
        <v>|</v>
      </c>
      <c r="O124" s="91">
        <f>IF($B124="", "", IFERROR((VLOOKUP($B124,Ingredients!$A:$H,6,FALSE)*($D124/(VLOOKUP($B124,Ingredients!$A:$H,3,FALSE)))), "ingredient not in list"))</f>
        <v>0</v>
      </c>
      <c r="P124" s="9" t="str">
        <f>IF(AND(G124&lt;&gt;"",G125=""),SUM(G$1:G125)-SUM(P$1:P123),"")</f>
        <v/>
      </c>
      <c r="Q124" t="str">
        <f>IF(AND(O124&lt;&gt;"",O125=""),SUM(O$1:O125)-SUM(Q$1:Q123),"")</f>
        <v/>
      </c>
      <c r="R124" s="114" t="str">
        <f>IF(AND(I124&lt;&gt;"",I125=""),SUM(I$1:I125)-SUM(R$1:R123),"")</f>
        <v/>
      </c>
      <c r="S124" s="114" t="str">
        <f>IF(AND(K124&lt;&gt;"",K125=""),SUM(K$1:K125)-SUM(S$1:S123),"")</f>
        <v/>
      </c>
      <c r="T124" s="114" t="str">
        <f>IF(AND(M124&lt;&gt;"",M125=""),SUM(M$1:M125)-SUM(T$1:T123),"")</f>
        <v/>
      </c>
      <c r="V124" s="9" t="str">
        <f t="shared" si="17"/>
        <v/>
      </c>
      <c r="W124" s="28" t="str">
        <f t="shared" si="18"/>
        <v/>
      </c>
      <c r="X124" s="114" t="str">
        <f t="shared" si="19"/>
        <v/>
      </c>
      <c r="Y124" s="114" t="str">
        <f t="shared" si="20"/>
        <v/>
      </c>
      <c r="Z124" s="114" t="str">
        <f t="shared" si="21"/>
        <v/>
      </c>
      <c r="AA124" s="75"/>
    </row>
    <row r="125" spans="1:32" ht="12.75" x14ac:dyDescent="0.2">
      <c r="A125" s="16"/>
      <c r="B125" s="86" t="s">
        <v>62</v>
      </c>
      <c r="C125" s="87" t="str">
        <f t="shared" si="11"/>
        <v>|</v>
      </c>
      <c r="D125" s="18">
        <v>3</v>
      </c>
      <c r="E125" s="88" t="str">
        <f>IF(B125="","",IFERROR(VLOOKUP(B125,Ingredients!$A:$G,4,FALSE),"ingredient not in list"))</f>
        <v>cup</v>
      </c>
      <c r="F125" s="87" t="str">
        <f t="shared" si="12"/>
        <v>|</v>
      </c>
      <c r="G125" s="89">
        <f>IF(B125="", "", IFERROR((VLOOKUP(B125,Ingredients!$A:$H,8,FALSE)*(D125/(VLOOKUP(B125,Ingredients!$A:$H,3,FALSE)))), "ingredient not in list"))</f>
        <v>0.27735099337748348</v>
      </c>
      <c r="H125" s="87" t="str">
        <f t="shared" si="13"/>
        <v>|</v>
      </c>
      <c r="I125" s="90">
        <f>IF($B125="", "", IFERROR((VLOOKUP($B125,Ingredients!$A:$K,9,FALSE)*($D125/(VLOOKUP($B125,Ingredients!$A:$K,3,FALSE)))), "ingredient not in list"))</f>
        <v>36</v>
      </c>
      <c r="J125" s="87" t="str">
        <f t="shared" si="14"/>
        <v>|</v>
      </c>
      <c r="K125" s="90">
        <f>IF($B125="", "", IFERROR((VLOOKUP($B125,Ingredients!$A:$K,10,FALSE)*($D125/(VLOOKUP($B125,Ingredients!$A:$K,3,FALSE)))), "ingredient not in list"))</f>
        <v>264</v>
      </c>
      <c r="L125" s="87" t="str">
        <f t="shared" si="15"/>
        <v>|</v>
      </c>
      <c r="M125" s="90">
        <f>IF($B125="", "", IFERROR((VLOOKUP($B125,Ingredients!$A:$K,11,FALSE)*($D125/(VLOOKUP($B125,Ingredients!$A:$K,3,FALSE)))), "ingredient not in list"))</f>
        <v>0</v>
      </c>
      <c r="N125" s="87" t="str">
        <f t="shared" si="16"/>
        <v>|</v>
      </c>
      <c r="O125" s="91">
        <f>IF($B125="", "", IFERROR((VLOOKUP($B125,Ingredients!$A:$H,6,FALSE)*($D125/(VLOOKUP($B125,Ingredients!$A:$H,3,FALSE)))), "ingredient not in list"))</f>
        <v>1320</v>
      </c>
      <c r="P125" s="9" t="str">
        <f>IF(AND(G125&lt;&gt;"",G126=""),SUM(G$1:G126)-SUM(P$1:P124),"")</f>
        <v/>
      </c>
      <c r="Q125" t="str">
        <f>IF(AND(O125&lt;&gt;"",O126=""),SUM(O$1:O126)-SUM(Q$1:Q124),"")</f>
        <v/>
      </c>
      <c r="R125" s="114" t="str">
        <f>IF(AND(I125&lt;&gt;"",I126=""),SUM(I$1:I126)-SUM(R$1:R124),"")</f>
        <v/>
      </c>
      <c r="S125" s="114" t="str">
        <f>IF(AND(K125&lt;&gt;"",K126=""),SUM(K$1:K126)-SUM(S$1:S124),"")</f>
        <v/>
      </c>
      <c r="T125" s="114" t="str">
        <f>IF(AND(M125&lt;&gt;"",M126=""),SUM(M$1:M126)-SUM(T$1:T124),"")</f>
        <v/>
      </c>
      <c r="V125" s="9" t="str">
        <f t="shared" si="17"/>
        <v/>
      </c>
      <c r="W125" s="28" t="str">
        <f t="shared" si="18"/>
        <v/>
      </c>
      <c r="X125" s="114" t="str">
        <f t="shared" si="19"/>
        <v/>
      </c>
      <c r="Y125" s="114" t="str">
        <f t="shared" si="20"/>
        <v/>
      </c>
      <c r="Z125" s="114" t="str">
        <f t="shared" si="21"/>
        <v/>
      </c>
      <c r="AA125" s="75"/>
    </row>
    <row r="126" spans="1:32" ht="12.75" x14ac:dyDescent="0.2">
      <c r="A126" s="16"/>
      <c r="B126" s="86" t="s">
        <v>69</v>
      </c>
      <c r="C126" s="87" t="str">
        <f t="shared" si="11"/>
        <v>|</v>
      </c>
      <c r="D126" s="18">
        <v>1</v>
      </c>
      <c r="E126" s="88" t="str">
        <f>IF(B126="","",IFERROR(VLOOKUP(B126,Ingredients!$A:$G,4,FALSE),"ingredient not in list"))</f>
        <v>tsp</v>
      </c>
      <c r="F126" s="87" t="str">
        <f t="shared" si="12"/>
        <v>|</v>
      </c>
      <c r="G126" s="89">
        <f>IF(B126="", "", IFERROR((VLOOKUP(B126,Ingredients!$A:$H,8,FALSE)*(D126/(VLOOKUP(B126,Ingredients!$A:$H,3,FALSE)))), "ingredient not in list"))</f>
        <v>1.2219959266802444E-2</v>
      </c>
      <c r="H126" s="87" t="str">
        <f t="shared" si="13"/>
        <v>|</v>
      </c>
      <c r="I126" s="90">
        <f>IF($B126="", "", IFERROR((VLOOKUP($B126,Ingredients!$A:$K,9,FALSE)*($D126/(VLOOKUP($B126,Ingredients!$A:$K,3,FALSE)))), "ingredient not in list"))</f>
        <v>0</v>
      </c>
      <c r="J126" s="87" t="str">
        <f t="shared" si="14"/>
        <v>|</v>
      </c>
      <c r="K126" s="90">
        <f>IF($B126="", "", IFERROR((VLOOKUP($B126,Ingredients!$A:$K,10,FALSE)*($D126/(VLOOKUP($B126,Ingredients!$A:$K,3,FALSE)))), "ingredient not in list"))</f>
        <v>0</v>
      </c>
      <c r="L126" s="87" t="str">
        <f t="shared" si="15"/>
        <v>|</v>
      </c>
      <c r="M126" s="90">
        <f>IF($B126="", "", IFERROR((VLOOKUP($B126,Ingredients!$A:$K,11,FALSE)*($D126/(VLOOKUP($B126,Ingredients!$A:$K,3,FALSE)))), "ingredient not in list"))</f>
        <v>0</v>
      </c>
      <c r="N126" s="87" t="str">
        <f t="shared" si="16"/>
        <v>|</v>
      </c>
      <c r="O126" s="91">
        <f>IF($B126="", "", IFERROR((VLOOKUP($B126,Ingredients!$A:$H,6,FALSE)*($D126/(VLOOKUP($B126,Ingredients!$A:$H,3,FALSE)))), "ingredient not in list"))</f>
        <v>0</v>
      </c>
      <c r="P126" s="9" t="str">
        <f>IF(AND(G126&lt;&gt;"",G127=""),SUM(G$1:G127)-SUM(P$1:P125),"")</f>
        <v/>
      </c>
      <c r="Q126" t="str">
        <f>IF(AND(O126&lt;&gt;"",O127=""),SUM(O$1:O127)-SUM(Q$1:Q125),"")</f>
        <v/>
      </c>
      <c r="R126" s="114" t="str">
        <f>IF(AND(I126&lt;&gt;"",I127=""),SUM(I$1:I127)-SUM(R$1:R125),"")</f>
        <v/>
      </c>
      <c r="S126" s="114" t="str">
        <f>IF(AND(K126&lt;&gt;"",K127=""),SUM(K$1:K127)-SUM(S$1:S125),"")</f>
        <v/>
      </c>
      <c r="T126" s="114" t="str">
        <f>IF(AND(M126&lt;&gt;"",M127=""),SUM(M$1:M127)-SUM(T$1:T125),"")</f>
        <v/>
      </c>
      <c r="V126" s="9" t="str">
        <f t="shared" si="17"/>
        <v/>
      </c>
      <c r="W126" s="28" t="str">
        <f t="shared" si="18"/>
        <v/>
      </c>
      <c r="X126" s="114" t="str">
        <f t="shared" si="19"/>
        <v/>
      </c>
      <c r="Y126" s="114" t="str">
        <f t="shared" si="20"/>
        <v/>
      </c>
      <c r="Z126" s="114" t="str">
        <f t="shared" si="21"/>
        <v/>
      </c>
      <c r="AA126" s="75"/>
    </row>
    <row r="127" spans="1:32" ht="12.75" x14ac:dyDescent="0.2">
      <c r="A127" s="16"/>
      <c r="B127" s="86" t="s">
        <v>153</v>
      </c>
      <c r="C127" s="87" t="str">
        <f t="shared" si="11"/>
        <v>|</v>
      </c>
      <c r="D127" s="18">
        <v>4</v>
      </c>
      <c r="E127" s="88" t="str">
        <f>IF(B127="","",IFERROR(VLOOKUP(B127,Ingredients!$A:$G,4,FALSE),"ingredient not in list"))</f>
        <v>tbsp</v>
      </c>
      <c r="F127" s="87" t="str">
        <f t="shared" si="12"/>
        <v>|</v>
      </c>
      <c r="G127" s="89">
        <f>IF(B127="", "", IFERROR((VLOOKUP(B127,Ingredients!$A:$H,8,FALSE)*(D127/(VLOOKUP(B127,Ingredients!$A:$H,3,FALSE)))), "ingredient not in list"))</f>
        <v>0.4</v>
      </c>
      <c r="H127" s="87" t="str">
        <f t="shared" si="13"/>
        <v>|</v>
      </c>
      <c r="I127" s="90">
        <f>IF($B127="", "", IFERROR((VLOOKUP($B127,Ingredients!$A:$K,9,FALSE)*($D127/(VLOOKUP($B127,Ingredients!$A:$K,3,FALSE)))), "ingredient not in list"))</f>
        <v>0</v>
      </c>
      <c r="J127" s="87" t="str">
        <f t="shared" si="14"/>
        <v>|</v>
      </c>
      <c r="K127" s="90">
        <f>IF($B127="", "", IFERROR((VLOOKUP($B127,Ingredients!$A:$K,10,FALSE)*($D127/(VLOOKUP($B127,Ingredients!$A:$K,3,FALSE)))), "ingredient not in list"))</f>
        <v>0</v>
      </c>
      <c r="L127" s="87" t="str">
        <f t="shared" si="15"/>
        <v>|</v>
      </c>
      <c r="M127" s="90">
        <f>IF($B127="", "", IFERROR((VLOOKUP($B127,Ingredients!$A:$K,11,FALSE)*($D127/(VLOOKUP($B127,Ingredients!$A:$K,3,FALSE)))), "ingredient not in list"))</f>
        <v>54</v>
      </c>
      <c r="N127" s="87" t="str">
        <f t="shared" si="16"/>
        <v>|</v>
      </c>
      <c r="O127" s="91">
        <f>IF($B127="", "", IFERROR((VLOOKUP($B127,Ingredients!$A:$H,6,FALSE)*($D127/(VLOOKUP($B127,Ingredients!$A:$H,3,FALSE)))), "ingredient not in list"))</f>
        <v>480</v>
      </c>
      <c r="P127" s="9" t="str">
        <f>IF(AND(G127&lt;&gt;"",G128=""),SUM(G$1:G128)-SUM(P$1:P126),"")</f>
        <v/>
      </c>
      <c r="Q127" t="str">
        <f>IF(AND(O127&lt;&gt;"",O128=""),SUM(O$1:O128)-SUM(Q$1:Q126),"")</f>
        <v/>
      </c>
      <c r="R127" s="114" t="str">
        <f>IF(AND(I127&lt;&gt;"",I128=""),SUM(I$1:I128)-SUM(R$1:R126),"")</f>
        <v/>
      </c>
      <c r="S127" s="114" t="str">
        <f>IF(AND(K127&lt;&gt;"",K128=""),SUM(K$1:K128)-SUM(S$1:S126),"")</f>
        <v/>
      </c>
      <c r="T127" s="114" t="str">
        <f>IF(AND(M127&lt;&gt;"",M128=""),SUM(M$1:M128)-SUM(T$1:T126),"")</f>
        <v/>
      </c>
      <c r="V127" s="9" t="str">
        <f t="shared" si="17"/>
        <v/>
      </c>
      <c r="W127" s="28" t="str">
        <f t="shared" si="18"/>
        <v/>
      </c>
      <c r="X127" s="114" t="str">
        <f t="shared" si="19"/>
        <v/>
      </c>
      <c r="Y127" s="114" t="str">
        <f t="shared" si="20"/>
        <v/>
      </c>
      <c r="Z127" s="114" t="str">
        <f t="shared" si="21"/>
        <v/>
      </c>
      <c r="AA127" s="75"/>
    </row>
    <row r="128" spans="1:32" ht="13.5" thickBot="1" x14ac:dyDescent="0.25">
      <c r="A128" s="16"/>
      <c r="B128" s="86" t="s">
        <v>152</v>
      </c>
      <c r="C128" s="87" t="str">
        <f t="shared" si="11"/>
        <v>|</v>
      </c>
      <c r="D128" s="104">
        <f>1/3</f>
        <v>0.33333333333333331</v>
      </c>
      <c r="E128" s="88" t="str">
        <f>IF(B128="","",IFERROR(VLOOKUP(B128,Ingredients!$A:$G,4,FALSE),"ingredient not in list"))</f>
        <v>cup</v>
      </c>
      <c r="F128" s="87" t="str">
        <f t="shared" si="12"/>
        <v>|</v>
      </c>
      <c r="G128" s="89">
        <f>IF(B128="", "", IFERROR((VLOOKUP(B128,Ingredients!$A:$H,8,FALSE)*(D128/(VLOOKUP(B128,Ingredients!$A:$H,3,FALSE)))), "ingredient not in list"))</f>
        <v>0.49833333333333335</v>
      </c>
      <c r="H128" s="87" t="str">
        <f t="shared" si="13"/>
        <v>|</v>
      </c>
      <c r="I128" s="90">
        <f>IF($B128="", "", IFERROR((VLOOKUP($B128,Ingredients!$A:$K,9,FALSE)*($D128/(VLOOKUP($B128,Ingredients!$A:$K,3,FALSE)))), "ingredient not in list"))</f>
        <v>3.6666666666666665</v>
      </c>
      <c r="J128" s="87" t="str">
        <f t="shared" si="14"/>
        <v>|</v>
      </c>
      <c r="K128" s="90">
        <f>IF($B128="", "", IFERROR((VLOOKUP($B128,Ingredients!$A:$K,10,FALSE)*($D128/(VLOOKUP($B128,Ingredients!$A:$K,3,FALSE)))), "ingredient not in list"))</f>
        <v>5.6666666666666661</v>
      </c>
      <c r="L128" s="87" t="str">
        <f t="shared" si="15"/>
        <v>|</v>
      </c>
      <c r="M128" s="90">
        <f>IF($B128="", "", IFERROR((VLOOKUP($B128,Ingredients!$A:$K,11,FALSE)*($D128/(VLOOKUP($B128,Ingredients!$A:$K,3,FALSE)))), "ingredient not in list"))</f>
        <v>0</v>
      </c>
      <c r="N128" s="87" t="str">
        <f t="shared" si="16"/>
        <v>|</v>
      </c>
      <c r="O128" s="91">
        <f>IF($B128="", "", IFERROR((VLOOKUP($B128,Ingredients!$A:$H,6,FALSE)*($D128/(VLOOKUP($B128,Ingredients!$A:$H,3,FALSE)))), "ingredient not in list"))</f>
        <v>40</v>
      </c>
      <c r="P128" s="9" t="str">
        <f>IF(AND(G128&lt;&gt;"",G129=""),SUM(G$1:G129)-SUM(P$1:P127),"")</f>
        <v/>
      </c>
      <c r="Q128" t="str">
        <f>IF(AND(O128&lt;&gt;"",O129=""),SUM(O$1:O129)-SUM(Q$1:Q127),"")</f>
        <v/>
      </c>
      <c r="R128" s="114" t="str">
        <f>IF(AND(I128&lt;&gt;"",I129=""),SUM(I$1:I129)-SUM(R$1:R127),"")</f>
        <v/>
      </c>
      <c r="S128" s="114" t="str">
        <f>IF(AND(K128&lt;&gt;"",K129=""),SUM(K$1:K129)-SUM(S$1:S127),"")</f>
        <v/>
      </c>
      <c r="T128" s="114" t="str">
        <f>IF(AND(M128&lt;&gt;"",M129=""),SUM(M$1:M129)-SUM(T$1:T127),"")</f>
        <v/>
      </c>
      <c r="V128" s="9" t="str">
        <f t="shared" si="17"/>
        <v/>
      </c>
      <c r="W128" s="28" t="str">
        <f t="shared" si="18"/>
        <v/>
      </c>
      <c r="X128" s="114" t="str">
        <f t="shared" si="19"/>
        <v/>
      </c>
      <c r="Y128" s="114" t="str">
        <f t="shared" si="20"/>
        <v/>
      </c>
      <c r="Z128" s="114" t="str">
        <f t="shared" si="21"/>
        <v/>
      </c>
      <c r="AA128" s="75"/>
    </row>
    <row r="129" spans="1:27" ht="13.5" thickBot="1" x14ac:dyDescent="0.25">
      <c r="A129" s="78" t="s">
        <v>155</v>
      </c>
      <c r="B129" s="92" t="s">
        <v>68</v>
      </c>
      <c r="C129" s="93" t="str">
        <f t="shared" si="11"/>
        <v>|</v>
      </c>
      <c r="D129" s="94">
        <v>1</v>
      </c>
      <c r="E129" s="95" t="str">
        <f>IF(B129="","",IFERROR(VLOOKUP(B129,Ingredients!$A:$G,4,FALSE),"ingredient not in list"))</f>
        <v>egg</v>
      </c>
      <c r="F129" s="93" t="str">
        <f t="shared" si="12"/>
        <v>|</v>
      </c>
      <c r="G129" s="96">
        <f>IF(B129="", "", IFERROR((VLOOKUP(B129,Ingredients!$A:$H,8,FALSE)*(D129/(VLOOKUP(B129,Ingredients!$A:$H,3,FALSE)))), "ingredient not in list"))</f>
        <v>0.1075</v>
      </c>
      <c r="H129" s="93" t="str">
        <f t="shared" si="13"/>
        <v>|</v>
      </c>
      <c r="I129" s="97">
        <f>IF($B129="", "", IFERROR((VLOOKUP($B129,Ingredients!$A:$K,9,FALSE)*($D129/(VLOOKUP($B129,Ingredients!$A:$K,3,FALSE)))), "ingredient not in list"))</f>
        <v>6.29</v>
      </c>
      <c r="J129" s="93" t="str">
        <f t="shared" si="14"/>
        <v>|</v>
      </c>
      <c r="K129" s="97">
        <f>IF($B129="", "", IFERROR((VLOOKUP($B129,Ingredients!$A:$K,10,FALSE)*($D129/(VLOOKUP($B129,Ingredients!$A:$K,3,FALSE)))), "ingredient not in list"))</f>
        <v>0.38</v>
      </c>
      <c r="L129" s="93" t="str">
        <f t="shared" si="15"/>
        <v>|</v>
      </c>
      <c r="M129" s="97">
        <f>IF($B129="", "", IFERROR((VLOOKUP($B129,Ingredients!$A:$K,11,FALSE)*($D129/(VLOOKUP($B129,Ingredients!$A:$K,3,FALSE)))), "ingredient not in list"))</f>
        <v>4.97</v>
      </c>
      <c r="N129" s="93" t="str">
        <f t="shared" si="16"/>
        <v>|</v>
      </c>
      <c r="O129" s="98">
        <f>IF($B129="", "", IFERROR((VLOOKUP($B129,Ingredients!$A:$H,6,FALSE)*($D129/(VLOOKUP($B129,Ingredients!$A:$H,3,FALSE)))), "ingredient not in list"))</f>
        <v>72</v>
      </c>
      <c r="P129" s="9">
        <f>IF(AND(G129&lt;&gt;"",G130=""),SUM(G$1:G130)-SUM(P$1:P128),"")</f>
        <v>1.6297875458895135</v>
      </c>
      <c r="Q129">
        <f>IF(AND(O129&lt;&gt;"",O130=""),SUM(O$1:O130)-SUM(Q$1:Q128),"")</f>
        <v>1948</v>
      </c>
      <c r="R129" s="114">
        <f>IF(AND(I129&lt;&gt;"",I130=""),SUM(I$1:I130)-SUM(R$1:R128),"")</f>
        <v>48.636666666666542</v>
      </c>
      <c r="S129" s="114">
        <f>IF(AND(K129&lt;&gt;"",K130=""),SUM(K$1:K130)-SUM(S$1:S128),"")</f>
        <v>276.91666666666697</v>
      </c>
      <c r="T129" s="114">
        <f>IF(AND(M129&lt;&gt;"",M130=""),SUM(M$1:M130)-SUM(T$1:T128),"")</f>
        <v>59.290000000000077</v>
      </c>
      <c r="U129" s="14">
        <v>10</v>
      </c>
      <c r="V129" s="9">
        <f t="shared" si="17"/>
        <v>0.16297875458895134</v>
      </c>
      <c r="W129" s="28">
        <f t="shared" si="18"/>
        <v>194.8</v>
      </c>
      <c r="X129" s="114">
        <f t="shared" si="19"/>
        <v>4.8636666666666546</v>
      </c>
      <c r="Y129" s="114">
        <f t="shared" si="20"/>
        <v>27.691666666666698</v>
      </c>
      <c r="Z129" s="114">
        <f t="shared" si="21"/>
        <v>5.9290000000000074</v>
      </c>
    </row>
    <row r="130" spans="1:27" ht="12.75" x14ac:dyDescent="0.2">
      <c r="A130" s="16"/>
      <c r="C130" t="str">
        <f t="shared" ref="C130:C193" si="22">IF($B130="","", "|")</f>
        <v/>
      </c>
      <c r="D130" s="16"/>
      <c r="E130" s="3" t="str">
        <f>IF(B130="","",IFERROR(VLOOKUP(B130,Ingredients!$A:$G,4,FALSE),"ingredient not in list"))</f>
        <v/>
      </c>
      <c r="F130" t="str">
        <f t="shared" ref="F130:F193" si="23">IF($B130="","", "|")</f>
        <v/>
      </c>
      <c r="G130" s="9" t="str">
        <f>IF(B130="", "", IFERROR((VLOOKUP(B130,Ingredients!$A:$H,8,FALSE)*(D130/(VLOOKUP(B130,Ingredients!$A:$H,3,FALSE)))), "ingredient not in list"))</f>
        <v/>
      </c>
      <c r="H130" t="str">
        <f t="shared" ref="H130:H193" si="24">IF($B130="","", "|")</f>
        <v/>
      </c>
      <c r="I130" s="69" t="str">
        <f>IF($B130="", "", IFERROR((VLOOKUP($B130,Ingredients!$A:$K,9,FALSE)*($D130/(VLOOKUP($B130,Ingredients!$A:$K,3,FALSE)))), "ingredient not in list"))</f>
        <v/>
      </c>
      <c r="J130" t="str">
        <f t="shared" ref="J130:J193" si="25">IF($B130="","", "|")</f>
        <v/>
      </c>
      <c r="K130" s="69" t="str">
        <f>IF($B130="", "", IFERROR((VLOOKUP($B130,Ingredients!$A:$K,10,FALSE)*($D130/(VLOOKUP($B130,Ingredients!$A:$K,3,FALSE)))), "ingredient not in list"))</f>
        <v/>
      </c>
      <c r="L130" t="str">
        <f t="shared" ref="L130:L193" si="26">IF($B130="","", "|")</f>
        <v/>
      </c>
      <c r="M130" s="69" t="str">
        <f>IF($B130="", "", IFERROR((VLOOKUP($B130,Ingredients!$A:$K,11,FALSE)*($D130/(VLOOKUP($B130,Ingredients!$A:$K,3,FALSE)))), "ingredient not in list"))</f>
        <v/>
      </c>
      <c r="N130" t="str">
        <f t="shared" ref="N130:N193" si="27">IF($B130="","", "|")</f>
        <v/>
      </c>
      <c r="O130" s="29" t="str">
        <f>IF($B130="", "", IFERROR((VLOOKUP($B130,Ingredients!$A:$H,6,FALSE)*($D130/(VLOOKUP($B130,Ingredients!$A:$H,3,FALSE)))), "ingredient not in list"))</f>
        <v/>
      </c>
      <c r="P130" s="9" t="str">
        <f>IF(AND(G130&lt;&gt;"",G131=""),SUM(G$1:G131)-SUM(P$1:P129),"")</f>
        <v/>
      </c>
      <c r="Q130" t="str">
        <f>IF(AND(O130&lt;&gt;"",O131=""),SUM(O$1:O131)-SUM(Q$1:Q129),"")</f>
        <v/>
      </c>
      <c r="R130" s="114" t="str">
        <f>IF(AND(I130&lt;&gt;"",I131=""),SUM(I$1:I131)-SUM(R$1:R129),"")</f>
        <v/>
      </c>
      <c r="S130" s="114" t="str">
        <f>IF(AND(K130&lt;&gt;"",K131=""),SUM(K$1:K131)-SUM(S$1:S129),"")</f>
        <v/>
      </c>
      <c r="T130" s="114" t="str">
        <f>IF(AND(M130&lt;&gt;"",M131=""),SUM(M$1:M131)-SUM(T$1:T129),"")</f>
        <v/>
      </c>
      <c r="V130" s="9" t="str">
        <f t="shared" si="17"/>
        <v/>
      </c>
      <c r="W130" s="28" t="str">
        <f t="shared" si="18"/>
        <v/>
      </c>
      <c r="X130" s="114" t="str">
        <f t="shared" si="19"/>
        <v/>
      </c>
      <c r="Y130" s="114" t="str">
        <f t="shared" si="20"/>
        <v/>
      </c>
      <c r="Z130" s="114" t="str">
        <f t="shared" si="21"/>
        <v/>
      </c>
    </row>
    <row r="131" spans="1:27" ht="13.5" hidden="1" thickBot="1" x14ac:dyDescent="0.25">
      <c r="A131" s="78" t="s">
        <v>173</v>
      </c>
      <c r="B131" s="105" t="s">
        <v>15</v>
      </c>
      <c r="C131" s="106" t="str">
        <f t="shared" si="22"/>
        <v>|</v>
      </c>
      <c r="D131" s="107"/>
      <c r="E131" s="108" t="str">
        <f>IF(B131="","",IFERROR(VLOOKUP(B131,Ingredients!$A:$G,4,FALSE),"ingredient not in list"))</f>
        <v>cup</v>
      </c>
      <c r="F131" s="106" t="str">
        <f t="shared" si="23"/>
        <v>|</v>
      </c>
      <c r="G131" s="109">
        <f>IF(B131="", "", IFERROR((VLOOKUP(B131,Ingredients!$A:$H,8,FALSE)*(D131/(VLOOKUP(B131,Ingredients!$A:$H,3,FALSE)))), "ingredient not in list"))</f>
        <v>0</v>
      </c>
      <c r="H131" s="106" t="str">
        <f t="shared" si="24"/>
        <v>|</v>
      </c>
      <c r="I131" s="110">
        <f>IF($B131="", "", IFERROR((VLOOKUP($B131,Ingredients!$A:$K,9,FALSE)*($D131/(VLOOKUP($B131,Ingredients!$A:$K,3,FALSE)))), "ingredient not in list"))</f>
        <v>0</v>
      </c>
      <c r="J131" s="106" t="str">
        <f t="shared" si="25"/>
        <v>|</v>
      </c>
      <c r="K131" s="110">
        <f>IF($B131="", "", IFERROR((VLOOKUP($B131,Ingredients!$A:$K,10,FALSE)*($D131/(VLOOKUP($B131,Ingredients!$A:$K,3,FALSE)))), "ingredient not in list"))</f>
        <v>0</v>
      </c>
      <c r="L131" s="106" t="str">
        <f t="shared" si="26"/>
        <v>|</v>
      </c>
      <c r="M131" s="110">
        <f>IF($B131="", "", IFERROR((VLOOKUP($B131,Ingredients!$A:$K,11,FALSE)*($D131/(VLOOKUP($B131,Ingredients!$A:$K,3,FALSE)))), "ingredient not in list"))</f>
        <v>0</v>
      </c>
      <c r="N131" s="106" t="str">
        <f t="shared" si="27"/>
        <v>|</v>
      </c>
      <c r="O131" s="111">
        <f>IF($B131="", "", IFERROR((VLOOKUP($B131,Ingredients!$A:$H,6,FALSE)*($D131/(VLOOKUP($B131,Ingredients!$A:$H,3,FALSE)))), "ingredient not in list"))</f>
        <v>0</v>
      </c>
      <c r="P131" s="9">
        <f>IF(AND(G131&lt;&gt;"",G132=""),SUM(G$1:G132)-SUM(P$1:P130),"")</f>
        <v>0</v>
      </c>
      <c r="Q131">
        <f>IF(AND(O131&lt;&gt;"",O132=""),SUM(O$1:O132)-SUM(Q$1:Q130),"")</f>
        <v>0</v>
      </c>
      <c r="R131" s="114">
        <f>IF(AND(I131&lt;&gt;"",I132=""),SUM(I$1:I132)-SUM(R$1:R130),"")</f>
        <v>0</v>
      </c>
      <c r="S131" s="114">
        <f>IF(AND(K131&lt;&gt;"",K132=""),SUM(K$1:K132)-SUM(S$1:S130),"")</f>
        <v>0</v>
      </c>
      <c r="T131" s="114">
        <f>IF(AND(M131&lt;&gt;"",M132=""),SUM(M$1:M132)-SUM(T$1:T130),"")</f>
        <v>0</v>
      </c>
      <c r="U131" s="14">
        <v>1</v>
      </c>
      <c r="V131" s="9">
        <f t="shared" ref="V131:V194" si="28">IF(U131="","",P131/U131)</f>
        <v>0</v>
      </c>
      <c r="W131" s="28">
        <f t="shared" ref="W131:W194" si="29">IF(U131="","", Q131/U131)</f>
        <v>0</v>
      </c>
      <c r="X131" s="114">
        <f t="shared" ref="X131:X194" si="30">IF(R131="","", R131/U131)</f>
        <v>0</v>
      </c>
      <c r="Y131" s="114">
        <f t="shared" ref="Y131:Y194" si="31">IF(S131="","", S131/U131)</f>
        <v>0</v>
      </c>
      <c r="Z131" s="114">
        <f t="shared" ref="Z131:Z194" si="32">IF(T131="","", T131/U131)</f>
        <v>0</v>
      </c>
      <c r="AA131" s="47" t="s">
        <v>174</v>
      </c>
    </row>
    <row r="132" spans="1:27" ht="12.75" hidden="1" x14ac:dyDescent="0.2">
      <c r="A132" s="16"/>
      <c r="C132" t="str">
        <f t="shared" si="22"/>
        <v/>
      </c>
      <c r="D132" s="16"/>
      <c r="E132" s="3" t="str">
        <f>IF(B132="","",IFERROR(VLOOKUP(B132,Ingredients!$A:$G,4,FALSE),"ingredient not in list"))</f>
        <v/>
      </c>
      <c r="F132" t="str">
        <f t="shared" si="23"/>
        <v/>
      </c>
      <c r="G132" s="9" t="str">
        <f>IF(B132="", "", IFERROR((VLOOKUP(B132,Ingredients!$A:$H,8,FALSE)*(D132/(VLOOKUP(B132,Ingredients!$A:$H,3,FALSE)))), "ingredient not in list"))</f>
        <v/>
      </c>
      <c r="H132" t="str">
        <f t="shared" si="24"/>
        <v/>
      </c>
      <c r="I132" s="69" t="str">
        <f>IF($B132="", "", IFERROR((VLOOKUP($B132,Ingredients!$A:$K,9,FALSE)*($D132/(VLOOKUP($B132,Ingredients!$A:$K,3,FALSE)))), "ingredient not in list"))</f>
        <v/>
      </c>
      <c r="J132" t="str">
        <f t="shared" si="25"/>
        <v/>
      </c>
      <c r="K132" s="69" t="str">
        <f>IF($B132="", "", IFERROR((VLOOKUP($B132,Ingredients!$A:$K,10,FALSE)*($D132/(VLOOKUP($B132,Ingredients!$A:$K,3,FALSE)))), "ingredient not in list"))</f>
        <v/>
      </c>
      <c r="L132" t="str">
        <f t="shared" si="26"/>
        <v/>
      </c>
      <c r="M132" s="69" t="str">
        <f>IF($B132="", "", IFERROR((VLOOKUP($B132,Ingredients!$A:$K,11,FALSE)*($D132/(VLOOKUP($B132,Ingredients!$A:$K,3,FALSE)))), "ingredient not in list"))</f>
        <v/>
      </c>
      <c r="N132" t="str">
        <f t="shared" si="27"/>
        <v/>
      </c>
      <c r="O132" s="29" t="str">
        <f>IF($B132="", "", IFERROR((VLOOKUP($B132,Ingredients!$A:$H,6,FALSE)*($D132/(VLOOKUP($B132,Ingredients!$A:$H,3,FALSE)))), "ingredient not in list"))</f>
        <v/>
      </c>
      <c r="P132" s="9" t="str">
        <f>IF(AND(G132&lt;&gt;"",G133=""),SUM(G$1:G133)-SUM(P$1:P131),"")</f>
        <v/>
      </c>
      <c r="Q132" t="str">
        <f>IF(AND(O132&lt;&gt;"",O133=""),SUM(O$1:O133)-SUM(Q$1:Q131),"")</f>
        <v/>
      </c>
      <c r="R132" s="114" t="str">
        <f>IF(AND(I132&lt;&gt;"",I133=""),SUM(I$1:I133)-SUM(R$1:R131),"")</f>
        <v/>
      </c>
      <c r="S132" s="114" t="str">
        <f>IF(AND(K132&lt;&gt;"",K133=""),SUM(K$1:K133)-SUM(S$1:S131),"")</f>
        <v/>
      </c>
      <c r="T132" s="114" t="str">
        <f>IF(AND(M132&lt;&gt;"",M133=""),SUM(M$1:M133)-SUM(T$1:T131),"")</f>
        <v/>
      </c>
      <c r="V132" s="9" t="str">
        <f t="shared" si="28"/>
        <v/>
      </c>
      <c r="W132" s="28" t="str">
        <f t="shared" si="29"/>
        <v/>
      </c>
      <c r="X132" s="114" t="str">
        <f t="shared" si="30"/>
        <v/>
      </c>
      <c r="Y132" s="114" t="str">
        <f t="shared" si="31"/>
        <v/>
      </c>
      <c r="Z132" s="114" t="str">
        <f t="shared" si="32"/>
        <v/>
      </c>
    </row>
    <row r="133" spans="1:27" ht="12.75" customHeight="1" x14ac:dyDescent="0.2">
      <c r="A133" s="16"/>
      <c r="B133" s="79" t="s">
        <v>177</v>
      </c>
      <c r="C133" s="80" t="str">
        <f t="shared" si="22"/>
        <v>|</v>
      </c>
      <c r="D133" s="103">
        <v>5</v>
      </c>
      <c r="E133" s="82" t="str">
        <f>IF(B133="","",IFERROR(VLOOKUP(B133,Ingredients!$A:$G,4,FALSE),"ingredient not in list"))</f>
        <v>tbsp</v>
      </c>
      <c r="F133" s="80" t="str">
        <f t="shared" si="23"/>
        <v>|</v>
      </c>
      <c r="G133" s="83">
        <f>IF(B133="", "", IFERROR((VLOOKUP(B133,Ingredients!$A:$H,8,FALSE)*(D133/(VLOOKUP(B133,Ingredients!$A:$H,3,FALSE)))), "ingredient not in list"))</f>
        <v>0.58166666666666678</v>
      </c>
      <c r="H133" s="80" t="str">
        <f t="shared" si="24"/>
        <v>|</v>
      </c>
      <c r="I133" s="84">
        <f>IF($B133="", "", IFERROR((VLOOKUP($B133,Ingredients!$A:$K,9,FALSE)*($D133/(VLOOKUP($B133,Ingredients!$A:$K,3,FALSE)))), "ingredient not in list"))</f>
        <v>0</v>
      </c>
      <c r="J133" s="80" t="str">
        <f t="shared" si="25"/>
        <v>|</v>
      </c>
      <c r="K133" s="84">
        <f>IF($B133="", "", IFERROR((VLOOKUP($B133,Ingredients!$A:$K,10,FALSE)*($D133/(VLOOKUP($B133,Ingredients!$A:$K,3,FALSE)))), "ingredient not in list"))</f>
        <v>10</v>
      </c>
      <c r="L133" s="80" t="str">
        <f t="shared" si="26"/>
        <v>|</v>
      </c>
      <c r="M133" s="84">
        <f>IF($B133="", "", IFERROR((VLOOKUP($B133,Ingredients!$A:$K,11,FALSE)*($D133/(VLOOKUP($B133,Ingredients!$A:$K,3,FALSE)))), "ingredient not in list"))</f>
        <v>7.5</v>
      </c>
      <c r="N133" s="80" t="str">
        <f t="shared" si="27"/>
        <v>|</v>
      </c>
      <c r="O133" s="85">
        <f>IF($B133="", "", IFERROR((VLOOKUP($B133,Ingredients!$A:$H,6,FALSE)*($D133/(VLOOKUP($B133,Ingredients!$A:$H,3,FALSE)))), "ingredient not in list"))</f>
        <v>100</v>
      </c>
      <c r="P133" s="9" t="str">
        <f>IF(AND(G133&lt;&gt;"",G134=""),SUM(G$1:G134)-SUM(P$1:P132),"")</f>
        <v/>
      </c>
      <c r="Q133" t="str">
        <f>IF(AND(O133&lt;&gt;"",O134=""),SUM(O$1:O134)-SUM(Q$1:Q132),"")</f>
        <v/>
      </c>
      <c r="R133" s="114" t="str">
        <f>IF(AND(I133&lt;&gt;"",I134=""),SUM(I$1:I134)-SUM(R$1:R132),"")</f>
        <v/>
      </c>
      <c r="S133" s="114" t="str">
        <f>IF(AND(K133&lt;&gt;"",K134=""),SUM(K$1:K134)-SUM(S$1:S132),"")</f>
        <v/>
      </c>
      <c r="T133" s="114" t="str">
        <f>IF(AND(M133&lt;&gt;"",M134=""),SUM(M$1:M134)-SUM(T$1:T132),"")</f>
        <v/>
      </c>
      <c r="V133" s="9" t="str">
        <f t="shared" si="28"/>
        <v/>
      </c>
      <c r="W133" s="28" t="str">
        <f t="shared" si="29"/>
        <v/>
      </c>
      <c r="X133" s="114" t="str">
        <f t="shared" si="30"/>
        <v/>
      </c>
      <c r="Y133" s="114" t="str">
        <f t="shared" si="31"/>
        <v/>
      </c>
      <c r="Z133" s="114" t="str">
        <f t="shared" si="32"/>
        <v/>
      </c>
      <c r="AA133" s="72" t="s">
        <v>186</v>
      </c>
    </row>
    <row r="134" spans="1:27" ht="12.75" x14ac:dyDescent="0.2">
      <c r="A134" s="16"/>
      <c r="B134" s="86" t="s">
        <v>152</v>
      </c>
      <c r="C134" s="87" t="str">
        <f t="shared" si="22"/>
        <v>|</v>
      </c>
      <c r="D134" s="18">
        <v>0.3125</v>
      </c>
      <c r="E134" s="88" t="str">
        <f>IF(B134="","",IFERROR(VLOOKUP(B134,Ingredients!$A:$G,4,FALSE),"ingredient not in list"))</f>
        <v>cup</v>
      </c>
      <c r="F134" s="87" t="str">
        <f t="shared" si="23"/>
        <v>|</v>
      </c>
      <c r="G134" s="89">
        <f>IF(B134="", "", IFERROR((VLOOKUP(B134,Ingredients!$A:$H,8,FALSE)*(D134/(VLOOKUP(B134,Ingredients!$A:$H,3,FALSE)))), "ingredient not in list"))</f>
        <v>0.46718750000000003</v>
      </c>
      <c r="H134" s="87" t="str">
        <f t="shared" si="24"/>
        <v>|</v>
      </c>
      <c r="I134" s="90">
        <f>IF($B134="", "", IFERROR((VLOOKUP($B134,Ingredients!$A:$K,9,FALSE)*($D134/(VLOOKUP($B134,Ingredients!$A:$K,3,FALSE)))), "ingredient not in list"))</f>
        <v>3.4375</v>
      </c>
      <c r="J134" s="87" t="str">
        <f t="shared" si="25"/>
        <v>|</v>
      </c>
      <c r="K134" s="90">
        <f>IF($B134="", "", IFERROR((VLOOKUP($B134,Ingredients!$A:$K,10,FALSE)*($D134/(VLOOKUP($B134,Ingredients!$A:$K,3,FALSE)))), "ingredient not in list"))</f>
        <v>5.3125</v>
      </c>
      <c r="L134" s="87" t="str">
        <f t="shared" si="26"/>
        <v>|</v>
      </c>
      <c r="M134" s="90">
        <f>IF($B134="", "", IFERROR((VLOOKUP($B134,Ingredients!$A:$K,11,FALSE)*($D134/(VLOOKUP($B134,Ingredients!$A:$K,3,FALSE)))), "ingredient not in list"))</f>
        <v>0</v>
      </c>
      <c r="N134" s="87" t="str">
        <f t="shared" si="27"/>
        <v>|</v>
      </c>
      <c r="O134" s="91">
        <f>IF($B134="", "", IFERROR((VLOOKUP($B134,Ingredients!$A:$H,6,FALSE)*($D134/(VLOOKUP($B134,Ingredients!$A:$H,3,FALSE)))), "ingredient not in list"))</f>
        <v>37.5</v>
      </c>
      <c r="P134" s="9" t="str">
        <f>IF(AND(G134&lt;&gt;"",G135=""),SUM(G$1:G135)-SUM(P$1:P133),"")</f>
        <v/>
      </c>
      <c r="Q134" t="str">
        <f>IF(AND(O134&lt;&gt;"",O135=""),SUM(O$1:O135)-SUM(Q$1:Q133),"")</f>
        <v/>
      </c>
      <c r="R134" s="114" t="str">
        <f>IF(AND(I134&lt;&gt;"",I135=""),SUM(I$1:I135)-SUM(R$1:R133),"")</f>
        <v/>
      </c>
      <c r="S134" s="114" t="str">
        <f>IF(AND(K134&lt;&gt;"",K135=""),SUM(K$1:K135)-SUM(S$1:S133),"")</f>
        <v/>
      </c>
      <c r="T134" s="114" t="str">
        <f>IF(AND(M134&lt;&gt;"",M135=""),SUM(M$1:M135)-SUM(T$1:T133),"")</f>
        <v/>
      </c>
      <c r="V134" s="9" t="str">
        <f t="shared" si="28"/>
        <v/>
      </c>
      <c r="W134" s="28" t="str">
        <f t="shared" si="29"/>
        <v/>
      </c>
      <c r="X134" s="114" t="str">
        <f t="shared" si="30"/>
        <v/>
      </c>
      <c r="Y134" s="114" t="str">
        <f t="shared" si="31"/>
        <v/>
      </c>
      <c r="Z134" s="114" t="str">
        <f t="shared" si="32"/>
        <v/>
      </c>
      <c r="AA134" s="72"/>
    </row>
    <row r="135" spans="1:27" ht="12.75" x14ac:dyDescent="0.2">
      <c r="A135" s="16"/>
      <c r="B135" s="86" t="s">
        <v>178</v>
      </c>
      <c r="C135" s="87" t="str">
        <f t="shared" si="22"/>
        <v>|</v>
      </c>
      <c r="D135" s="18">
        <v>0.5</v>
      </c>
      <c r="E135" s="88" t="str">
        <f>IF(B135="","",IFERROR(VLOOKUP(B135,Ingredients!$A:$G,4,FALSE),"ingredient not in list"))</f>
        <v>lemon</v>
      </c>
      <c r="F135" s="87" t="str">
        <f t="shared" si="23"/>
        <v>|</v>
      </c>
      <c r="G135" s="89">
        <f>IF(B135="", "", IFERROR((VLOOKUP(B135,Ingredients!$A:$H,8,FALSE)*(D135/(VLOOKUP(B135,Ingredients!$A:$H,3,FALSE)))), "ingredient not in list"))</f>
        <v>0.245</v>
      </c>
      <c r="H135" s="87" t="str">
        <f t="shared" si="24"/>
        <v>|</v>
      </c>
      <c r="I135" s="90">
        <f>IF($B135="", "", IFERROR((VLOOKUP($B135,Ingredients!$A:$K,9,FALSE)*($D135/(VLOOKUP($B135,Ingredients!$A:$K,3,FALSE)))), "ingredient not in list"))</f>
        <v>0.32</v>
      </c>
      <c r="J135" s="87" t="str">
        <f t="shared" si="25"/>
        <v>|</v>
      </c>
      <c r="K135" s="90">
        <f>IF($B135="", "", IFERROR((VLOOKUP($B135,Ingredients!$A:$K,10,FALSE)*($D135/(VLOOKUP($B135,Ingredients!$A:$K,3,FALSE)))), "ingredient not in list"))</f>
        <v>2.7050000000000001</v>
      </c>
      <c r="L135" s="87" t="str">
        <f t="shared" si="26"/>
        <v>|</v>
      </c>
      <c r="M135" s="90">
        <f>IF($B135="", "", IFERROR((VLOOKUP($B135,Ingredients!$A:$K,11,FALSE)*($D135/(VLOOKUP($B135,Ingredients!$A:$K,3,FALSE)))), "ingredient not in list"))</f>
        <v>8.5000000000000006E-2</v>
      </c>
      <c r="N135" s="87" t="str">
        <f t="shared" si="27"/>
        <v>|</v>
      </c>
      <c r="O135" s="91">
        <f>IF($B135="", "", IFERROR((VLOOKUP($B135,Ingredients!$A:$H,6,FALSE)*($D135/(VLOOKUP($B135,Ingredients!$A:$H,3,FALSE)))), "ingredient not in list"))</f>
        <v>8.5</v>
      </c>
      <c r="P135" s="9" t="str">
        <f>IF(AND(G135&lt;&gt;"",G136=""),SUM(G$1:G136)-SUM(P$1:P134),"")</f>
        <v/>
      </c>
      <c r="Q135" t="str">
        <f>IF(AND(O135&lt;&gt;"",O136=""),SUM(O$1:O136)-SUM(Q$1:Q134),"")</f>
        <v/>
      </c>
      <c r="R135" s="114" t="str">
        <f>IF(AND(I135&lt;&gt;"",I136=""),SUM(I$1:I136)-SUM(R$1:R134),"")</f>
        <v/>
      </c>
      <c r="S135" s="114" t="str">
        <f>IF(AND(K135&lt;&gt;"",K136=""),SUM(K$1:K136)-SUM(S$1:S134),"")</f>
        <v/>
      </c>
      <c r="T135" s="114" t="str">
        <f>IF(AND(M135&lt;&gt;"",M136=""),SUM(M$1:M136)-SUM(T$1:T134),"")</f>
        <v/>
      </c>
      <c r="V135" s="9" t="str">
        <f t="shared" si="28"/>
        <v/>
      </c>
      <c r="W135" s="28" t="str">
        <f t="shared" si="29"/>
        <v/>
      </c>
      <c r="X135" s="114" t="str">
        <f t="shared" si="30"/>
        <v/>
      </c>
      <c r="Y135" s="114" t="str">
        <f t="shared" si="31"/>
        <v/>
      </c>
      <c r="Z135" s="114" t="str">
        <f t="shared" si="32"/>
        <v/>
      </c>
      <c r="AA135" s="72"/>
    </row>
    <row r="136" spans="1:27" ht="12.75" x14ac:dyDescent="0.2">
      <c r="A136" s="16"/>
      <c r="B136" s="86" t="s">
        <v>32</v>
      </c>
      <c r="C136" s="87" t="str">
        <f t="shared" si="22"/>
        <v>|</v>
      </c>
      <c r="D136" s="18">
        <v>1</v>
      </c>
      <c r="E136" s="88" t="str">
        <f>IF(B136="","",IFERROR(VLOOKUP(B136,Ingredients!$A:$G,4,FALSE),"ingredient not in list"))</f>
        <v>tbsp</v>
      </c>
      <c r="F136" s="87" t="str">
        <f t="shared" si="23"/>
        <v>|</v>
      </c>
      <c r="G136" s="89">
        <f>IF(B136="", "", IFERROR((VLOOKUP(B136,Ingredients!$A:$H,8,FALSE)*(D136/(VLOOKUP(B136,Ingredients!$A:$H,3,FALSE)))), "ingredient not in list"))</f>
        <v>0.21812500000000001</v>
      </c>
      <c r="H136" s="87" t="str">
        <f t="shared" si="24"/>
        <v>|</v>
      </c>
      <c r="I136" s="90">
        <f>IF($B136="", "", IFERROR((VLOOKUP($B136,Ingredients!$A:$K,9,FALSE)*($D136/(VLOOKUP($B136,Ingredients!$A:$K,3,FALSE)))), "ingredient not in list"))</f>
        <v>0.06</v>
      </c>
      <c r="J136" s="87" t="str">
        <f t="shared" si="25"/>
        <v>|</v>
      </c>
      <c r="K136" s="90">
        <f>IF($B136="", "", IFERROR((VLOOKUP($B136,Ingredients!$A:$K,10,FALSE)*($D136/(VLOOKUP($B136,Ingredients!$A:$K,3,FALSE)))), "ingredient not in list"))</f>
        <v>17.3</v>
      </c>
      <c r="L136" s="87" t="str">
        <f t="shared" si="26"/>
        <v>|</v>
      </c>
      <c r="M136" s="90">
        <f>IF($B136="", "", IFERROR((VLOOKUP($B136,Ingredients!$A:$K,11,FALSE)*($D136/(VLOOKUP($B136,Ingredients!$A:$K,3,FALSE)))), "ingredient not in list"))</f>
        <v>0</v>
      </c>
      <c r="N136" s="87" t="str">
        <f t="shared" si="27"/>
        <v>|</v>
      </c>
      <c r="O136" s="91">
        <f>IF($B136="", "", IFERROR((VLOOKUP($B136,Ingredients!$A:$H,6,FALSE)*($D136/(VLOOKUP($B136,Ingredients!$A:$H,3,FALSE)))), "ingredient not in list"))</f>
        <v>60</v>
      </c>
      <c r="P136" s="9" t="str">
        <f>IF(AND(G136&lt;&gt;"",G137=""),SUM(G$1:G137)-SUM(P$1:P135),"")</f>
        <v/>
      </c>
      <c r="Q136" t="str">
        <f>IF(AND(O136&lt;&gt;"",O137=""),SUM(O$1:O137)-SUM(Q$1:Q135),"")</f>
        <v/>
      </c>
      <c r="R136" s="114" t="str">
        <f>IF(AND(I136&lt;&gt;"",I137=""),SUM(I$1:I137)-SUM(R$1:R135),"")</f>
        <v/>
      </c>
      <c r="S136" s="114" t="str">
        <f>IF(AND(K136&lt;&gt;"",K137=""),SUM(K$1:K137)-SUM(S$1:S135),"")</f>
        <v/>
      </c>
      <c r="T136" s="114" t="str">
        <f>IF(AND(M136&lt;&gt;"",M137=""),SUM(M$1:M137)-SUM(T$1:T135),"")</f>
        <v/>
      </c>
      <c r="V136" s="9" t="str">
        <f t="shared" si="28"/>
        <v/>
      </c>
      <c r="W136" s="28" t="str">
        <f t="shared" si="29"/>
        <v/>
      </c>
      <c r="X136" s="114" t="str">
        <f t="shared" si="30"/>
        <v/>
      </c>
      <c r="Y136" s="114" t="str">
        <f t="shared" si="31"/>
        <v/>
      </c>
      <c r="Z136" s="114" t="str">
        <f t="shared" si="32"/>
        <v/>
      </c>
      <c r="AA136" s="72"/>
    </row>
    <row r="137" spans="1:27" ht="12.75" x14ac:dyDescent="0.2">
      <c r="A137" s="16"/>
      <c r="B137" s="86" t="s">
        <v>147</v>
      </c>
      <c r="C137" s="87" t="str">
        <f t="shared" si="22"/>
        <v>|</v>
      </c>
      <c r="D137" s="104">
        <f>1/3</f>
        <v>0.33333333333333331</v>
      </c>
      <c r="E137" s="88" t="str">
        <f>IF(B137="","",IFERROR(VLOOKUP(B137,Ingredients!$A:$G,4,FALSE),"ingredient not in list"))</f>
        <v>tbsp</v>
      </c>
      <c r="F137" s="87" t="str">
        <f t="shared" si="23"/>
        <v>|</v>
      </c>
      <c r="G137" s="89">
        <f>IF(B137="", "", IFERROR((VLOOKUP(B137,Ingredients!$A:$H,8,FALSE)*(D137/(VLOOKUP(B137,Ingredients!$A:$H,3,FALSE)))), "ingredient not in list"))</f>
        <v>4.1999999999999996E-2</v>
      </c>
      <c r="H137" s="87" t="str">
        <f t="shared" si="24"/>
        <v>|</v>
      </c>
      <c r="I137" s="90">
        <f>IF($B137="", "", IFERROR((VLOOKUP($B137,Ingredients!$A:$K,9,FALSE)*($D137/(VLOOKUP($B137,Ingredients!$A:$K,3,FALSE)))), "ingredient not in list"))</f>
        <v>0.25</v>
      </c>
      <c r="J137" s="87" t="str">
        <f t="shared" si="25"/>
        <v>|</v>
      </c>
      <c r="K137" s="90">
        <f>IF($B137="", "", IFERROR((VLOOKUP($B137,Ingredients!$A:$K,10,FALSE)*($D137/(VLOOKUP($B137,Ingredients!$A:$K,3,FALSE)))), "ingredient not in list"))</f>
        <v>1.1599999999999997</v>
      </c>
      <c r="L137" s="87" t="str">
        <f t="shared" si="26"/>
        <v>|</v>
      </c>
      <c r="M137" s="90">
        <f>IF($B137="", "", IFERROR((VLOOKUP($B137,Ingredients!$A:$K,11,FALSE)*($D137/(VLOOKUP($B137,Ingredients!$A:$K,3,FALSE)))), "ingredient not in list"))</f>
        <v>0.28000000000000003</v>
      </c>
      <c r="N137" s="87" t="str">
        <f t="shared" si="27"/>
        <v>|</v>
      </c>
      <c r="O137" s="91">
        <f>IF($B137="", "", IFERROR((VLOOKUP($B137,Ingredients!$A:$H,6,FALSE)*($D137/(VLOOKUP($B137,Ingredients!$A:$H,3,FALSE)))), "ingredient not in list"))</f>
        <v>6</v>
      </c>
      <c r="P137" s="9" t="str">
        <f>IF(AND(G137&lt;&gt;"",G138=""),SUM(G$1:G138)-SUM(P$1:P136),"")</f>
        <v/>
      </c>
      <c r="Q137" t="str">
        <f>IF(AND(O137&lt;&gt;"",O138=""),SUM(O$1:O138)-SUM(Q$1:Q136),"")</f>
        <v/>
      </c>
      <c r="R137" s="114" t="str">
        <f>IF(AND(I137&lt;&gt;"",I138=""),SUM(I$1:I138)-SUM(R$1:R136),"")</f>
        <v/>
      </c>
      <c r="S137" s="114" t="str">
        <f>IF(AND(K137&lt;&gt;"",K138=""),SUM(K$1:K138)-SUM(S$1:S136),"")</f>
        <v/>
      </c>
      <c r="T137" s="114" t="str">
        <f>IF(AND(M137&lt;&gt;"",M138=""),SUM(M$1:M138)-SUM(T$1:T136),"")</f>
        <v/>
      </c>
      <c r="V137" s="9" t="str">
        <f t="shared" si="28"/>
        <v/>
      </c>
      <c r="W137" s="28" t="str">
        <f t="shared" si="29"/>
        <v/>
      </c>
      <c r="X137" s="114" t="str">
        <f t="shared" si="30"/>
        <v/>
      </c>
      <c r="Y137" s="114" t="str">
        <f t="shared" si="31"/>
        <v/>
      </c>
      <c r="Z137" s="114" t="str">
        <f t="shared" si="32"/>
        <v/>
      </c>
      <c r="AA137" s="72"/>
    </row>
    <row r="138" spans="1:27" ht="12.75" x14ac:dyDescent="0.2">
      <c r="A138" s="16"/>
      <c r="B138" s="86" t="s">
        <v>69</v>
      </c>
      <c r="C138" s="87" t="str">
        <f t="shared" si="22"/>
        <v>|</v>
      </c>
      <c r="D138" s="18">
        <v>1</v>
      </c>
      <c r="E138" s="88" t="str">
        <f>IF(B138="","",IFERROR(VLOOKUP(B138,Ingredients!$A:$G,4,FALSE),"ingredient not in list"))</f>
        <v>tsp</v>
      </c>
      <c r="F138" s="87" t="str">
        <f t="shared" si="23"/>
        <v>|</v>
      </c>
      <c r="G138" s="89">
        <f>IF(B138="", "", IFERROR((VLOOKUP(B138,Ingredients!$A:$H,8,FALSE)*(D138/(VLOOKUP(B138,Ingredients!$A:$H,3,FALSE)))), "ingredient not in list"))</f>
        <v>1.2219959266802444E-2</v>
      </c>
      <c r="H138" s="87" t="str">
        <f t="shared" si="24"/>
        <v>|</v>
      </c>
      <c r="I138" s="90">
        <f>IF($B138="", "", IFERROR((VLOOKUP($B138,Ingredients!$A:$K,9,FALSE)*($D138/(VLOOKUP($B138,Ingredients!$A:$K,3,FALSE)))), "ingredient not in list"))</f>
        <v>0</v>
      </c>
      <c r="J138" s="87" t="str">
        <f t="shared" si="25"/>
        <v>|</v>
      </c>
      <c r="K138" s="90">
        <f>IF($B138="", "", IFERROR((VLOOKUP($B138,Ingredients!$A:$K,10,FALSE)*($D138/(VLOOKUP($B138,Ingredients!$A:$K,3,FALSE)))), "ingredient not in list"))</f>
        <v>0</v>
      </c>
      <c r="L138" s="87" t="str">
        <f t="shared" si="26"/>
        <v>|</v>
      </c>
      <c r="M138" s="90">
        <f>IF($B138="", "", IFERROR((VLOOKUP($B138,Ingredients!$A:$K,11,FALSE)*($D138/(VLOOKUP($B138,Ingredients!$A:$K,3,FALSE)))), "ingredient not in list"))</f>
        <v>0</v>
      </c>
      <c r="N138" s="87" t="str">
        <f t="shared" si="27"/>
        <v>|</v>
      </c>
      <c r="O138" s="91">
        <f>IF($B138="", "", IFERROR((VLOOKUP($B138,Ingredients!$A:$H,6,FALSE)*($D138/(VLOOKUP($B138,Ingredients!$A:$H,3,FALSE)))), "ingredient not in list"))</f>
        <v>0</v>
      </c>
      <c r="P138" s="9" t="str">
        <f>IF(AND(G138&lt;&gt;"",G139=""),SUM(G$1:G139)-SUM(P$1:P137),"")</f>
        <v/>
      </c>
      <c r="Q138" t="str">
        <f>IF(AND(O138&lt;&gt;"",O139=""),SUM(O$1:O139)-SUM(Q$1:Q137),"")</f>
        <v/>
      </c>
      <c r="R138" s="114" t="str">
        <f>IF(AND(I138&lt;&gt;"",I139=""),SUM(I$1:I139)-SUM(R$1:R137),"")</f>
        <v/>
      </c>
      <c r="S138" s="114" t="str">
        <f>IF(AND(K138&lt;&gt;"",K139=""),SUM(K$1:K139)-SUM(S$1:S137),"")</f>
        <v/>
      </c>
      <c r="T138" s="114" t="str">
        <f>IF(AND(M138&lt;&gt;"",M139=""),SUM(M$1:M139)-SUM(T$1:T137),"")</f>
        <v/>
      </c>
      <c r="V138" s="9" t="str">
        <f t="shared" si="28"/>
        <v/>
      </c>
      <c r="W138" s="28" t="str">
        <f t="shared" si="29"/>
        <v/>
      </c>
      <c r="X138" s="114" t="str">
        <f t="shared" si="30"/>
        <v/>
      </c>
      <c r="Y138" s="114" t="str">
        <f t="shared" si="31"/>
        <v/>
      </c>
      <c r="Z138" s="114" t="str">
        <f t="shared" si="32"/>
        <v/>
      </c>
      <c r="AA138" s="72"/>
    </row>
    <row r="139" spans="1:27" ht="12.75" x14ac:dyDescent="0.2">
      <c r="A139" s="16"/>
      <c r="B139" s="86" t="s">
        <v>184</v>
      </c>
      <c r="C139" s="87" t="str">
        <f t="shared" si="22"/>
        <v>|</v>
      </c>
      <c r="D139" s="18">
        <v>0.25</v>
      </c>
      <c r="E139" s="88" t="str">
        <f>IF(B139="","",IFERROR(VLOOKUP(B139,Ingredients!$A:$G,4,FALSE),"ingredient not in list"))</f>
        <v>tsp</v>
      </c>
      <c r="F139" s="87" t="str">
        <f t="shared" si="23"/>
        <v>|</v>
      </c>
      <c r="G139" s="89">
        <f>IF(B139="", "", IFERROR((VLOOKUP(B139,Ingredients!$A:$H,8,FALSE)*(D139/(VLOOKUP(B139,Ingredients!$A:$H,3,FALSE)))), "ingredient not in list"))</f>
        <v>7.0422535211267607E-3</v>
      </c>
      <c r="H139" s="87" t="str">
        <f t="shared" si="24"/>
        <v>|</v>
      </c>
      <c r="I139" s="90">
        <f>IF($B139="", "", IFERROR((VLOOKUP($B139,Ingredients!$A:$K,9,FALSE)*($D139/(VLOOKUP($B139,Ingredients!$A:$K,3,FALSE)))), "ingredient not in list"))</f>
        <v>0</v>
      </c>
      <c r="J139" s="87" t="str">
        <f t="shared" si="25"/>
        <v>|</v>
      </c>
      <c r="K139" s="90">
        <f>IF($B139="", "", IFERROR((VLOOKUP($B139,Ingredients!$A:$K,10,FALSE)*($D139/(VLOOKUP($B139,Ingredients!$A:$K,3,FALSE)))), "ingredient not in list"))</f>
        <v>1.4999999999999999E-2</v>
      </c>
      <c r="L139" s="87" t="str">
        <f t="shared" si="26"/>
        <v>|</v>
      </c>
      <c r="M139" s="90">
        <f>IF($B139="", "", IFERROR((VLOOKUP($B139,Ingredients!$A:$K,11,FALSE)*($D139/(VLOOKUP($B139,Ingredients!$A:$K,3,FALSE)))), "ingredient not in list"))</f>
        <v>0</v>
      </c>
      <c r="N139" s="87" t="str">
        <f t="shared" si="27"/>
        <v>|</v>
      </c>
      <c r="O139" s="91">
        <f>IF($B139="", "", IFERROR((VLOOKUP($B139,Ingredients!$A:$H,6,FALSE)*($D139/(VLOOKUP($B139,Ingredients!$A:$H,3,FALSE)))), "ingredient not in list"))</f>
        <v>0.25</v>
      </c>
      <c r="P139" s="9" t="str">
        <f>IF(AND(G139&lt;&gt;"",G140=""),SUM(G$1:G140)-SUM(P$1:P138),"")</f>
        <v/>
      </c>
      <c r="Q139" t="str">
        <f>IF(AND(O139&lt;&gt;"",O140=""),SUM(O$1:O140)-SUM(Q$1:Q138),"")</f>
        <v/>
      </c>
      <c r="R139" s="114" t="str">
        <f>IF(AND(I139&lt;&gt;"",I140=""),SUM(I$1:I140)-SUM(R$1:R138),"")</f>
        <v/>
      </c>
      <c r="S139" s="114" t="str">
        <f>IF(AND(K139&lt;&gt;"",K140=""),SUM(K$1:K140)-SUM(S$1:S138),"")</f>
        <v/>
      </c>
      <c r="T139" s="114" t="str">
        <f>IF(AND(M139&lt;&gt;"",M140=""),SUM(M$1:M140)-SUM(T$1:T138),"")</f>
        <v/>
      </c>
      <c r="V139" s="9" t="str">
        <f t="shared" si="28"/>
        <v/>
      </c>
      <c r="W139" s="28" t="str">
        <f t="shared" si="29"/>
        <v/>
      </c>
      <c r="X139" s="114" t="str">
        <f t="shared" si="30"/>
        <v/>
      </c>
      <c r="Y139" s="114" t="str">
        <f t="shared" si="31"/>
        <v/>
      </c>
      <c r="Z139" s="114" t="str">
        <f t="shared" si="32"/>
        <v/>
      </c>
      <c r="AA139" s="72"/>
    </row>
    <row r="140" spans="1:27" ht="12.75" x14ac:dyDescent="0.2">
      <c r="A140" s="16"/>
      <c r="B140" s="86" t="s">
        <v>182</v>
      </c>
      <c r="C140" s="87" t="str">
        <f t="shared" si="22"/>
        <v>|</v>
      </c>
      <c r="D140" s="18">
        <v>32</v>
      </c>
      <c r="E140" s="88" t="str">
        <f>IF(B140="","",IFERROR(VLOOKUP(B140,Ingredients!$A:$G,4,FALSE),"ingredient not in list"))</f>
        <v>oz</v>
      </c>
      <c r="F140" s="87" t="str">
        <f t="shared" si="23"/>
        <v>|</v>
      </c>
      <c r="G140" s="89">
        <f>IF(B140="", "", IFERROR((VLOOKUP(B140,Ingredients!$A:$H,8,FALSE)*(D140/(VLOOKUP(B140,Ingredients!$A:$H,3,FALSE)))), "ingredient not in list"))</f>
        <v>5.86</v>
      </c>
      <c r="H140" s="87" t="str">
        <f t="shared" si="24"/>
        <v>|</v>
      </c>
      <c r="I140" s="90">
        <f>IF($B140="", "", IFERROR((VLOOKUP($B140,Ingredients!$A:$K,9,FALSE)*($D140/(VLOOKUP($B140,Ingredients!$A:$K,3,FALSE)))), "ingredient not in list"))</f>
        <v>176</v>
      </c>
      <c r="J140" s="87" t="str">
        <f t="shared" si="25"/>
        <v>|</v>
      </c>
      <c r="K140" s="90">
        <f>IF($B140="", "", IFERROR((VLOOKUP($B140,Ingredients!$A:$K,10,FALSE)*($D140/(VLOOKUP($B140,Ingredients!$A:$K,3,FALSE)))), "ingredient not in list"))</f>
        <v>0</v>
      </c>
      <c r="L140" s="87" t="str">
        <f t="shared" si="26"/>
        <v>|</v>
      </c>
      <c r="M140" s="90">
        <f>IF($B140="", "", IFERROR((VLOOKUP($B140,Ingredients!$A:$K,11,FALSE)*($D140/(VLOOKUP($B140,Ingredients!$A:$K,3,FALSE)))), "ingredient not in list"))</f>
        <v>20</v>
      </c>
      <c r="N140" s="87" t="str">
        <f t="shared" si="27"/>
        <v>|</v>
      </c>
      <c r="O140" s="91">
        <f>IF($B140="", "", IFERROR((VLOOKUP($B140,Ingredients!$A:$H,6,FALSE)*($D140/(VLOOKUP($B140,Ingredients!$A:$H,3,FALSE)))), "ingredient not in list"))</f>
        <v>880</v>
      </c>
      <c r="P140" s="9" t="str">
        <f>IF(AND(G140&lt;&gt;"",G141=""),SUM(G$1:G141)-SUM(P$1:P139),"")</f>
        <v/>
      </c>
      <c r="Q140" t="str">
        <f>IF(AND(O140&lt;&gt;"",O141=""),SUM(O$1:O141)-SUM(Q$1:Q139),"")</f>
        <v/>
      </c>
      <c r="R140" s="114" t="str">
        <f>IF(AND(I140&lt;&gt;"",I141=""),SUM(I$1:I141)-SUM(R$1:R139),"")</f>
        <v/>
      </c>
      <c r="S140" s="114" t="str">
        <f>IF(AND(K140&lt;&gt;"",K141=""),SUM(K$1:K141)-SUM(S$1:S139),"")</f>
        <v/>
      </c>
      <c r="T140" s="114" t="str">
        <f>IF(AND(M140&lt;&gt;"",M141=""),SUM(M$1:M141)-SUM(T$1:T139),"")</f>
        <v/>
      </c>
      <c r="V140" s="9" t="str">
        <f t="shared" si="28"/>
        <v/>
      </c>
      <c r="W140" s="28" t="str">
        <f t="shared" si="29"/>
        <v/>
      </c>
      <c r="X140" s="114" t="str">
        <f t="shared" si="30"/>
        <v/>
      </c>
      <c r="Y140" s="114" t="str">
        <f t="shared" si="31"/>
        <v/>
      </c>
      <c r="Z140" s="114" t="str">
        <f t="shared" si="32"/>
        <v/>
      </c>
      <c r="AA140" s="72"/>
    </row>
    <row r="141" spans="1:27" ht="12.75" x14ac:dyDescent="0.2">
      <c r="A141" s="16"/>
      <c r="B141" s="86" t="s">
        <v>180</v>
      </c>
      <c r="C141" s="87" t="str">
        <f t="shared" si="22"/>
        <v>|</v>
      </c>
      <c r="D141" s="18">
        <v>4</v>
      </c>
      <c r="E141" s="88" t="str">
        <f>IF(B141="","",IFERROR(VLOOKUP(B141,Ingredients!$A:$G,4,FALSE),"ingredient not in list"))</f>
        <v>stalks</v>
      </c>
      <c r="F141" s="87" t="str">
        <f t="shared" si="23"/>
        <v>|</v>
      </c>
      <c r="G141" s="89">
        <f>IF(B141="", "", IFERROR((VLOOKUP(B141,Ingredients!$A:$H,8,FALSE)*(D141/(VLOOKUP(B141,Ingredients!$A:$H,3,FALSE)))), "ingredient not in list"))</f>
        <v>1.25</v>
      </c>
      <c r="H141" s="87" t="str">
        <f t="shared" si="24"/>
        <v>|</v>
      </c>
      <c r="I141" s="90">
        <f>IF($B141="", "", IFERROR((VLOOKUP($B141,Ingredients!$A:$K,9,FALSE)*($D141/(VLOOKUP($B141,Ingredients!$A:$K,3,FALSE)))), "ingredient not in list"))</f>
        <v>1.1200000000000001</v>
      </c>
      <c r="J141" s="87" t="str">
        <f t="shared" si="25"/>
        <v>|</v>
      </c>
      <c r="K141" s="90">
        <f>IF($B141="", "", IFERROR((VLOOKUP($B141,Ingredients!$A:$K,10,FALSE)*($D141/(VLOOKUP($B141,Ingredients!$A:$K,3,FALSE)))), "ingredient not in list"))</f>
        <v>4.76</v>
      </c>
      <c r="L141" s="87" t="str">
        <f t="shared" si="26"/>
        <v>|</v>
      </c>
      <c r="M141" s="90">
        <f>IF($B141="", "", IFERROR((VLOOKUP($B141,Ingredients!$A:$K,11,FALSE)*($D141/(VLOOKUP($B141,Ingredients!$A:$K,3,FALSE)))), "ingredient not in list"))</f>
        <v>0.28000000000000003</v>
      </c>
      <c r="N141" s="87" t="str">
        <f t="shared" si="27"/>
        <v>|</v>
      </c>
      <c r="O141" s="91">
        <f>IF($B141="", "", IFERROR((VLOOKUP($B141,Ingredients!$A:$H,6,FALSE)*($D141/(VLOOKUP($B141,Ingredients!$A:$H,3,FALSE)))), "ingredient not in list"))</f>
        <v>30</v>
      </c>
      <c r="P141" s="9" t="str">
        <f>IF(AND(G141&lt;&gt;"",G142=""),SUM(G$1:G142)-SUM(P$1:P140),"")</f>
        <v/>
      </c>
      <c r="Q141" t="str">
        <f>IF(AND(O141&lt;&gt;"",O142=""),SUM(O$1:O142)-SUM(Q$1:Q140),"")</f>
        <v/>
      </c>
      <c r="R141" s="114" t="str">
        <f>IF(AND(I141&lt;&gt;"",I142=""),SUM(I$1:I142)-SUM(R$1:R140),"")</f>
        <v/>
      </c>
      <c r="S141" s="114" t="str">
        <f>IF(AND(K141&lt;&gt;"",K142=""),SUM(K$1:K142)-SUM(S$1:S140),"")</f>
        <v/>
      </c>
      <c r="T141" s="114" t="str">
        <f>IF(AND(M141&lt;&gt;"",M142=""),SUM(M$1:M142)-SUM(T$1:T140),"")</f>
        <v/>
      </c>
      <c r="V141" s="9" t="str">
        <f t="shared" si="28"/>
        <v/>
      </c>
      <c r="W141" s="28" t="str">
        <f t="shared" si="29"/>
        <v/>
      </c>
      <c r="X141" s="114" t="str">
        <f t="shared" si="30"/>
        <v/>
      </c>
      <c r="Y141" s="114" t="str">
        <f t="shared" si="31"/>
        <v/>
      </c>
      <c r="Z141" s="114" t="str">
        <f t="shared" si="32"/>
        <v/>
      </c>
      <c r="AA141" s="72"/>
    </row>
    <row r="142" spans="1:27" ht="12.75" x14ac:dyDescent="0.2">
      <c r="A142" s="16"/>
      <c r="B142" s="86" t="s">
        <v>34</v>
      </c>
      <c r="C142" s="87" t="str">
        <f t="shared" si="22"/>
        <v>|</v>
      </c>
      <c r="D142" s="18">
        <v>3</v>
      </c>
      <c r="E142" s="88" t="str">
        <f>IF(B142="","",IFERROR(VLOOKUP(B142,Ingredients!$A:$G,4,FALSE),"ingredient not in list"))</f>
        <v>green onion</v>
      </c>
      <c r="F142" s="87" t="str">
        <f t="shared" si="23"/>
        <v>|</v>
      </c>
      <c r="G142" s="89">
        <f>IF(B142="", "", IFERROR((VLOOKUP(B142,Ingredients!$A:$H,8,FALSE)*(D142/(VLOOKUP(B142,Ingredients!$A:$H,3,FALSE)))), "ingredient not in list"))</f>
        <v>0.25800000000000001</v>
      </c>
      <c r="H142" s="87" t="str">
        <f t="shared" si="24"/>
        <v>|</v>
      </c>
      <c r="I142" s="90">
        <f>IF($B142="", "", IFERROR((VLOOKUP($B142,Ingredients!$A:$K,9,FALSE)*($D142/(VLOOKUP($B142,Ingredients!$A:$K,3,FALSE)))), "ingredient not in list"))</f>
        <v>3</v>
      </c>
      <c r="J142" s="87" t="str">
        <f t="shared" si="25"/>
        <v>|</v>
      </c>
      <c r="K142" s="90">
        <f>IF($B142="", "", IFERROR((VLOOKUP($B142,Ingredients!$A:$K,10,FALSE)*($D142/(VLOOKUP($B142,Ingredients!$A:$K,3,FALSE)))), "ingredient not in list"))</f>
        <v>6</v>
      </c>
      <c r="L142" s="87" t="str">
        <f t="shared" si="26"/>
        <v>|</v>
      </c>
      <c r="M142" s="90">
        <f>IF($B142="", "", IFERROR((VLOOKUP($B142,Ingredients!$A:$K,11,FALSE)*($D142/(VLOOKUP($B142,Ingredients!$A:$K,3,FALSE)))), "ingredient not in list"))</f>
        <v>0</v>
      </c>
      <c r="N142" s="87" t="str">
        <f t="shared" si="27"/>
        <v>|</v>
      </c>
      <c r="O142" s="91">
        <f>IF($B142="", "", IFERROR((VLOOKUP($B142,Ingredients!$A:$H,6,FALSE)*($D142/(VLOOKUP($B142,Ingredients!$A:$H,3,FALSE)))), "ingredient not in list"))</f>
        <v>15</v>
      </c>
      <c r="P142" s="9" t="str">
        <f>IF(AND(G142&lt;&gt;"",G143=""),SUM(G$1:G143)-SUM(P$1:P141),"")</f>
        <v/>
      </c>
      <c r="Q142" t="str">
        <f>IF(AND(O142&lt;&gt;"",O143=""),SUM(O$1:O143)-SUM(Q$1:Q141),"")</f>
        <v/>
      </c>
      <c r="R142" s="114" t="str">
        <f>IF(AND(I142&lt;&gt;"",I143=""),SUM(I$1:I143)-SUM(R$1:R141),"")</f>
        <v/>
      </c>
      <c r="S142" s="114" t="str">
        <f>IF(AND(K142&lt;&gt;"",K143=""),SUM(K$1:K143)-SUM(S$1:S141),"")</f>
        <v/>
      </c>
      <c r="T142" s="114" t="str">
        <f>IF(AND(M142&lt;&gt;"",M143=""),SUM(M$1:M143)-SUM(T$1:T141),"")</f>
        <v/>
      </c>
      <c r="V142" s="9" t="str">
        <f t="shared" si="28"/>
        <v/>
      </c>
      <c r="W142" s="28" t="str">
        <f t="shared" si="29"/>
        <v/>
      </c>
      <c r="X142" s="114" t="str">
        <f t="shared" si="30"/>
        <v/>
      </c>
      <c r="Y142" s="114" t="str">
        <f t="shared" si="31"/>
        <v/>
      </c>
      <c r="Z142" s="114" t="str">
        <f t="shared" si="32"/>
        <v/>
      </c>
      <c r="AA142" s="72"/>
    </row>
    <row r="143" spans="1:27" ht="12.75" x14ac:dyDescent="0.2">
      <c r="A143" s="16"/>
      <c r="B143" s="86" t="s">
        <v>218</v>
      </c>
      <c r="C143" s="87" t="str">
        <f t="shared" si="22"/>
        <v>|</v>
      </c>
      <c r="D143" s="18">
        <v>1</v>
      </c>
      <c r="E143" s="88" t="str">
        <f>IF(B143="","",IFERROR(VLOOKUP(B143,Ingredients!$A:$G,4,FALSE),"ingredient not in list"))</f>
        <v>apple</v>
      </c>
      <c r="F143" s="87" t="str">
        <f t="shared" si="23"/>
        <v>|</v>
      </c>
      <c r="G143" s="89">
        <f>IF(B143="", "", IFERROR((VLOOKUP(B143,Ingredients!$A:$H,8,FALSE)*(D143/(VLOOKUP(B143,Ingredients!$A:$H,3,FALSE)))), "ingredient not in list"))</f>
        <v>1.29</v>
      </c>
      <c r="H143" s="87" t="str">
        <f t="shared" si="24"/>
        <v>|</v>
      </c>
      <c r="I143" s="90">
        <f>IF($B143="", "", IFERROR((VLOOKUP($B143,Ingredients!$A:$K,9,FALSE)*($D143/(VLOOKUP($B143,Ingredients!$A:$K,3,FALSE)))), "ingredient not in list"))</f>
        <v>0.36</v>
      </c>
      <c r="J143" s="87" t="str">
        <f t="shared" si="25"/>
        <v>|</v>
      </c>
      <c r="K143" s="90">
        <f>IF($B143="", "", IFERROR((VLOOKUP($B143,Ingredients!$A:$K,10,FALSE)*($D143/(VLOOKUP($B143,Ingredients!$A:$K,3,FALSE)))), "ingredient not in list"))</f>
        <v>19.059999999999999</v>
      </c>
      <c r="L143" s="87" t="str">
        <f t="shared" si="26"/>
        <v>|</v>
      </c>
      <c r="M143" s="90">
        <f>IF($B143="", "", IFERROR((VLOOKUP($B143,Ingredients!$A:$K,11,FALSE)*($D143/(VLOOKUP($B143,Ingredients!$A:$K,3,FALSE)))), "ingredient not in list"))</f>
        <v>0.23</v>
      </c>
      <c r="N143" s="87" t="str">
        <f t="shared" si="27"/>
        <v>|</v>
      </c>
      <c r="O143" s="91">
        <f>IF($B143="", "", IFERROR((VLOOKUP($B143,Ingredients!$A:$H,6,FALSE)*($D143/(VLOOKUP($B143,Ingredients!$A:$H,3,FALSE)))), "ingredient not in list"))</f>
        <v>100</v>
      </c>
      <c r="P143" s="9" t="str">
        <f>IF(AND(G143&lt;&gt;"",G144=""),SUM(G$1:G144)-SUM(P$1:P142),"")</f>
        <v/>
      </c>
      <c r="Q143" t="str">
        <f>IF(AND(O143&lt;&gt;"",O144=""),SUM(O$1:O144)-SUM(Q$1:Q142),"")</f>
        <v/>
      </c>
      <c r="R143" s="114" t="str">
        <f>IF(AND(I143&lt;&gt;"",I144=""),SUM(I$1:I144)-SUM(R$1:R142),"")</f>
        <v/>
      </c>
      <c r="S143" s="114" t="str">
        <f>IF(AND(K143&lt;&gt;"",K144=""),SUM(K$1:K144)-SUM(S$1:S142),"")</f>
        <v/>
      </c>
      <c r="T143" s="114" t="str">
        <f>IF(AND(M143&lt;&gt;"",M144=""),SUM(M$1:M144)-SUM(T$1:T142),"")</f>
        <v/>
      </c>
      <c r="V143" s="9" t="str">
        <f t="shared" si="28"/>
        <v/>
      </c>
      <c r="W143" s="28" t="str">
        <f t="shared" si="29"/>
        <v/>
      </c>
      <c r="X143" s="114" t="str">
        <f t="shared" si="30"/>
        <v/>
      </c>
      <c r="Y143" s="114" t="str">
        <f t="shared" si="31"/>
        <v/>
      </c>
      <c r="Z143" s="114" t="str">
        <f t="shared" si="32"/>
        <v/>
      </c>
      <c r="AA143" s="72"/>
    </row>
    <row r="144" spans="1:27" ht="13.5" thickBot="1" x14ac:dyDescent="0.25">
      <c r="B144" s="86" t="s">
        <v>58</v>
      </c>
      <c r="C144" s="87" t="str">
        <f t="shared" si="22"/>
        <v>|</v>
      </c>
      <c r="D144" s="18">
        <v>0.5</v>
      </c>
      <c r="E144" s="88" t="str">
        <f>IF(B144="","",IFERROR(VLOOKUP(B144,Ingredients!$A:$G,4,FALSE),"ingredient not in list"))</f>
        <v>cup</v>
      </c>
      <c r="F144" s="87" t="str">
        <f t="shared" si="23"/>
        <v>|</v>
      </c>
      <c r="G144" s="89">
        <f>IF(B144="", "", IFERROR((VLOOKUP(B144,Ingredients!$A:$H,8,FALSE)*(D144/(VLOOKUP(B144,Ingredients!$A:$H,3,FALSE)))), "ingredient not in list"))</f>
        <v>0.57000000000000006</v>
      </c>
      <c r="H144" s="87" t="str">
        <f t="shared" si="24"/>
        <v>|</v>
      </c>
      <c r="I144" s="90">
        <f>IF($B144="", "", IFERROR((VLOOKUP($B144,Ingredients!$A:$K,9,FALSE)*($D144/(VLOOKUP($B144,Ingredients!$A:$K,3,FALSE)))), "ingredient not in list"))</f>
        <v>2</v>
      </c>
      <c r="J144" s="87" t="str">
        <f t="shared" si="25"/>
        <v>|</v>
      </c>
      <c r="K144" s="90">
        <f>IF($B144="", "", IFERROR((VLOOKUP($B144,Ingredients!$A:$K,10,FALSE)*($D144/(VLOOKUP($B144,Ingredients!$A:$K,3,FALSE)))), "ingredient not in list"))</f>
        <v>64</v>
      </c>
      <c r="L144" s="87" t="str">
        <f t="shared" si="26"/>
        <v>|</v>
      </c>
      <c r="M144" s="90">
        <f>IF($B144="", "", IFERROR((VLOOKUP($B144,Ingredients!$A:$K,11,FALSE)*($D144/(VLOOKUP($B144,Ingredients!$A:$K,3,FALSE)))), "ingredient not in list"))</f>
        <v>0</v>
      </c>
      <c r="N144" s="87" t="str">
        <f t="shared" si="27"/>
        <v>|</v>
      </c>
      <c r="O144" s="91">
        <f>IF($B144="", "", IFERROR((VLOOKUP($B144,Ingredients!$A:$H,6,FALSE)*($D144/(VLOOKUP($B144,Ingredients!$A:$H,3,FALSE)))), "ingredient not in list"))</f>
        <v>240</v>
      </c>
      <c r="P144" s="9" t="str">
        <f>IF(AND(G144&lt;&gt;"",G145=""),SUM(G$1:G145)-SUM(P$1:P143),"")</f>
        <v/>
      </c>
      <c r="Q144" t="str">
        <f>IF(AND(O144&lt;&gt;"",O145=""),SUM(O$1:O145)-SUM(Q$1:Q143),"")</f>
        <v/>
      </c>
      <c r="R144" s="114" t="str">
        <f>IF(AND(I144&lt;&gt;"",I145=""),SUM(I$1:I145)-SUM(R$1:R143),"")</f>
        <v/>
      </c>
      <c r="S144" s="114" t="str">
        <f>IF(AND(K144&lt;&gt;"",K145=""),SUM(K$1:K145)-SUM(S$1:S143),"")</f>
        <v/>
      </c>
      <c r="T144" s="114" t="str">
        <f>IF(AND(M144&lt;&gt;"",M145=""),SUM(M$1:M145)-SUM(T$1:T143),"")</f>
        <v/>
      </c>
      <c r="V144" s="9" t="str">
        <f t="shared" si="28"/>
        <v/>
      </c>
      <c r="W144" s="28" t="str">
        <f t="shared" si="29"/>
        <v/>
      </c>
      <c r="X144" s="114" t="str">
        <f t="shared" si="30"/>
        <v/>
      </c>
      <c r="Y144" s="114" t="str">
        <f t="shared" si="31"/>
        <v/>
      </c>
      <c r="Z144" s="114" t="str">
        <f t="shared" si="32"/>
        <v/>
      </c>
      <c r="AA144" s="72"/>
    </row>
    <row r="145" spans="1:27" ht="13.5" thickBot="1" x14ac:dyDescent="0.25">
      <c r="A145" s="78" t="s">
        <v>185</v>
      </c>
      <c r="B145" s="92" t="s">
        <v>42</v>
      </c>
      <c r="C145" s="93" t="str">
        <f t="shared" si="22"/>
        <v>|</v>
      </c>
      <c r="D145" s="94">
        <v>1</v>
      </c>
      <c r="E145" s="95" t="str">
        <f>IF(B145="","",IFERROR(VLOOKUP(B145,Ingredients!$A:$G,4,FALSE),"ingredient not in list"))</f>
        <v>onion</v>
      </c>
      <c r="F145" s="93" t="str">
        <f t="shared" si="23"/>
        <v>|</v>
      </c>
      <c r="G145" s="96">
        <f>IF(B145="", "", IFERROR((VLOOKUP(B145,Ingredients!$A:$H,8,FALSE)*(D145/(VLOOKUP(B145,Ingredients!$A:$H,3,FALSE)))), "ingredient not in list"))</f>
        <v>1</v>
      </c>
      <c r="H145" s="93" t="str">
        <f t="shared" si="24"/>
        <v>|</v>
      </c>
      <c r="I145" s="97">
        <f>IF($B145="", "", IFERROR((VLOOKUP($B145,Ingredients!$A:$K,9,FALSE)*($D145/(VLOOKUP($B145,Ingredients!$A:$K,3,FALSE)))), "ingredient not in list"))</f>
        <v>2</v>
      </c>
      <c r="J145" s="93" t="str">
        <f t="shared" si="25"/>
        <v>|</v>
      </c>
      <c r="K145" s="97">
        <f>IF($B145="", "", IFERROR((VLOOKUP($B145,Ingredients!$A:$K,10,FALSE)*($D145/(VLOOKUP($B145,Ingredients!$A:$K,3,FALSE)))), "ingredient not in list"))</f>
        <v>14</v>
      </c>
      <c r="L145" s="93" t="str">
        <f t="shared" si="26"/>
        <v>|</v>
      </c>
      <c r="M145" s="97">
        <f>IF($B145="", "", IFERROR((VLOOKUP($B145,Ingredients!$A:$K,11,FALSE)*($D145/(VLOOKUP($B145,Ingredients!$A:$K,3,FALSE)))), "ingredient not in list"))</f>
        <v>0</v>
      </c>
      <c r="N145" s="93" t="str">
        <f t="shared" si="27"/>
        <v>|</v>
      </c>
      <c r="O145" s="98">
        <f>IF($B145="", "", IFERROR((VLOOKUP($B145,Ingredients!$A:$H,6,FALSE)*($D145/(VLOOKUP($B145,Ingredients!$A:$H,3,FALSE)))), "ingredient not in list"))</f>
        <v>44</v>
      </c>
      <c r="P145" s="9">
        <f>IF(AND(G145&lt;&gt;"",G146=""),SUM(G$1:G146)-SUM(P$1:P144),"")</f>
        <v>11.801241379454581</v>
      </c>
      <c r="Q145">
        <f>IF(AND(O145&lt;&gt;"",O146=""),SUM(O$1:O146)-SUM(Q$1:Q144),"")</f>
        <v>1521.25</v>
      </c>
      <c r="R145" s="114">
        <f>IF(AND(I145&lt;&gt;"",I146=""),SUM(I$1:I146)-SUM(R$1:R144),"")</f>
        <v>188.54749999999979</v>
      </c>
      <c r="S145" s="114">
        <f>IF(AND(K145&lt;&gt;"",K146=""),SUM(K$1:K146)-SUM(S$1:S144),"")</f>
        <v>144.31250000000091</v>
      </c>
      <c r="T145" s="114">
        <f>IF(AND(M145&lt;&gt;"",M146=""),SUM(M$1:M146)-SUM(T$1:T144),"")</f>
        <v>28.375</v>
      </c>
      <c r="U145" s="14">
        <v>6</v>
      </c>
      <c r="V145" s="9">
        <f>IF(U145="","",(P145/U145)+(3.99/6))</f>
        <v>2.6318735632424302</v>
      </c>
      <c r="W145" s="28">
        <f t="shared" si="29"/>
        <v>253.54166666666666</v>
      </c>
      <c r="X145" s="114">
        <f t="shared" si="30"/>
        <v>31.424583333333299</v>
      </c>
      <c r="Y145" s="114">
        <f t="shared" si="31"/>
        <v>24.052083333333485</v>
      </c>
      <c r="Z145" s="114">
        <f t="shared" si="32"/>
        <v>4.729166666666667</v>
      </c>
      <c r="AA145" s="28"/>
    </row>
    <row r="146" spans="1:27" ht="12.75" x14ac:dyDescent="0.2">
      <c r="A146" s="16"/>
      <c r="C146" t="str">
        <f t="shared" si="22"/>
        <v/>
      </c>
      <c r="D146" s="16"/>
      <c r="E146" s="3" t="str">
        <f>IF(B146="","",IFERROR(VLOOKUP(B146,Ingredients!$A:$G,4,FALSE),"ingredient not in list"))</f>
        <v/>
      </c>
      <c r="F146" t="str">
        <f t="shared" si="23"/>
        <v/>
      </c>
      <c r="G146" s="9" t="str">
        <f>IF(B146="", "", IFERROR((VLOOKUP(B146,Ingredients!$A:$H,8,FALSE)*(D146/(VLOOKUP(B146,Ingredients!$A:$H,3,FALSE)))), "ingredient not in list"))</f>
        <v/>
      </c>
      <c r="H146" t="str">
        <f t="shared" si="24"/>
        <v/>
      </c>
      <c r="I146" s="69" t="str">
        <f>IF($B146="", "", IFERROR((VLOOKUP($B146,Ingredients!$A:$K,9,FALSE)*($D146/(VLOOKUP($B146,Ingredients!$A:$K,3,FALSE)))), "ingredient not in list"))</f>
        <v/>
      </c>
      <c r="J146" t="str">
        <f t="shared" si="25"/>
        <v/>
      </c>
      <c r="K146" s="69" t="str">
        <f>IF($B146="", "", IFERROR((VLOOKUP($B146,Ingredients!$A:$K,10,FALSE)*($D146/(VLOOKUP($B146,Ingredients!$A:$K,3,FALSE)))), "ingredient not in list"))</f>
        <v/>
      </c>
      <c r="L146" t="str">
        <f t="shared" si="26"/>
        <v/>
      </c>
      <c r="M146" s="69" t="str">
        <f>IF($B146="", "", IFERROR((VLOOKUP($B146,Ingredients!$A:$K,11,FALSE)*($D146/(VLOOKUP($B146,Ingredients!$A:$K,3,FALSE)))), "ingredient not in list"))</f>
        <v/>
      </c>
      <c r="N146" t="str">
        <f t="shared" si="27"/>
        <v/>
      </c>
      <c r="O146" s="29" t="str">
        <f>IF($B146="", "", IFERROR((VLOOKUP($B146,Ingredients!$A:$H,6,FALSE)*($D146/(VLOOKUP($B146,Ingredients!$A:$H,3,FALSE)))), "ingredient not in list"))</f>
        <v/>
      </c>
      <c r="P146" s="9" t="str">
        <f>IF(AND(G146&lt;&gt;"",G147=""),SUM(G$1:G147)-SUM(P$1:P145),"")</f>
        <v/>
      </c>
      <c r="Q146" t="str">
        <f>IF(AND(O146&lt;&gt;"",O147=""),SUM(O$1:O147)-SUM(Q$1:Q145),"")</f>
        <v/>
      </c>
      <c r="R146" s="114" t="str">
        <f>IF(AND(I146&lt;&gt;"",I147=""),SUM(I$1:I147)-SUM(R$1:R145),"")</f>
        <v/>
      </c>
      <c r="S146" s="114" t="str">
        <f>IF(AND(K146&lt;&gt;"",K147=""),SUM(K$1:K147)-SUM(S$1:S145),"")</f>
        <v/>
      </c>
      <c r="T146" s="114" t="str">
        <f>IF(AND(M146&lt;&gt;"",M147=""),SUM(M$1:M147)-SUM(T$1:T145),"")</f>
        <v/>
      </c>
      <c r="V146" s="9" t="str">
        <f t="shared" si="28"/>
        <v/>
      </c>
      <c r="W146" s="28" t="str">
        <f t="shared" si="29"/>
        <v/>
      </c>
      <c r="X146" s="114" t="str">
        <f t="shared" si="30"/>
        <v/>
      </c>
      <c r="Y146" s="114" t="str">
        <f t="shared" si="31"/>
        <v/>
      </c>
      <c r="Z146" s="114" t="str">
        <f t="shared" si="32"/>
        <v/>
      </c>
      <c r="AA146" s="73" t="s">
        <v>191</v>
      </c>
    </row>
    <row r="147" spans="1:27" ht="12.75" x14ac:dyDescent="0.2">
      <c r="A147" s="16"/>
      <c r="B147" s="79" t="s">
        <v>146</v>
      </c>
      <c r="C147" s="80" t="str">
        <f t="shared" si="22"/>
        <v>|</v>
      </c>
      <c r="D147" s="103">
        <v>6</v>
      </c>
      <c r="E147" s="82" t="str">
        <f>IF(B147="","",IFERROR(VLOOKUP(B147,Ingredients!$A:$G,4,FALSE),"ingredient not in list"))</f>
        <v>clove</v>
      </c>
      <c r="F147" s="80" t="str">
        <f t="shared" si="23"/>
        <v>|</v>
      </c>
      <c r="G147" s="83">
        <f>IF(B147="", "", IFERROR((VLOOKUP(B147,Ingredients!$A:$H,8,FALSE)*(D147/(VLOOKUP(B147,Ingredients!$A:$H,3,FALSE)))), "ingredient not in list"))</f>
        <v>0.20699999999999996</v>
      </c>
      <c r="H147" s="80" t="str">
        <f t="shared" si="24"/>
        <v>|</v>
      </c>
      <c r="I147" s="84">
        <f>IF($B147="", "", IFERROR((VLOOKUP($B147,Ingredients!$A:$K,9,FALSE)*($D147/(VLOOKUP($B147,Ingredients!$A:$K,3,FALSE)))), "ingredient not in list"))</f>
        <v>1.1400000000000001</v>
      </c>
      <c r="J147" s="80" t="str">
        <f t="shared" si="25"/>
        <v>|</v>
      </c>
      <c r="K147" s="84">
        <f>IF($B147="", "", IFERROR((VLOOKUP($B147,Ingredients!$A:$K,10,FALSE)*($D147/(VLOOKUP($B147,Ingredients!$A:$K,3,FALSE)))), "ingredient not in list"))</f>
        <v>5.9399999999999995</v>
      </c>
      <c r="L147" s="80" t="str">
        <f t="shared" si="26"/>
        <v>|</v>
      </c>
      <c r="M147" s="84">
        <f>IF($B147="", "", IFERROR((VLOOKUP($B147,Ingredients!$A:$K,11,FALSE)*($D147/(VLOOKUP($B147,Ingredients!$A:$K,3,FALSE)))), "ingredient not in list"))</f>
        <v>0.12</v>
      </c>
      <c r="N147" s="80" t="str">
        <f t="shared" si="27"/>
        <v>|</v>
      </c>
      <c r="O147" s="85">
        <f>IF($B147="", "", IFERROR((VLOOKUP($B147,Ingredients!$A:$H,6,FALSE)*($D147/(VLOOKUP($B147,Ingredients!$A:$H,3,FALSE)))), "ingredient not in list"))</f>
        <v>24</v>
      </c>
      <c r="P147" s="9" t="str">
        <f>IF(AND(G147&lt;&gt;"",G148=""),SUM(G$1:G148)-SUM(P$1:P146),"")</f>
        <v/>
      </c>
      <c r="Q147" t="str">
        <f>IF(AND(O147&lt;&gt;"",O148=""),SUM(O$1:O148)-SUM(Q$1:Q146),"")</f>
        <v/>
      </c>
      <c r="R147" s="114" t="str">
        <f>IF(AND(I147&lt;&gt;"",I148=""),SUM(I$1:I148)-SUM(R$1:R146),"")</f>
        <v/>
      </c>
      <c r="S147" s="114" t="str">
        <f>IF(AND(K147&lt;&gt;"",K148=""),SUM(K$1:K148)-SUM(S$1:S146),"")</f>
        <v/>
      </c>
      <c r="T147" s="114" t="str">
        <f>IF(AND(M147&lt;&gt;"",M148=""),SUM(M$1:M148)-SUM(T$1:T146),"")</f>
        <v/>
      </c>
      <c r="V147" s="9" t="str">
        <f t="shared" si="28"/>
        <v/>
      </c>
      <c r="W147" s="28" t="str">
        <f t="shared" si="29"/>
        <v/>
      </c>
      <c r="X147" s="114" t="str">
        <f t="shared" si="30"/>
        <v/>
      </c>
      <c r="Y147" s="114" t="str">
        <f t="shared" si="31"/>
        <v/>
      </c>
      <c r="Z147" s="114" t="str">
        <f t="shared" si="32"/>
        <v/>
      </c>
      <c r="AA147" s="74"/>
    </row>
    <row r="148" spans="1:27" ht="12.75" x14ac:dyDescent="0.2">
      <c r="A148" s="16"/>
      <c r="B148" s="86" t="s">
        <v>69</v>
      </c>
      <c r="C148" s="87" t="str">
        <f t="shared" si="22"/>
        <v>|</v>
      </c>
      <c r="D148" s="18">
        <v>0.25</v>
      </c>
      <c r="E148" s="88" t="str">
        <f>IF(B148="","",IFERROR(VLOOKUP(B148,Ingredients!$A:$G,4,FALSE),"ingredient not in list"))</f>
        <v>tsp</v>
      </c>
      <c r="F148" s="87" t="str">
        <f t="shared" si="23"/>
        <v>|</v>
      </c>
      <c r="G148" s="89">
        <f>IF(B148="", "", IFERROR((VLOOKUP(B148,Ingredients!$A:$H,8,FALSE)*(D148/(VLOOKUP(B148,Ingredients!$A:$H,3,FALSE)))), "ingredient not in list"))</f>
        <v>3.0549898167006109E-3</v>
      </c>
      <c r="H148" s="87" t="str">
        <f t="shared" si="24"/>
        <v>|</v>
      </c>
      <c r="I148" s="90">
        <f>IF($B148="", "", IFERROR((VLOOKUP($B148,Ingredients!$A:$K,9,FALSE)*($D148/(VLOOKUP($B148,Ingredients!$A:$K,3,FALSE)))), "ingredient not in list"))</f>
        <v>0</v>
      </c>
      <c r="J148" s="87" t="str">
        <f t="shared" si="25"/>
        <v>|</v>
      </c>
      <c r="K148" s="90">
        <f>IF($B148="", "", IFERROR((VLOOKUP($B148,Ingredients!$A:$K,10,FALSE)*($D148/(VLOOKUP($B148,Ingredients!$A:$K,3,FALSE)))), "ingredient not in list"))</f>
        <v>0</v>
      </c>
      <c r="L148" s="87" t="str">
        <f t="shared" si="26"/>
        <v>|</v>
      </c>
      <c r="M148" s="90">
        <f>IF($B148="", "", IFERROR((VLOOKUP($B148,Ingredients!$A:$K,11,FALSE)*($D148/(VLOOKUP($B148,Ingredients!$A:$K,3,FALSE)))), "ingredient not in list"))</f>
        <v>0</v>
      </c>
      <c r="N148" s="87" t="str">
        <f t="shared" si="27"/>
        <v>|</v>
      </c>
      <c r="O148" s="91">
        <f>IF($B148="", "", IFERROR((VLOOKUP($B148,Ingredients!$A:$H,6,FALSE)*($D148/(VLOOKUP($B148,Ingredients!$A:$H,3,FALSE)))), "ingredient not in list"))</f>
        <v>0</v>
      </c>
      <c r="P148" s="9" t="str">
        <f>IF(AND(G148&lt;&gt;"",G149=""),SUM(G$1:G149)-SUM(P$1:P147),"")</f>
        <v/>
      </c>
      <c r="Q148" t="str">
        <f>IF(AND(O148&lt;&gt;"",O149=""),SUM(O$1:O149)-SUM(Q$1:Q147),"")</f>
        <v/>
      </c>
      <c r="R148" s="114" t="str">
        <f>IF(AND(I148&lt;&gt;"",I149=""),SUM(I$1:I149)-SUM(R$1:R147),"")</f>
        <v/>
      </c>
      <c r="S148" s="114" t="str">
        <f>IF(AND(K148&lt;&gt;"",K149=""),SUM(K$1:K149)-SUM(S$1:S147),"")</f>
        <v/>
      </c>
      <c r="T148" s="114" t="str">
        <f>IF(AND(M148&lt;&gt;"",M149=""),SUM(M$1:M149)-SUM(T$1:T147),"")</f>
        <v/>
      </c>
      <c r="V148" s="9" t="str">
        <f t="shared" si="28"/>
        <v/>
      </c>
      <c r="W148" s="28" t="str">
        <f t="shared" si="29"/>
        <v/>
      </c>
      <c r="X148" s="114" t="str">
        <f t="shared" si="30"/>
        <v/>
      </c>
      <c r="Y148" s="114" t="str">
        <f t="shared" si="31"/>
        <v/>
      </c>
      <c r="Z148" s="114" t="str">
        <f t="shared" si="32"/>
        <v/>
      </c>
      <c r="AA148" s="74"/>
    </row>
    <row r="149" spans="1:27" ht="12.75" x14ac:dyDescent="0.2">
      <c r="A149" s="16"/>
      <c r="B149" s="86" t="s">
        <v>184</v>
      </c>
      <c r="C149" s="87" t="str">
        <f t="shared" si="22"/>
        <v>|</v>
      </c>
      <c r="D149" s="18">
        <v>0.25</v>
      </c>
      <c r="E149" s="88" t="str">
        <f>IF(B149="","",IFERROR(VLOOKUP(B149,Ingredients!$A:$G,4,FALSE),"ingredient not in list"))</f>
        <v>tsp</v>
      </c>
      <c r="F149" s="87" t="str">
        <f t="shared" si="23"/>
        <v>|</v>
      </c>
      <c r="G149" s="89">
        <f>IF(B149="", "", IFERROR((VLOOKUP(B149,Ingredients!$A:$H,8,FALSE)*(D149/(VLOOKUP(B149,Ingredients!$A:$H,3,FALSE)))), "ingredient not in list"))</f>
        <v>7.0422535211267607E-3</v>
      </c>
      <c r="H149" s="87" t="str">
        <f t="shared" si="24"/>
        <v>|</v>
      </c>
      <c r="I149" s="90">
        <f>IF($B149="", "", IFERROR((VLOOKUP($B149,Ingredients!$A:$K,9,FALSE)*($D149/(VLOOKUP($B149,Ingredients!$A:$K,3,FALSE)))), "ingredient not in list"))</f>
        <v>0</v>
      </c>
      <c r="J149" s="87" t="str">
        <f t="shared" si="25"/>
        <v>|</v>
      </c>
      <c r="K149" s="90">
        <f>IF($B149="", "", IFERROR((VLOOKUP($B149,Ingredients!$A:$K,10,FALSE)*($D149/(VLOOKUP($B149,Ingredients!$A:$K,3,FALSE)))), "ingredient not in list"))</f>
        <v>1.4999999999999999E-2</v>
      </c>
      <c r="L149" s="87" t="str">
        <f t="shared" si="26"/>
        <v>|</v>
      </c>
      <c r="M149" s="90">
        <f>IF($B149="", "", IFERROR((VLOOKUP($B149,Ingredients!$A:$K,11,FALSE)*($D149/(VLOOKUP($B149,Ingredients!$A:$K,3,FALSE)))), "ingredient not in list"))</f>
        <v>0</v>
      </c>
      <c r="N149" s="87" t="str">
        <f t="shared" si="27"/>
        <v>|</v>
      </c>
      <c r="O149" s="91">
        <f>IF($B149="", "", IFERROR((VLOOKUP($B149,Ingredients!$A:$H,6,FALSE)*($D149/(VLOOKUP($B149,Ingredients!$A:$H,3,FALSE)))), "ingredient not in list"))</f>
        <v>0.25</v>
      </c>
      <c r="P149" s="9" t="str">
        <f>IF(AND(G149&lt;&gt;"",G150=""),SUM(G$1:G150)-SUM(P$1:P148),"")</f>
        <v/>
      </c>
      <c r="Q149" t="str">
        <f>IF(AND(O149&lt;&gt;"",O150=""),SUM(O$1:O150)-SUM(Q$1:Q148),"")</f>
        <v/>
      </c>
      <c r="R149" s="114" t="str">
        <f>IF(AND(I149&lt;&gt;"",I150=""),SUM(I$1:I150)-SUM(R$1:R148),"")</f>
        <v/>
      </c>
      <c r="S149" s="114" t="str">
        <f>IF(AND(K149&lt;&gt;"",K150=""),SUM(K$1:K150)-SUM(S$1:S148),"")</f>
        <v/>
      </c>
      <c r="T149" s="114" t="str">
        <f>IF(AND(M149&lt;&gt;"",M150=""),SUM(M$1:M150)-SUM(T$1:T148),"")</f>
        <v/>
      </c>
      <c r="V149" s="9" t="str">
        <f t="shared" si="28"/>
        <v/>
      </c>
      <c r="W149" s="28" t="str">
        <f t="shared" si="29"/>
        <v/>
      </c>
      <c r="X149" s="114" t="str">
        <f t="shared" si="30"/>
        <v/>
      </c>
      <c r="Y149" s="114" t="str">
        <f t="shared" si="31"/>
        <v/>
      </c>
      <c r="Z149" s="114" t="str">
        <f t="shared" si="32"/>
        <v/>
      </c>
      <c r="AA149" s="74"/>
    </row>
    <row r="150" spans="1:27" ht="12.75" x14ac:dyDescent="0.2">
      <c r="A150" s="16"/>
      <c r="B150" s="86" t="s">
        <v>133</v>
      </c>
      <c r="C150" s="87" t="str">
        <f t="shared" si="22"/>
        <v>|</v>
      </c>
      <c r="D150" s="18">
        <v>4</v>
      </c>
      <c r="E150" s="88" t="str">
        <f>IF(B150="","",IFERROR(VLOOKUP(B150,Ingredients!$A:$G,4,FALSE),"ingredient not in list"))</f>
        <v>tbsp</v>
      </c>
      <c r="F150" s="87" t="str">
        <f t="shared" si="23"/>
        <v>|</v>
      </c>
      <c r="G150" s="89">
        <f>IF(B150="", "", IFERROR((VLOOKUP(B150,Ingredients!$A:$H,8,FALSE)*(D150/(VLOOKUP(B150,Ingredients!$A:$H,3,FALSE)))), "ingredient not in list"))</f>
        <v>0.42249999999999999</v>
      </c>
      <c r="H150" s="87" t="str">
        <f t="shared" si="24"/>
        <v>|</v>
      </c>
      <c r="I150" s="90">
        <f>IF($B150="", "", IFERROR((VLOOKUP($B150,Ingredients!$A:$K,9,FALSE)*($D150/(VLOOKUP($B150,Ingredients!$A:$K,3,FALSE)))), "ingredient not in list"))</f>
        <v>4</v>
      </c>
      <c r="J150" s="87" t="str">
        <f t="shared" si="25"/>
        <v>|</v>
      </c>
      <c r="K150" s="90">
        <f>IF($B150="", "", IFERROR((VLOOKUP($B150,Ingredients!$A:$K,10,FALSE)*($D150/(VLOOKUP($B150,Ingredients!$A:$K,3,FALSE)))), "ingredient not in list"))</f>
        <v>4</v>
      </c>
      <c r="L150" s="87" t="str">
        <f t="shared" si="26"/>
        <v>|</v>
      </c>
      <c r="M150" s="90">
        <f>IF($B150="", "", IFERROR((VLOOKUP($B150,Ingredients!$A:$K,11,FALSE)*($D150/(VLOOKUP($B150,Ingredients!$A:$K,3,FALSE)))), "ingredient not in list"))</f>
        <v>5</v>
      </c>
      <c r="N150" s="87" t="str">
        <f t="shared" si="27"/>
        <v>|</v>
      </c>
      <c r="O150" s="91">
        <f>IF($B150="", "", IFERROR((VLOOKUP($B150,Ingredients!$A:$H,6,FALSE)*($D150/(VLOOKUP($B150,Ingredients!$A:$H,3,FALSE)))), "ingredient not in list"))</f>
        <v>80</v>
      </c>
      <c r="P150" s="9" t="str">
        <f>IF(AND(G150&lt;&gt;"",G151=""),SUM(G$1:G151)-SUM(P$1:P149),"")</f>
        <v/>
      </c>
      <c r="Q150" t="str">
        <f>IF(AND(O150&lt;&gt;"",O151=""),SUM(O$1:O151)-SUM(Q$1:Q149),"")</f>
        <v/>
      </c>
      <c r="R150" s="114" t="str">
        <f>IF(AND(I150&lt;&gt;"",I151=""),SUM(I$1:I151)-SUM(R$1:R149),"")</f>
        <v/>
      </c>
      <c r="S150" s="114" t="str">
        <f>IF(AND(K150&lt;&gt;"",K151=""),SUM(K$1:K151)-SUM(S$1:S149),"")</f>
        <v/>
      </c>
      <c r="T150" s="114" t="str">
        <f>IF(AND(M150&lt;&gt;"",M151=""),SUM(M$1:M151)-SUM(T$1:T149),"")</f>
        <v/>
      </c>
      <c r="V150" s="9" t="str">
        <f t="shared" si="28"/>
        <v/>
      </c>
      <c r="W150" s="28" t="str">
        <f t="shared" si="29"/>
        <v/>
      </c>
      <c r="X150" s="114" t="str">
        <f t="shared" si="30"/>
        <v/>
      </c>
      <c r="Y150" s="114" t="str">
        <f t="shared" si="31"/>
        <v/>
      </c>
      <c r="Z150" s="114" t="str">
        <f t="shared" si="32"/>
        <v/>
      </c>
      <c r="AA150" s="74"/>
    </row>
    <row r="151" spans="1:27" ht="12.75" x14ac:dyDescent="0.2">
      <c r="A151" s="16"/>
      <c r="B151" s="86" t="s">
        <v>187</v>
      </c>
      <c r="C151" s="87" t="str">
        <f t="shared" si="22"/>
        <v>|</v>
      </c>
      <c r="D151" s="18">
        <v>1</v>
      </c>
      <c r="E151" s="88" t="str">
        <f>IF(B151="","",IFERROR(VLOOKUP(B151,Ingredients!$A:$G,4,FALSE),"ingredient not in list"))</f>
        <v>cup</v>
      </c>
      <c r="F151" s="87" t="str">
        <f t="shared" si="23"/>
        <v>|</v>
      </c>
      <c r="G151" s="89">
        <f>IF(B151="", "", IFERROR((VLOOKUP(B151,Ingredients!$A:$H,8,FALSE)*(D151/(VLOOKUP(B151,Ingredients!$A:$H,3,FALSE)))), "ingredient not in list"))</f>
        <v>0.44</v>
      </c>
      <c r="H151" s="87" t="str">
        <f t="shared" si="24"/>
        <v>|</v>
      </c>
      <c r="I151" s="90">
        <f>IF($B151="", "", IFERROR((VLOOKUP($B151,Ingredients!$A:$K,9,FALSE)*($D151/(VLOOKUP($B151,Ingredients!$A:$K,3,FALSE)))), "ingredient not in list"))</f>
        <v>16.440000000000001</v>
      </c>
      <c r="J151" s="87" t="str">
        <f t="shared" si="25"/>
        <v>|</v>
      </c>
      <c r="K151" s="90">
        <f>IF($B151="", "", IFERROR((VLOOKUP($B151,Ingredients!$A:$K,10,FALSE)*($D151/(VLOOKUP($B151,Ingredients!$A:$K,3,FALSE)))), "ingredient not in list"))</f>
        <v>36.71</v>
      </c>
      <c r="L151" s="87" t="str">
        <f t="shared" si="26"/>
        <v>|</v>
      </c>
      <c r="M151" s="90">
        <f>IF($B151="", "", IFERROR((VLOOKUP($B151,Ingredients!$A:$K,11,FALSE)*($D151/(VLOOKUP($B151,Ingredients!$A:$K,3,FALSE)))), "ingredient not in list"))</f>
        <v>13.25</v>
      </c>
      <c r="N151" s="87" t="str">
        <f t="shared" si="27"/>
        <v>|</v>
      </c>
      <c r="O151" s="91">
        <f>IF($B151="", "", IFERROR((VLOOKUP($B151,Ingredients!$A:$H,6,FALSE)*($D151/(VLOOKUP($B151,Ingredients!$A:$H,3,FALSE)))), "ingredient not in list"))</f>
        <v>720</v>
      </c>
      <c r="P151" s="9" t="str">
        <f>IF(AND(G151&lt;&gt;"",G152=""),SUM(G$1:G152)-SUM(P$1:P150),"")</f>
        <v/>
      </c>
      <c r="Q151" t="str">
        <f>IF(AND(O151&lt;&gt;"",O152=""),SUM(O$1:O152)-SUM(Q$1:Q150),"")</f>
        <v/>
      </c>
      <c r="R151" s="114" t="str">
        <f>IF(AND(I151&lt;&gt;"",I152=""),SUM(I$1:I152)-SUM(R$1:R150),"")</f>
        <v/>
      </c>
      <c r="S151" s="114" t="str">
        <f>IF(AND(K151&lt;&gt;"",K152=""),SUM(K$1:K152)-SUM(S$1:S150),"")</f>
        <v/>
      </c>
      <c r="T151" s="114" t="str">
        <f>IF(AND(M151&lt;&gt;"",M152=""),SUM(M$1:M152)-SUM(T$1:T150),"")</f>
        <v/>
      </c>
      <c r="V151" s="9" t="str">
        <f t="shared" si="28"/>
        <v/>
      </c>
      <c r="W151" s="28" t="str">
        <f t="shared" si="29"/>
        <v/>
      </c>
      <c r="X151" s="114" t="str">
        <f t="shared" si="30"/>
        <v/>
      </c>
      <c r="Y151" s="114" t="str">
        <f t="shared" si="31"/>
        <v/>
      </c>
      <c r="Z151" s="114" t="str">
        <f t="shared" si="32"/>
        <v/>
      </c>
      <c r="AA151" s="74"/>
    </row>
    <row r="152" spans="1:27" ht="12.75" x14ac:dyDescent="0.2">
      <c r="A152" s="16"/>
      <c r="B152" s="86" t="s">
        <v>51</v>
      </c>
      <c r="C152" s="87" t="str">
        <f t="shared" si="22"/>
        <v>|</v>
      </c>
      <c r="D152" s="18">
        <v>6</v>
      </c>
      <c r="E152" s="88" t="str">
        <f>IF(B152="","",IFERROR(VLOOKUP(B152,Ingredients!$A:$G,4,FALSE),"ingredient not in list"))</f>
        <v>potato</v>
      </c>
      <c r="F152" s="87" t="str">
        <f t="shared" si="23"/>
        <v>|</v>
      </c>
      <c r="G152" s="89">
        <f>IF(B152="", "", IFERROR((VLOOKUP(B152,Ingredients!$A:$H,8,FALSE)*(D152/(VLOOKUP(B152,Ingredients!$A:$H,3,FALSE)))), "ingredient not in list"))</f>
        <v>4.8000000000000007</v>
      </c>
      <c r="H152" s="87" t="str">
        <f t="shared" si="24"/>
        <v>|</v>
      </c>
      <c r="I152" s="90">
        <f>IF($B152="", "", IFERROR((VLOOKUP($B152,Ingredients!$A:$K,9,FALSE)*($D152/(VLOOKUP($B152,Ingredients!$A:$K,3,FALSE)))), "ingredient not in list"))</f>
        <v>18</v>
      </c>
      <c r="J152" s="87" t="str">
        <f t="shared" si="25"/>
        <v>|</v>
      </c>
      <c r="K152" s="90">
        <f>IF($B152="", "", IFERROR((VLOOKUP($B152,Ingredients!$A:$K,10,FALSE)*($D152/(VLOOKUP($B152,Ingredients!$A:$K,3,FALSE)))), "ingredient not in list"))</f>
        <v>156</v>
      </c>
      <c r="L152" s="87" t="str">
        <f t="shared" si="26"/>
        <v>|</v>
      </c>
      <c r="M152" s="90">
        <f>IF($B152="", "", IFERROR((VLOOKUP($B152,Ingredients!$A:$K,11,FALSE)*($D152/(VLOOKUP($B152,Ingredients!$A:$K,3,FALSE)))), "ingredient not in list"))</f>
        <v>0</v>
      </c>
      <c r="N152" s="87" t="str">
        <f t="shared" si="27"/>
        <v>|</v>
      </c>
      <c r="O152" s="91">
        <f>IF($B152="", "", IFERROR((VLOOKUP($B152,Ingredients!$A:$H,6,FALSE)*($D152/(VLOOKUP($B152,Ingredients!$A:$H,3,FALSE)))), "ingredient not in list"))</f>
        <v>1020</v>
      </c>
      <c r="P152" s="9" t="str">
        <f>IF(AND(G152&lt;&gt;"",G153=""),SUM(G$1:G153)-SUM(P$1:P151),"")</f>
        <v/>
      </c>
      <c r="Q152" t="str">
        <f>IF(AND(O152&lt;&gt;"",O153=""),SUM(O$1:O153)-SUM(Q$1:Q151),"")</f>
        <v/>
      </c>
      <c r="R152" s="114" t="str">
        <f>IF(AND(I152&lt;&gt;"",I153=""),SUM(I$1:I153)-SUM(R$1:R151),"")</f>
        <v/>
      </c>
      <c r="S152" s="114" t="str">
        <f>IF(AND(K152&lt;&gt;"",K153=""),SUM(K$1:K153)-SUM(S$1:S151),"")</f>
        <v/>
      </c>
      <c r="T152" s="114" t="str">
        <f>IF(AND(M152&lt;&gt;"",M153=""),SUM(M$1:M153)-SUM(T$1:T151),"")</f>
        <v/>
      </c>
      <c r="V152" s="9" t="str">
        <f t="shared" si="28"/>
        <v/>
      </c>
      <c r="W152" s="28" t="str">
        <f t="shared" si="29"/>
        <v/>
      </c>
      <c r="X152" s="114" t="str">
        <f t="shared" si="30"/>
        <v/>
      </c>
      <c r="Y152" s="114" t="str">
        <f t="shared" si="31"/>
        <v/>
      </c>
      <c r="Z152" s="114" t="str">
        <f t="shared" si="32"/>
        <v/>
      </c>
      <c r="AA152" s="74"/>
    </row>
    <row r="153" spans="1:27" ht="12.75" x14ac:dyDescent="0.2">
      <c r="A153" s="16"/>
      <c r="B153" s="86" t="s">
        <v>153</v>
      </c>
      <c r="C153" s="87" t="str">
        <f t="shared" si="22"/>
        <v>|</v>
      </c>
      <c r="D153" s="18">
        <v>2</v>
      </c>
      <c r="E153" s="88" t="str">
        <f>IF(B153="","",IFERROR(VLOOKUP(B153,Ingredients!$A:$G,4,FALSE),"ingredient not in list"))</f>
        <v>tbsp</v>
      </c>
      <c r="F153" s="87" t="str">
        <f t="shared" si="23"/>
        <v>|</v>
      </c>
      <c r="G153" s="89">
        <f>IF(B153="", "", IFERROR((VLOOKUP(B153,Ingredients!$A:$H,8,FALSE)*(D153/(VLOOKUP(B153,Ingredients!$A:$H,3,FALSE)))), "ingredient not in list"))</f>
        <v>0.2</v>
      </c>
      <c r="H153" s="87" t="str">
        <f t="shared" si="24"/>
        <v>|</v>
      </c>
      <c r="I153" s="90">
        <f>IF($B153="", "", IFERROR((VLOOKUP($B153,Ingredients!$A:$K,9,FALSE)*($D153/(VLOOKUP($B153,Ingredients!$A:$K,3,FALSE)))), "ingredient not in list"))</f>
        <v>0</v>
      </c>
      <c r="J153" s="87" t="str">
        <f t="shared" si="25"/>
        <v>|</v>
      </c>
      <c r="K153" s="90">
        <f>IF($B153="", "", IFERROR((VLOOKUP($B153,Ingredients!$A:$K,10,FALSE)*($D153/(VLOOKUP($B153,Ingredients!$A:$K,3,FALSE)))), "ingredient not in list"))</f>
        <v>0</v>
      </c>
      <c r="L153" s="87" t="str">
        <f t="shared" si="26"/>
        <v>|</v>
      </c>
      <c r="M153" s="90">
        <f>IF($B153="", "", IFERROR((VLOOKUP($B153,Ingredients!$A:$K,11,FALSE)*($D153/(VLOOKUP($B153,Ingredients!$A:$K,3,FALSE)))), "ingredient not in list"))</f>
        <v>27</v>
      </c>
      <c r="N153" s="87" t="str">
        <f t="shared" si="27"/>
        <v>|</v>
      </c>
      <c r="O153" s="91">
        <f>IF($B153="", "", IFERROR((VLOOKUP($B153,Ingredients!$A:$H,6,FALSE)*($D153/(VLOOKUP($B153,Ingredients!$A:$H,3,FALSE)))), "ingredient not in list"))</f>
        <v>240</v>
      </c>
      <c r="P153" s="9" t="str">
        <f>IF(AND(G153&lt;&gt;"",G154=""),SUM(G$1:G154)-SUM(P$1:P152),"")</f>
        <v/>
      </c>
      <c r="Q153" t="str">
        <f>IF(AND(O153&lt;&gt;"",O154=""),SUM(O$1:O154)-SUM(Q$1:Q152),"")</f>
        <v/>
      </c>
      <c r="R153" s="114" t="str">
        <f>IF(AND(I153&lt;&gt;"",I154=""),SUM(I$1:I154)-SUM(R$1:R152),"")</f>
        <v/>
      </c>
      <c r="S153" s="114" t="str">
        <f>IF(AND(K153&lt;&gt;"",K154=""),SUM(K$1:K154)-SUM(S$1:S152),"")</f>
        <v/>
      </c>
      <c r="T153" s="114" t="str">
        <f>IF(AND(M153&lt;&gt;"",M154=""),SUM(M$1:M154)-SUM(T$1:T152),"")</f>
        <v/>
      </c>
      <c r="V153" s="9" t="str">
        <f t="shared" si="28"/>
        <v/>
      </c>
      <c r="W153" s="28" t="str">
        <f t="shared" si="29"/>
        <v/>
      </c>
      <c r="X153" s="114" t="str">
        <f t="shared" si="30"/>
        <v/>
      </c>
      <c r="Y153" s="114" t="str">
        <f t="shared" si="31"/>
        <v/>
      </c>
      <c r="Z153" s="114" t="str">
        <f t="shared" si="32"/>
        <v/>
      </c>
      <c r="AA153" s="74"/>
    </row>
    <row r="154" spans="1:27" ht="12.75" x14ac:dyDescent="0.2">
      <c r="A154" s="16"/>
      <c r="B154" s="86" t="s">
        <v>72</v>
      </c>
      <c r="C154" s="87" t="str">
        <f t="shared" si="22"/>
        <v>|</v>
      </c>
      <c r="D154" s="18">
        <v>3</v>
      </c>
      <c r="E154" s="88" t="str">
        <f>IF(B154="","",IFERROR(VLOOKUP(B154,Ingredients!$A:$G,4,FALSE),"ingredient not in list"))</f>
        <v>oz</v>
      </c>
      <c r="F154" s="87" t="str">
        <f t="shared" si="23"/>
        <v>|</v>
      </c>
      <c r="G154" s="89">
        <f>IF(B154="", "", IFERROR((VLOOKUP(B154,Ingredients!$A:$H,8,FALSE)*(D154/(VLOOKUP(B154,Ingredients!$A:$H,3,FALSE)))), "ingredient not in list"))</f>
        <v>0.74624999999999997</v>
      </c>
      <c r="H154" s="87" t="str">
        <f t="shared" si="24"/>
        <v>|</v>
      </c>
      <c r="I154" s="90">
        <f>IF($B154="", "", IFERROR((VLOOKUP($B154,Ingredients!$A:$K,9,FALSE)*($D154/(VLOOKUP($B154,Ingredients!$A:$K,3,FALSE)))), "ingredient not in list"))</f>
        <v>3</v>
      </c>
      <c r="J154" s="87" t="str">
        <f t="shared" si="25"/>
        <v>|</v>
      </c>
      <c r="K154" s="90">
        <f>IF($B154="", "", IFERROR((VLOOKUP($B154,Ingredients!$A:$K,10,FALSE)*($D154/(VLOOKUP($B154,Ingredients!$A:$K,3,FALSE)))), "ingredient not in list"))</f>
        <v>24</v>
      </c>
      <c r="L154" s="87" t="str">
        <f t="shared" si="26"/>
        <v>|</v>
      </c>
      <c r="M154" s="90">
        <f>IF($B154="", "", IFERROR((VLOOKUP($B154,Ingredients!$A:$K,11,FALSE)*($D154/(VLOOKUP($B154,Ingredients!$A:$K,3,FALSE)))), "ingredient not in list"))</f>
        <v>0</v>
      </c>
      <c r="N154" s="87" t="str">
        <f t="shared" si="27"/>
        <v>|</v>
      </c>
      <c r="O154" s="91">
        <f>IF($B154="", "", IFERROR((VLOOKUP($B154,Ingredients!$A:$H,6,FALSE)*($D154/(VLOOKUP($B154,Ingredients!$A:$H,3,FALSE)))), "ingredient not in list"))</f>
        <v>105</v>
      </c>
      <c r="P154" s="9" t="str">
        <f>IF(AND(G154&lt;&gt;"",G155=""),SUM(G$1:G155)-SUM(P$1:P153),"")</f>
        <v/>
      </c>
      <c r="Q154" t="str">
        <f>IF(AND(O154&lt;&gt;"",O155=""),SUM(O$1:O155)-SUM(Q$1:Q153),"")</f>
        <v/>
      </c>
      <c r="R154" s="114" t="str">
        <f>IF(AND(I154&lt;&gt;"",I155=""),SUM(I$1:I155)-SUM(R$1:R153),"")</f>
        <v/>
      </c>
      <c r="S154" s="114" t="str">
        <f>IF(AND(K154&lt;&gt;"",K155=""),SUM(K$1:K155)-SUM(S$1:S153),"")</f>
        <v/>
      </c>
      <c r="T154" s="114" t="str">
        <f>IF(AND(M154&lt;&gt;"",M155=""),SUM(M$1:M155)-SUM(T$1:T153),"")</f>
        <v/>
      </c>
      <c r="V154" s="9" t="str">
        <f t="shared" si="28"/>
        <v/>
      </c>
      <c r="W154" s="28" t="str">
        <f t="shared" si="29"/>
        <v/>
      </c>
      <c r="X154" s="114" t="str">
        <f t="shared" si="30"/>
        <v/>
      </c>
      <c r="Y154" s="114" t="str">
        <f t="shared" si="31"/>
        <v/>
      </c>
      <c r="Z154" s="114" t="str">
        <f t="shared" si="32"/>
        <v/>
      </c>
      <c r="AA154" s="74"/>
    </row>
    <row r="155" spans="1:27" ht="12.75" x14ac:dyDescent="0.2">
      <c r="A155" s="16"/>
      <c r="B155" s="86" t="s">
        <v>180</v>
      </c>
      <c r="C155" s="87" t="str">
        <f t="shared" si="22"/>
        <v>|</v>
      </c>
      <c r="D155" s="18">
        <v>2</v>
      </c>
      <c r="E155" s="88" t="str">
        <f>IF(B155="","",IFERROR(VLOOKUP(B155,Ingredients!$A:$G,4,FALSE),"ingredient not in list"))</f>
        <v>stalks</v>
      </c>
      <c r="F155" s="87" t="str">
        <f t="shared" si="23"/>
        <v>|</v>
      </c>
      <c r="G155" s="89">
        <f>IF(B155="", "", IFERROR((VLOOKUP(B155,Ingredients!$A:$H,8,FALSE)*(D155/(VLOOKUP(B155,Ingredients!$A:$H,3,FALSE)))), "ingredient not in list"))</f>
        <v>0.625</v>
      </c>
      <c r="H155" s="87" t="str">
        <f t="shared" si="24"/>
        <v>|</v>
      </c>
      <c r="I155" s="90">
        <f>IF($B155="", "", IFERROR((VLOOKUP($B155,Ingredients!$A:$K,9,FALSE)*($D155/(VLOOKUP($B155,Ingredients!$A:$K,3,FALSE)))), "ingredient not in list"))</f>
        <v>0.56000000000000005</v>
      </c>
      <c r="J155" s="87" t="str">
        <f t="shared" si="25"/>
        <v>|</v>
      </c>
      <c r="K155" s="90">
        <f>IF($B155="", "", IFERROR((VLOOKUP($B155,Ingredients!$A:$K,10,FALSE)*($D155/(VLOOKUP($B155,Ingredients!$A:$K,3,FALSE)))), "ingredient not in list"))</f>
        <v>2.38</v>
      </c>
      <c r="L155" s="87" t="str">
        <f t="shared" si="26"/>
        <v>|</v>
      </c>
      <c r="M155" s="90">
        <f>IF($B155="", "", IFERROR((VLOOKUP($B155,Ingredients!$A:$K,11,FALSE)*($D155/(VLOOKUP($B155,Ingredients!$A:$K,3,FALSE)))), "ingredient not in list"))</f>
        <v>0.14000000000000001</v>
      </c>
      <c r="N155" s="87" t="str">
        <f t="shared" si="27"/>
        <v>|</v>
      </c>
      <c r="O155" s="91">
        <f>IF($B155="", "", IFERROR((VLOOKUP($B155,Ingredients!$A:$H,6,FALSE)*($D155/(VLOOKUP($B155,Ingredients!$A:$H,3,FALSE)))), "ingredient not in list"))</f>
        <v>15</v>
      </c>
      <c r="P155" s="9" t="str">
        <f>IF(AND(G155&lt;&gt;"",G156=""),SUM(G$1:G156)-SUM(P$1:P154),"")</f>
        <v/>
      </c>
      <c r="Q155" t="str">
        <f>IF(AND(O155&lt;&gt;"",O156=""),SUM(O$1:O156)-SUM(Q$1:Q154),"")</f>
        <v/>
      </c>
      <c r="R155" s="114" t="str">
        <f>IF(AND(I155&lt;&gt;"",I156=""),SUM(I$1:I156)-SUM(R$1:R154),"")</f>
        <v/>
      </c>
      <c r="S155" s="114" t="str">
        <f>IF(AND(K155&lt;&gt;"",K156=""),SUM(K$1:K156)-SUM(S$1:S154),"")</f>
        <v/>
      </c>
      <c r="T155" s="114" t="str">
        <f>IF(AND(M155&lt;&gt;"",M156=""),SUM(M$1:M156)-SUM(T$1:T154),"")</f>
        <v/>
      </c>
      <c r="V155" s="9" t="str">
        <f t="shared" si="28"/>
        <v/>
      </c>
      <c r="W155" s="28" t="str">
        <f t="shared" si="29"/>
        <v/>
      </c>
      <c r="X155" s="114" t="str">
        <f t="shared" si="30"/>
        <v/>
      </c>
      <c r="Y155" s="114" t="str">
        <f t="shared" si="31"/>
        <v/>
      </c>
      <c r="Z155" s="114" t="str">
        <f t="shared" si="32"/>
        <v/>
      </c>
      <c r="AA155" s="74"/>
    </row>
    <row r="156" spans="1:27" ht="12.75" x14ac:dyDescent="0.2">
      <c r="A156" s="16"/>
      <c r="B156" s="86" t="s">
        <v>190</v>
      </c>
      <c r="C156" s="87" t="str">
        <f t="shared" si="22"/>
        <v>|</v>
      </c>
      <c r="D156" s="18">
        <v>1</v>
      </c>
      <c r="E156" s="88" t="str">
        <f>IF(B156="","",IFERROR(VLOOKUP(B156,Ingredients!$A:$G,4,FALSE),"ingredient not in list"))</f>
        <v>tsp</v>
      </c>
      <c r="F156" s="87" t="str">
        <f t="shared" si="23"/>
        <v>|</v>
      </c>
      <c r="G156" s="89">
        <f>IF(B156="", "", IFERROR((VLOOKUP(B156,Ingredients!$A:$H,8,FALSE)*(D156/(VLOOKUP(B156,Ingredients!$A:$H,3,FALSE)))), "ingredient not in list"))</f>
        <v>0.05</v>
      </c>
      <c r="H156" s="87" t="str">
        <f t="shared" si="24"/>
        <v>|</v>
      </c>
      <c r="I156" s="90">
        <f>IF($B156="", "", IFERROR((VLOOKUP($B156,Ingredients!$A:$K,9,FALSE)*($D156/(VLOOKUP($B156,Ingredients!$A:$K,3,FALSE)))), "ingredient not in list"))</f>
        <v>0.04</v>
      </c>
      <c r="J156" s="87" t="str">
        <f t="shared" si="25"/>
        <v>|</v>
      </c>
      <c r="K156" s="90">
        <f>IF($B156="", "", IFERROR((VLOOKUP($B156,Ingredients!$A:$K,10,FALSE)*($D156/(VLOOKUP($B156,Ingredients!$A:$K,3,FALSE)))), "ingredient not in list"))</f>
        <v>0.2</v>
      </c>
      <c r="L156" s="87" t="str">
        <f t="shared" si="26"/>
        <v>|</v>
      </c>
      <c r="M156" s="90">
        <f>IF($B156="", "", IFERROR((VLOOKUP($B156,Ingredients!$A:$K,11,FALSE)*($D156/(VLOOKUP($B156,Ingredients!$A:$K,3,FALSE)))), "ingredient not in list"))</f>
        <v>0.01</v>
      </c>
      <c r="N156" s="87" t="str">
        <f t="shared" si="27"/>
        <v>|</v>
      </c>
      <c r="O156" s="91">
        <f>IF($B156="", "", IFERROR((VLOOKUP($B156,Ingredients!$A:$H,6,FALSE)*($D156/(VLOOKUP($B156,Ingredients!$A:$H,3,FALSE)))), "ingredient not in list"))</f>
        <v>1</v>
      </c>
      <c r="P156" s="9" t="str">
        <f>IF(AND(G156&lt;&gt;"",G157=""),SUM(G$1:G157)-SUM(P$1:P155),"")</f>
        <v/>
      </c>
      <c r="Q156" t="str">
        <f>IF(AND(O156&lt;&gt;"",O157=""),SUM(O$1:O157)-SUM(Q$1:Q155),"")</f>
        <v/>
      </c>
      <c r="R156" s="114" t="str">
        <f>IF(AND(I156&lt;&gt;"",I157=""),SUM(I$1:I157)-SUM(R$1:R155),"")</f>
        <v/>
      </c>
      <c r="S156" s="114" t="str">
        <f>IF(AND(K156&lt;&gt;"",K157=""),SUM(K$1:K157)-SUM(S$1:S155),"")</f>
        <v/>
      </c>
      <c r="T156" s="114" t="str">
        <f>IF(AND(M156&lt;&gt;"",M157=""),SUM(M$1:M157)-SUM(T$1:T155),"")</f>
        <v/>
      </c>
      <c r="V156" s="9" t="str">
        <f t="shared" si="28"/>
        <v/>
      </c>
      <c r="W156" s="28" t="str">
        <f t="shared" si="29"/>
        <v/>
      </c>
      <c r="X156" s="114" t="str">
        <f t="shared" si="30"/>
        <v/>
      </c>
      <c r="Y156" s="114" t="str">
        <f t="shared" si="31"/>
        <v/>
      </c>
      <c r="Z156" s="114" t="str">
        <f t="shared" si="32"/>
        <v/>
      </c>
      <c r="AA156" s="74"/>
    </row>
    <row r="157" spans="1:27" ht="12.75" x14ac:dyDescent="0.2">
      <c r="A157" s="16"/>
      <c r="B157" s="86" t="s">
        <v>189</v>
      </c>
      <c r="C157" s="87" t="str">
        <f t="shared" si="22"/>
        <v>|</v>
      </c>
      <c r="D157" s="18">
        <v>0.5</v>
      </c>
      <c r="E157" s="88" t="str">
        <f>IF(B157="","",IFERROR(VLOOKUP(B157,Ingredients!$A:$G,4,FALSE),"ingredient not in list"))</f>
        <v>tsp</v>
      </c>
      <c r="F157" s="87" t="str">
        <f t="shared" si="23"/>
        <v>|</v>
      </c>
      <c r="G157" s="89">
        <f>IF(B157="", "", IFERROR((VLOOKUP(B157,Ingredients!$A:$H,8,FALSE)*(D157/(VLOOKUP(B157,Ingredients!$A:$H,3,FALSE)))), "ingredient not in list"))</f>
        <v>1.4084507042253521E-2</v>
      </c>
      <c r="H157" s="87" t="str">
        <f t="shared" si="24"/>
        <v>|</v>
      </c>
      <c r="I157" s="90">
        <f>IF($B157="", "", IFERROR((VLOOKUP($B157,Ingredients!$A:$K,9,FALSE)*($D157/(VLOOKUP($B157,Ingredients!$A:$K,3,FALSE)))), "ingredient not in list"))</f>
        <v>0.155</v>
      </c>
      <c r="J157" s="87" t="str">
        <f t="shared" si="25"/>
        <v>|</v>
      </c>
      <c r="K157" s="90">
        <f>IF($B157="", "", IFERROR((VLOOKUP($B157,Ingredients!$A:$K,10,FALSE)*($D157/(VLOOKUP($B157,Ingredients!$A:$K,3,FALSE)))), "ingredient not in list"))</f>
        <v>0.58499999999999996</v>
      </c>
      <c r="L157" s="87" t="str">
        <f t="shared" si="26"/>
        <v>|</v>
      </c>
      <c r="M157" s="90">
        <f>IF($B157="", "", IFERROR((VLOOKUP($B157,Ingredients!$A:$K,11,FALSE)*($D157/(VLOOKUP($B157,Ingredients!$A:$K,3,FALSE)))), "ingredient not in list"))</f>
        <v>0.13500000000000001</v>
      </c>
      <c r="N157" s="87" t="str">
        <f t="shared" si="27"/>
        <v>|</v>
      </c>
      <c r="O157" s="91">
        <f>IF($B157="", "", IFERROR((VLOOKUP($B157,Ingredients!$A:$H,6,FALSE)*($D157/(VLOOKUP($B157,Ingredients!$A:$H,3,FALSE)))), "ingredient not in list"))</f>
        <v>3</v>
      </c>
      <c r="P157" s="9" t="str">
        <f>IF(AND(G157&lt;&gt;"",G158=""),SUM(G$1:G158)-SUM(P$1:P156),"")</f>
        <v/>
      </c>
      <c r="Q157" t="str">
        <f>IF(AND(O157&lt;&gt;"",O158=""),SUM(O$1:O158)-SUM(Q$1:Q156),"")</f>
        <v/>
      </c>
      <c r="R157" s="114" t="str">
        <f>IF(AND(I157&lt;&gt;"",I158=""),SUM(I$1:I158)-SUM(R$1:R156),"")</f>
        <v/>
      </c>
      <c r="S157" s="114" t="str">
        <f>IF(AND(K157&lt;&gt;"",K158=""),SUM(K$1:K158)-SUM(S$1:S156),"")</f>
        <v/>
      </c>
      <c r="T157" s="114" t="str">
        <f>IF(AND(M157&lt;&gt;"",M158=""),SUM(M$1:M158)-SUM(T$1:T156),"")</f>
        <v/>
      </c>
      <c r="V157" s="9" t="str">
        <f t="shared" si="28"/>
        <v/>
      </c>
      <c r="W157" s="28" t="str">
        <f t="shared" si="29"/>
        <v/>
      </c>
      <c r="X157" s="114" t="str">
        <f t="shared" si="30"/>
        <v/>
      </c>
      <c r="Y157" s="114" t="str">
        <f t="shared" si="31"/>
        <v/>
      </c>
      <c r="Z157" s="114" t="str">
        <f t="shared" si="32"/>
        <v/>
      </c>
      <c r="AA157" s="74"/>
    </row>
    <row r="158" spans="1:27" ht="12.75" x14ac:dyDescent="0.2">
      <c r="A158" s="16"/>
      <c r="B158" s="86" t="s">
        <v>129</v>
      </c>
      <c r="C158" s="87" t="str">
        <f t="shared" si="22"/>
        <v>|</v>
      </c>
      <c r="D158" s="18">
        <v>1</v>
      </c>
      <c r="E158" s="88" t="str">
        <f>IF(B158="","",IFERROR(VLOOKUP(B158,Ingredients!$A:$G,4,FALSE),"ingredient not in list"))</f>
        <v>tbsp</v>
      </c>
      <c r="F158" s="87" t="str">
        <f t="shared" si="23"/>
        <v>|</v>
      </c>
      <c r="G158" s="89">
        <f>IF(B158="", "", IFERROR((VLOOKUP(B158,Ingredients!$A:$H,8,FALSE)*(D158/(VLOOKUP(B158,Ingredients!$A:$H,3,FALSE)))), "ingredient not in list"))</f>
        <v>7.9000000000000001E-2</v>
      </c>
      <c r="H158" s="87" t="str">
        <f t="shared" si="24"/>
        <v>|</v>
      </c>
      <c r="I158" s="90">
        <f>IF($B158="", "", IFERROR((VLOOKUP($B158,Ingredients!$A:$K,9,FALSE)*($D158/(VLOOKUP($B158,Ingredients!$A:$K,3,FALSE)))), "ingredient not in list"))</f>
        <v>0.69</v>
      </c>
      <c r="J158" s="87" t="str">
        <f t="shared" si="25"/>
        <v>|</v>
      </c>
      <c r="K158" s="90">
        <f>IF($B158="", "", IFERROR((VLOOKUP($B158,Ingredients!$A:$K,10,FALSE)*($D158/(VLOOKUP($B158,Ingredients!$A:$K,3,FALSE)))), "ingredient not in list"))</f>
        <v>3.03</v>
      </c>
      <c r="L158" s="87" t="str">
        <f t="shared" si="26"/>
        <v>|</v>
      </c>
      <c r="M158" s="90">
        <f>IF($B158="", "", IFERROR((VLOOKUP($B158,Ingredients!$A:$K,11,FALSE)*($D158/(VLOOKUP($B158,Ingredients!$A:$K,3,FALSE)))), "ingredient not in list"))</f>
        <v>0.08</v>
      </c>
      <c r="N158" s="87" t="str">
        <f t="shared" si="27"/>
        <v>|</v>
      </c>
      <c r="O158" s="91">
        <f>IF($B158="", "", IFERROR((VLOOKUP($B158,Ingredients!$A:$H,6,FALSE)*($D158/(VLOOKUP($B158,Ingredients!$A:$H,3,FALSE)))), "ingredient not in list"))</f>
        <v>15</v>
      </c>
      <c r="P158" s="9" t="str">
        <f>IF(AND(G158&lt;&gt;"",G159=""),SUM(G$1:G159)-SUM(P$1:P157),"")</f>
        <v/>
      </c>
      <c r="Q158" t="str">
        <f>IF(AND(O158&lt;&gt;"",O159=""),SUM(O$1:O159)-SUM(Q$1:Q157),"")</f>
        <v/>
      </c>
      <c r="R158" s="114" t="str">
        <f>IF(AND(I158&lt;&gt;"",I159=""),SUM(I$1:I159)-SUM(R$1:R157),"")</f>
        <v/>
      </c>
      <c r="S158" s="114" t="str">
        <f>IF(AND(K158&lt;&gt;"",K159=""),SUM(K$1:K159)-SUM(S$1:S157),"")</f>
        <v/>
      </c>
      <c r="T158" s="114" t="str">
        <f>IF(AND(M158&lt;&gt;"",M159=""),SUM(M$1:M159)-SUM(T$1:T157),"")</f>
        <v/>
      </c>
      <c r="V158" s="9" t="str">
        <f t="shared" si="28"/>
        <v/>
      </c>
      <c r="W158" s="28" t="str">
        <f t="shared" si="29"/>
        <v/>
      </c>
      <c r="X158" s="114" t="str">
        <f t="shared" si="30"/>
        <v/>
      </c>
      <c r="Y158" s="114" t="str">
        <f t="shared" si="31"/>
        <v/>
      </c>
      <c r="Z158" s="114" t="str">
        <f t="shared" si="32"/>
        <v/>
      </c>
      <c r="AA158" s="74"/>
    </row>
    <row r="159" spans="1:27" ht="12.75" x14ac:dyDescent="0.2">
      <c r="A159" s="16"/>
      <c r="B159" s="86" t="s">
        <v>62</v>
      </c>
      <c r="C159" s="87" t="str">
        <f t="shared" si="22"/>
        <v>|</v>
      </c>
      <c r="D159" s="18">
        <f>1/16</f>
        <v>6.25E-2</v>
      </c>
      <c r="E159" s="88" t="str">
        <f>IF(B159="","",IFERROR(VLOOKUP(B159,Ingredients!$A:$G,4,FALSE),"ingredient not in list"))</f>
        <v>cup</v>
      </c>
      <c r="F159" s="87" t="str">
        <f t="shared" si="23"/>
        <v>|</v>
      </c>
      <c r="G159" s="89">
        <f>IF(B159="", "", IFERROR((VLOOKUP(B159,Ingredients!$A:$H,8,FALSE)*(D159/(VLOOKUP(B159,Ingredients!$A:$H,3,FALSE)))), "ingredient not in list"))</f>
        <v>5.7781456953642386E-3</v>
      </c>
      <c r="H159" s="87" t="str">
        <f t="shared" si="24"/>
        <v>|</v>
      </c>
      <c r="I159" s="90">
        <f>IF($B159="", "", IFERROR((VLOOKUP($B159,Ingredients!$A:$K,9,FALSE)*($D159/(VLOOKUP($B159,Ingredients!$A:$K,3,FALSE)))), "ingredient not in list"))</f>
        <v>0.75</v>
      </c>
      <c r="J159" s="87" t="str">
        <f t="shared" si="25"/>
        <v>|</v>
      </c>
      <c r="K159" s="90">
        <f>IF($B159="", "", IFERROR((VLOOKUP($B159,Ingredients!$A:$K,10,FALSE)*($D159/(VLOOKUP($B159,Ingredients!$A:$K,3,FALSE)))), "ingredient not in list"))</f>
        <v>5.5</v>
      </c>
      <c r="L159" s="87" t="str">
        <f t="shared" si="26"/>
        <v>|</v>
      </c>
      <c r="M159" s="90">
        <f>IF($B159="", "", IFERROR((VLOOKUP($B159,Ingredients!$A:$K,11,FALSE)*($D159/(VLOOKUP($B159,Ingredients!$A:$K,3,FALSE)))), "ingredient not in list"))</f>
        <v>0</v>
      </c>
      <c r="N159" s="87" t="str">
        <f t="shared" si="27"/>
        <v>|</v>
      </c>
      <c r="O159" s="91">
        <f>IF($B159="", "", IFERROR((VLOOKUP($B159,Ingredients!$A:$H,6,FALSE)*($D159/(VLOOKUP($B159,Ingredients!$A:$H,3,FALSE)))), "ingredient not in list"))</f>
        <v>27.5</v>
      </c>
      <c r="P159" s="9" t="str">
        <f>IF(AND(G159&lt;&gt;"",G160=""),SUM(G$1:G160)-SUM(P$1:P158),"")</f>
        <v/>
      </c>
      <c r="Q159" t="str">
        <f>IF(AND(O159&lt;&gt;"",O160=""),SUM(O$1:O160)-SUM(Q$1:Q158),"")</f>
        <v/>
      </c>
      <c r="R159" s="114" t="str">
        <f>IF(AND(I159&lt;&gt;"",I160=""),SUM(I$1:I160)-SUM(R$1:R158),"")</f>
        <v/>
      </c>
      <c r="S159" s="114" t="str">
        <f>IF(AND(K159&lt;&gt;"",K160=""),SUM(K$1:K160)-SUM(S$1:S158),"")</f>
        <v/>
      </c>
      <c r="T159" s="114" t="str">
        <f>IF(AND(M159&lt;&gt;"",M160=""),SUM(M$1:M160)-SUM(T$1:T158),"")</f>
        <v/>
      </c>
      <c r="V159" s="9" t="str">
        <f t="shared" si="28"/>
        <v/>
      </c>
      <c r="W159" s="28" t="str">
        <f t="shared" si="29"/>
        <v/>
      </c>
      <c r="X159" s="114" t="str">
        <f t="shared" si="30"/>
        <v/>
      </c>
      <c r="Y159" s="114" t="str">
        <f t="shared" si="31"/>
        <v/>
      </c>
      <c r="Z159" s="114" t="str">
        <f t="shared" si="32"/>
        <v/>
      </c>
      <c r="AA159" s="74"/>
    </row>
    <row r="160" spans="1:27" ht="13.5" thickBot="1" x14ac:dyDescent="0.25">
      <c r="A160" s="16"/>
      <c r="B160" s="86" t="s">
        <v>139</v>
      </c>
      <c r="C160" s="87" t="str">
        <f t="shared" si="22"/>
        <v>|</v>
      </c>
      <c r="D160" s="18">
        <v>1</v>
      </c>
      <c r="E160" s="88" t="str">
        <f>IF(B160="","",IFERROR(VLOOKUP(B160,Ingredients!$A:$G,4,FALSE),"ingredient not in list"))</f>
        <v>cube</v>
      </c>
      <c r="F160" s="87" t="str">
        <f t="shared" si="23"/>
        <v>|</v>
      </c>
      <c r="G160" s="89">
        <f>IF(B160="", "", IFERROR((VLOOKUP(B160,Ingredients!$A:$H,8,FALSE)*(D160/(VLOOKUP(B160,Ingredients!$A:$H,3,FALSE)))), "ingredient not in list"))</f>
        <v>7.9600000000000004E-2</v>
      </c>
      <c r="H160" s="87" t="str">
        <f t="shared" si="24"/>
        <v>|</v>
      </c>
      <c r="I160" s="90">
        <f>IF($B160="", "", IFERROR((VLOOKUP($B160,Ingredients!$A:$K,9,FALSE)*($D160/(VLOOKUP($B160,Ingredients!$A:$K,3,FALSE)))), "ingredient not in list"))</f>
        <v>0</v>
      </c>
      <c r="J160" s="87" t="str">
        <f t="shared" si="25"/>
        <v>|</v>
      </c>
      <c r="K160" s="90">
        <f>IF($B160="", "", IFERROR((VLOOKUP($B160,Ingredients!$A:$K,10,FALSE)*($D160/(VLOOKUP($B160,Ingredients!$A:$K,3,FALSE)))), "ingredient not in list"))</f>
        <v>1</v>
      </c>
      <c r="L160" s="87" t="str">
        <f t="shared" si="26"/>
        <v>|</v>
      </c>
      <c r="M160" s="90">
        <f>IF($B160="", "", IFERROR((VLOOKUP($B160,Ingredients!$A:$K,11,FALSE)*($D160/(VLOOKUP($B160,Ingredients!$A:$K,3,FALSE)))), "ingredient not in list"))</f>
        <v>0</v>
      </c>
      <c r="N160" s="87" t="str">
        <f t="shared" si="27"/>
        <v>|</v>
      </c>
      <c r="O160" s="91">
        <f>IF($B160="", "", IFERROR((VLOOKUP($B160,Ingredients!$A:$H,6,FALSE)*($D160/(VLOOKUP($B160,Ingredients!$A:$H,3,FALSE)))), "ingredient not in list"))</f>
        <v>5</v>
      </c>
      <c r="P160" s="9" t="str">
        <f>IF(AND(G160&lt;&gt;"",G161=""),SUM(G$1:G161)-SUM(P$1:P159),"")</f>
        <v/>
      </c>
      <c r="Q160" t="str">
        <f>IF(AND(O160&lt;&gt;"",O161=""),SUM(O$1:O161)-SUM(Q$1:Q159),"")</f>
        <v/>
      </c>
      <c r="R160" s="114" t="str">
        <f>IF(AND(I160&lt;&gt;"",I161=""),SUM(I$1:I161)-SUM(R$1:R159),"")</f>
        <v/>
      </c>
      <c r="S160" s="114" t="str">
        <f>IF(AND(K160&lt;&gt;"",K161=""),SUM(K$1:K161)-SUM(S$1:S159),"")</f>
        <v/>
      </c>
      <c r="T160" s="114" t="str">
        <f>IF(AND(M160&lt;&gt;"",M161=""),SUM(M$1:M161)-SUM(T$1:T159),"")</f>
        <v/>
      </c>
      <c r="V160" s="9" t="str">
        <f t="shared" si="28"/>
        <v/>
      </c>
      <c r="W160" s="28" t="str">
        <f t="shared" si="29"/>
        <v/>
      </c>
      <c r="X160" s="114" t="str">
        <f t="shared" si="30"/>
        <v/>
      </c>
      <c r="Y160" s="114" t="str">
        <f t="shared" si="31"/>
        <v/>
      </c>
      <c r="Z160" s="114" t="str">
        <f t="shared" si="32"/>
        <v/>
      </c>
      <c r="AA160" s="74"/>
    </row>
    <row r="161" spans="1:36" ht="13.5" thickBot="1" x14ac:dyDescent="0.25">
      <c r="A161" s="78" t="s">
        <v>192</v>
      </c>
      <c r="B161" s="92" t="s">
        <v>39</v>
      </c>
      <c r="C161" s="93" t="str">
        <f t="shared" si="22"/>
        <v>|</v>
      </c>
      <c r="D161" s="94">
        <v>1</v>
      </c>
      <c r="E161" s="95" t="str">
        <f>IF(B161="","",IFERROR(VLOOKUP(B161,Ingredients!$A:$G,4,FALSE),"ingredient not in list"))</f>
        <v>cup</v>
      </c>
      <c r="F161" s="93" t="str">
        <f t="shared" si="23"/>
        <v>|</v>
      </c>
      <c r="G161" s="96">
        <f>IF(B161="", "", IFERROR((VLOOKUP(B161,Ingredients!$A:$H,8,FALSE)*(D161/(VLOOKUP(B161,Ingredients!$A:$H,3,FALSE)))), "ingredient not in list"))</f>
        <v>0.45142857142857146</v>
      </c>
      <c r="H161" s="93" t="str">
        <f t="shared" si="24"/>
        <v>|</v>
      </c>
      <c r="I161" s="97">
        <f>IF($B161="", "", IFERROR((VLOOKUP($B161,Ingredients!$A:$K,9,FALSE)*($D161/(VLOOKUP($B161,Ingredients!$A:$K,3,FALSE)))), "ingredient not in list"))</f>
        <v>4</v>
      </c>
      <c r="J161" s="93" t="str">
        <f t="shared" si="25"/>
        <v>|</v>
      </c>
      <c r="K161" s="97">
        <f>IF($B161="", "", IFERROR((VLOOKUP($B161,Ingredients!$A:$K,10,FALSE)*($D161/(VLOOKUP($B161,Ingredients!$A:$K,3,FALSE)))), "ingredient not in list"))</f>
        <v>22</v>
      </c>
      <c r="L161" s="93" t="str">
        <f t="shared" si="26"/>
        <v>|</v>
      </c>
      <c r="M161" s="97">
        <f>IF($B161="", "", IFERROR((VLOOKUP($B161,Ingredients!$A:$K,11,FALSE)*($D161/(VLOOKUP($B161,Ingredients!$A:$K,3,FALSE)))), "ingredient not in list"))</f>
        <v>1</v>
      </c>
      <c r="N161" s="93" t="str">
        <f t="shared" si="27"/>
        <v>|</v>
      </c>
      <c r="O161" s="98">
        <f>IF($B161="", "", IFERROR((VLOOKUP($B161,Ingredients!$A:$H,6,FALSE)*($D161/(VLOOKUP($B161,Ingredients!$A:$H,3,FALSE)))), "ingredient not in list"))</f>
        <v>160</v>
      </c>
      <c r="P161" s="9">
        <f>IF(AND(G161&lt;&gt;"",G162=""),SUM(G$1:G162)-SUM(P$1:P160),"")</f>
        <v>8.1307384675039884</v>
      </c>
      <c r="Q161">
        <f>IF(AND(O161&lt;&gt;"",O162=""),SUM(O$1:O162)-SUM(Q$1:Q160),"")</f>
        <v>2415.75</v>
      </c>
      <c r="R161" s="114">
        <f>IF(AND(I161&lt;&gt;"",I162=""),SUM(I$1:I162)-SUM(R$1:R160),"")</f>
        <v>48.775000000000091</v>
      </c>
      <c r="S161" s="114">
        <f>IF(AND(K161&lt;&gt;"",K162=""),SUM(K$1:K162)-SUM(S$1:S160),"")</f>
        <v>261.35999999999967</v>
      </c>
      <c r="T161" s="114">
        <f>IF(AND(M161&lt;&gt;"",M162=""),SUM(M$1:M162)-SUM(T$1:T160),"")</f>
        <v>46.735000000000014</v>
      </c>
      <c r="U161" s="14">
        <v>6</v>
      </c>
      <c r="V161" s="9">
        <f t="shared" si="28"/>
        <v>1.3551230779173313</v>
      </c>
      <c r="W161" s="28">
        <f t="shared" si="29"/>
        <v>402.625</v>
      </c>
      <c r="X161" s="114">
        <f t="shared" si="30"/>
        <v>8.1291666666666824</v>
      </c>
      <c r="Y161" s="114">
        <f t="shared" si="31"/>
        <v>43.559999999999945</v>
      </c>
      <c r="Z161" s="114">
        <f t="shared" si="32"/>
        <v>7.7891666666666692</v>
      </c>
      <c r="AF161" s="28"/>
    </row>
    <row r="162" spans="1:36" ht="12.75" x14ac:dyDescent="0.2">
      <c r="A162" s="16"/>
      <c r="C162" t="str">
        <f t="shared" si="22"/>
        <v/>
      </c>
      <c r="D162" s="16"/>
      <c r="E162" s="3" t="str">
        <f>IF(B162="","",IFERROR(VLOOKUP(B162,Ingredients!$A:$G,4,FALSE),"ingredient not in list"))</f>
        <v/>
      </c>
      <c r="F162" t="str">
        <f t="shared" si="23"/>
        <v/>
      </c>
      <c r="G162" s="9" t="str">
        <f>IF(B162="", "", IFERROR((VLOOKUP(B162,Ingredients!$A:$H,8,FALSE)*(D162/(VLOOKUP(B162,Ingredients!$A:$H,3,FALSE)))), "ingredient not in list"))</f>
        <v/>
      </c>
      <c r="H162" t="str">
        <f t="shared" si="24"/>
        <v/>
      </c>
      <c r="I162" s="69" t="str">
        <f>IF($B162="", "", IFERROR((VLOOKUP($B162,Ingredients!$A:$K,9,FALSE)*($D162/(VLOOKUP($B162,Ingredients!$A:$K,3,FALSE)))), "ingredient not in list"))</f>
        <v/>
      </c>
      <c r="J162" t="str">
        <f t="shared" si="25"/>
        <v/>
      </c>
      <c r="K162" s="69" t="str">
        <f>IF($B162="", "", IFERROR((VLOOKUP($B162,Ingredients!$A:$K,10,FALSE)*($D162/(VLOOKUP($B162,Ingredients!$A:$K,3,FALSE)))), "ingredient not in list"))</f>
        <v/>
      </c>
      <c r="L162" t="str">
        <f t="shared" si="26"/>
        <v/>
      </c>
      <c r="M162" s="69" t="str">
        <f>IF($B162="", "", IFERROR((VLOOKUP($B162,Ingredients!$A:$K,11,FALSE)*($D162/(VLOOKUP($B162,Ingredients!$A:$K,3,FALSE)))), "ingredient not in list"))</f>
        <v/>
      </c>
      <c r="N162" t="str">
        <f t="shared" si="27"/>
        <v/>
      </c>
      <c r="O162" s="29" t="str">
        <f>IF($B162="", "", IFERROR((VLOOKUP($B162,Ingredients!$A:$H,6,FALSE)*($D162/(VLOOKUP($B162,Ingredients!$A:$H,3,FALSE)))), "ingredient not in list"))</f>
        <v/>
      </c>
      <c r="P162" s="9" t="str">
        <f>IF(AND(G162&lt;&gt;"",G163=""),SUM(G$1:G163)-SUM(P$1:P161),"")</f>
        <v/>
      </c>
      <c r="Q162" t="str">
        <f>IF(AND(O162&lt;&gt;"",O163=""),SUM(O$1:O163)-SUM(Q$1:Q161),"")</f>
        <v/>
      </c>
      <c r="R162" s="114" t="str">
        <f>IF(AND(I162&lt;&gt;"",I163=""),SUM(I$1:I163)-SUM(R$1:R161),"")</f>
        <v/>
      </c>
      <c r="S162" s="114" t="str">
        <f>IF(AND(K162&lt;&gt;"",K163=""),SUM(K$1:K163)-SUM(S$1:S161),"")</f>
        <v/>
      </c>
      <c r="T162" s="114" t="str">
        <f>IF(AND(M162&lt;&gt;"",M163=""),SUM(M$1:M163)-SUM(T$1:T161),"")</f>
        <v/>
      </c>
      <c r="V162" s="9" t="str">
        <f t="shared" si="28"/>
        <v/>
      </c>
      <c r="W162" s="28" t="str">
        <f t="shared" si="29"/>
        <v/>
      </c>
      <c r="X162" s="114" t="str">
        <f t="shared" si="30"/>
        <v/>
      </c>
      <c r="Y162" s="114" t="str">
        <f t="shared" si="31"/>
        <v/>
      </c>
      <c r="Z162" s="114" t="str">
        <f t="shared" si="32"/>
        <v/>
      </c>
      <c r="AA162" s="72" t="s">
        <v>193</v>
      </c>
    </row>
    <row r="163" spans="1:36" ht="12.75" x14ac:dyDescent="0.2">
      <c r="A163" s="16"/>
      <c r="B163" s="79" t="s">
        <v>175</v>
      </c>
      <c r="C163" s="80" t="str">
        <f t="shared" si="22"/>
        <v>|</v>
      </c>
      <c r="D163" s="103">
        <v>8</v>
      </c>
      <c r="E163" s="82" t="str">
        <f>IF(B163="","",IFERROR(VLOOKUP(B163,Ingredients!$A:$G,4,FALSE),"ingredient not in list"))</f>
        <v>tbsp</v>
      </c>
      <c r="F163" s="80" t="str">
        <f t="shared" si="23"/>
        <v>|</v>
      </c>
      <c r="G163" s="83">
        <f>IF(B163="", "", IFERROR((VLOOKUP(B163,Ingredients!$A:$H,8,FALSE)*(D163/(VLOOKUP(B163,Ingredients!$A:$H,3,FALSE)))), "ingredient not in list"))</f>
        <v>2</v>
      </c>
      <c r="H163" s="80" t="str">
        <f t="shared" si="24"/>
        <v>|</v>
      </c>
      <c r="I163" s="84">
        <f>IF($B163="", "", IFERROR((VLOOKUP($B163,Ingredients!$A:$K,9,FALSE)*($D163/(VLOOKUP($B163,Ingredients!$A:$K,3,FALSE)))), "ingredient not in list"))</f>
        <v>8.7200000000000006</v>
      </c>
      <c r="J163" s="80" t="str">
        <f t="shared" si="25"/>
        <v>|</v>
      </c>
      <c r="K163" s="84">
        <f>IF($B163="", "", IFERROR((VLOOKUP($B163,Ingredients!$A:$K,10,FALSE)*($D163/(VLOOKUP($B163,Ingredients!$A:$K,3,FALSE)))), "ingredient not in list"))</f>
        <v>3.12</v>
      </c>
      <c r="L163" s="80" t="str">
        <f t="shared" si="26"/>
        <v>|</v>
      </c>
      <c r="M163" s="84">
        <f>IF($B163="", "", IFERROR((VLOOKUP($B163,Ingredients!$A:$K,11,FALSE)*($D163/(VLOOKUP($B163,Ingredients!$A:$K,3,FALSE)))), "ingredient not in list"))</f>
        <v>40.479999999999997</v>
      </c>
      <c r="N163" s="80" t="str">
        <f t="shared" si="27"/>
        <v>|</v>
      </c>
      <c r="O163" s="85">
        <f>IF($B163="", "", IFERROR((VLOOKUP($B163,Ingredients!$A:$H,6,FALSE)*($D163/(VLOOKUP($B163,Ingredients!$A:$H,3,FALSE)))), "ingredient not in list"))</f>
        <v>408</v>
      </c>
      <c r="P163" s="9" t="str">
        <f>IF(AND(G163&lt;&gt;"",G164=""),SUM(G$1:G164)-SUM(P$1:P162),"")</f>
        <v/>
      </c>
      <c r="Q163" t="str">
        <f>IF(AND(O163&lt;&gt;"",O164=""),SUM(O$1:O164)-SUM(Q$1:Q162),"")</f>
        <v/>
      </c>
      <c r="R163" s="114" t="str">
        <f>IF(AND(I163&lt;&gt;"",I164=""),SUM(I$1:I164)-SUM(R$1:R162),"")</f>
        <v/>
      </c>
      <c r="S163" s="114" t="str">
        <f>IF(AND(K163&lt;&gt;"",K164=""),SUM(K$1:K164)-SUM(S$1:S162),"")</f>
        <v/>
      </c>
      <c r="T163" s="114" t="str">
        <f>IF(AND(M163&lt;&gt;"",M164=""),SUM(M$1:M164)-SUM(T$1:T162),"")</f>
        <v/>
      </c>
      <c r="V163" s="9" t="str">
        <f t="shared" si="28"/>
        <v/>
      </c>
      <c r="W163" s="28" t="str">
        <f t="shared" si="29"/>
        <v/>
      </c>
      <c r="X163" s="114" t="str">
        <f t="shared" si="30"/>
        <v/>
      </c>
      <c r="Y163" s="114" t="str">
        <f t="shared" si="31"/>
        <v/>
      </c>
      <c r="Z163" s="114" t="str">
        <f t="shared" si="32"/>
        <v/>
      </c>
      <c r="AA163" s="75"/>
      <c r="AF163" s="28"/>
    </row>
    <row r="164" spans="1:36" ht="12.75" x14ac:dyDescent="0.2">
      <c r="A164" s="16"/>
      <c r="B164" s="86" t="s">
        <v>38</v>
      </c>
      <c r="C164" s="87" t="str">
        <f t="shared" si="22"/>
        <v>|</v>
      </c>
      <c r="D164" s="18">
        <v>1.75</v>
      </c>
      <c r="E164" s="88" t="str">
        <f>IF(B164="","",IFERROR(VLOOKUP(B164,Ingredients!$A:$G,4,FALSE),"ingredient not in list"))</f>
        <v>cup</v>
      </c>
      <c r="F164" s="87" t="str">
        <f t="shared" si="23"/>
        <v>|</v>
      </c>
      <c r="G164" s="89">
        <f>IF(B164="", "", IFERROR((VLOOKUP(B164,Ingredients!$A:$H,8,FALSE)*(D164/(VLOOKUP(B164,Ingredients!$A:$H,3,FALSE)))), "ingredient not in list"))</f>
        <v>0.79</v>
      </c>
      <c r="H164" s="87" t="str">
        <f t="shared" si="24"/>
        <v>|</v>
      </c>
      <c r="I164" s="90">
        <f>IF($B164="", "", IFERROR((VLOOKUP($B164,Ingredients!$A:$K,9,FALSE)*($D164/(VLOOKUP($B164,Ingredients!$A:$K,3,FALSE)))), "ingredient not in list"))</f>
        <v>24.5</v>
      </c>
      <c r="J164" s="87" t="str">
        <f t="shared" si="25"/>
        <v>|</v>
      </c>
      <c r="K164" s="90">
        <f>IF($B164="", "", IFERROR((VLOOKUP($B164,Ingredients!$A:$K,10,FALSE)*($D164/(VLOOKUP($B164,Ingredients!$A:$K,3,FALSE)))), "ingredient not in list"))</f>
        <v>66.5</v>
      </c>
      <c r="L164" s="87" t="str">
        <f t="shared" si="26"/>
        <v>|</v>
      </c>
      <c r="M164" s="90">
        <f>IF($B164="", "", IFERROR((VLOOKUP($B164,Ingredients!$A:$K,11,FALSE)*($D164/(VLOOKUP($B164,Ingredients!$A:$K,3,FALSE)))), "ingredient not in list"))</f>
        <v>3.5</v>
      </c>
      <c r="N164" s="87" t="str">
        <f t="shared" si="27"/>
        <v>|</v>
      </c>
      <c r="O164" s="91">
        <f>IF($B164="", "", IFERROR((VLOOKUP($B164,Ingredients!$A:$H,6,FALSE)*($D164/(VLOOKUP($B164,Ingredients!$A:$H,3,FALSE)))), "ingredient not in list"))</f>
        <v>385</v>
      </c>
      <c r="P164" s="9" t="str">
        <f>IF(AND(G164&lt;&gt;"",G165=""),SUM(G$1:G165)-SUM(P$1:P163),"")</f>
        <v/>
      </c>
      <c r="Q164" t="str">
        <f>IF(AND(O164&lt;&gt;"",O165=""),SUM(O$1:O165)-SUM(Q$1:Q163),"")</f>
        <v/>
      </c>
      <c r="R164" s="114" t="str">
        <f>IF(AND(I164&lt;&gt;"",I165=""),SUM(I$1:I165)-SUM(R$1:R163),"")</f>
        <v/>
      </c>
      <c r="S164" s="114" t="str">
        <f>IF(AND(K164&lt;&gt;"",K165=""),SUM(K$1:K165)-SUM(S$1:S163),"")</f>
        <v/>
      </c>
      <c r="T164" s="114" t="str">
        <f>IF(AND(M164&lt;&gt;"",M165=""),SUM(M$1:M165)-SUM(T$1:T163),"")</f>
        <v/>
      </c>
      <c r="V164" s="9" t="str">
        <f t="shared" si="28"/>
        <v/>
      </c>
      <c r="W164" s="28" t="str">
        <f t="shared" si="29"/>
        <v/>
      </c>
      <c r="X164" s="114" t="str">
        <f t="shared" si="30"/>
        <v/>
      </c>
      <c r="Y164" s="114" t="str">
        <f t="shared" si="31"/>
        <v/>
      </c>
      <c r="Z164" s="114" t="str">
        <f t="shared" si="32"/>
        <v/>
      </c>
      <c r="AA164" s="75"/>
      <c r="AF164" s="28"/>
    </row>
    <row r="165" spans="1:36" ht="12.75" x14ac:dyDescent="0.2">
      <c r="A165" s="16"/>
      <c r="B165" s="86" t="s">
        <v>127</v>
      </c>
      <c r="C165" s="87" t="str">
        <f t="shared" si="22"/>
        <v>|</v>
      </c>
      <c r="D165" s="18">
        <v>8</v>
      </c>
      <c r="E165" s="88" t="str">
        <f>IF(B165="","",IFERROR(VLOOKUP(B165,Ingredients!$A:$G,4,FALSE),"ingredient not in list"))</f>
        <v>tbsp</v>
      </c>
      <c r="F165" s="87" t="str">
        <f t="shared" si="23"/>
        <v>|</v>
      </c>
      <c r="G165" s="89">
        <f>IF(B165="", "", IFERROR((VLOOKUP(B165,Ingredients!$A:$H,8,FALSE)*(D165/(VLOOKUP(B165,Ingredients!$A:$H,3,FALSE)))), "ingredient not in list"))</f>
        <v>0.89</v>
      </c>
      <c r="H165" s="87" t="str">
        <f t="shared" si="24"/>
        <v>|</v>
      </c>
      <c r="I165" s="90">
        <f>IF($B165="", "", IFERROR((VLOOKUP($B165,Ingredients!$A:$K,9,FALSE)*($D165/(VLOOKUP($B165,Ingredients!$A:$K,3,FALSE)))), "ingredient not in list"))</f>
        <v>0</v>
      </c>
      <c r="J165" s="87" t="str">
        <f t="shared" si="25"/>
        <v>|</v>
      </c>
      <c r="K165" s="90">
        <f>IF($B165="", "", IFERROR((VLOOKUP($B165,Ingredients!$A:$K,10,FALSE)*($D165/(VLOOKUP($B165,Ingredients!$A:$K,3,FALSE)))), "ingredient not in list"))</f>
        <v>4</v>
      </c>
      <c r="L165" s="87" t="str">
        <f t="shared" si="26"/>
        <v>|</v>
      </c>
      <c r="M165" s="90">
        <f>IF($B165="", "", IFERROR((VLOOKUP($B165,Ingredients!$A:$K,11,FALSE)*($D165/(VLOOKUP($B165,Ingredients!$A:$K,3,FALSE)))), "ingredient not in list"))</f>
        <v>0</v>
      </c>
      <c r="N165" s="87" t="str">
        <f t="shared" si="27"/>
        <v>|</v>
      </c>
      <c r="O165" s="91">
        <f>IF($B165="", "", IFERROR((VLOOKUP($B165,Ingredients!$A:$H,6,FALSE)*($D165/(VLOOKUP($B165,Ingredients!$A:$H,3,FALSE)))), "ingredient not in list"))</f>
        <v>40</v>
      </c>
      <c r="P165" s="9" t="str">
        <f>IF(AND(G165&lt;&gt;"",G166=""),SUM(G$1:G166)-SUM(P$1:P164),"")</f>
        <v/>
      </c>
      <c r="Q165" t="str">
        <f>IF(AND(O165&lt;&gt;"",O166=""),SUM(O$1:O166)-SUM(Q$1:Q164),"")</f>
        <v/>
      </c>
      <c r="R165" s="114" t="str">
        <f>IF(AND(I165&lt;&gt;"",I166=""),SUM(I$1:I166)-SUM(R$1:R164),"")</f>
        <v/>
      </c>
      <c r="S165" s="114" t="str">
        <f>IF(AND(K165&lt;&gt;"",K166=""),SUM(K$1:K166)-SUM(S$1:S164),"")</f>
        <v/>
      </c>
      <c r="T165" s="114" t="str">
        <f>IF(AND(M165&lt;&gt;"",M166=""),SUM(M$1:M166)-SUM(T$1:T164),"")</f>
        <v/>
      </c>
      <c r="V165" s="9" t="str">
        <f t="shared" si="28"/>
        <v/>
      </c>
      <c r="W165" s="28" t="str">
        <f t="shared" si="29"/>
        <v/>
      </c>
      <c r="X165" s="114" t="str">
        <f t="shared" si="30"/>
        <v/>
      </c>
      <c r="Y165" s="114" t="str">
        <f t="shared" si="31"/>
        <v/>
      </c>
      <c r="Z165" s="114" t="str">
        <f t="shared" si="32"/>
        <v/>
      </c>
      <c r="AA165" s="75"/>
    </row>
    <row r="166" spans="1:36" ht="12.75" x14ac:dyDescent="0.2">
      <c r="A166" s="16"/>
      <c r="B166" s="86" t="s">
        <v>31</v>
      </c>
      <c r="C166" s="87" t="str">
        <f t="shared" si="22"/>
        <v>|</v>
      </c>
      <c r="D166" s="18">
        <v>0.5</v>
      </c>
      <c r="E166" s="88" t="str">
        <f>IF(B166="","",IFERROR(VLOOKUP(B166,Ingredients!$A:$G,4,FALSE),"ingredient not in list"))</f>
        <v>tsp</v>
      </c>
      <c r="F166" s="87" t="str">
        <f t="shared" si="23"/>
        <v>|</v>
      </c>
      <c r="G166" s="89">
        <f>IF(B166="", "", IFERROR((VLOOKUP(B166,Ingredients!$A:$H,8,FALSE)*(D166/(VLOOKUP(B166,Ingredients!$A:$H,3,FALSE)))), "ingredient not in list"))</f>
        <v>1.2658227848101266E-2</v>
      </c>
      <c r="H166" s="87" t="str">
        <f t="shared" si="24"/>
        <v>|</v>
      </c>
      <c r="I166" s="90">
        <f>IF($B166="", "", IFERROR((VLOOKUP($B166,Ingredients!$A:$K,9,FALSE)*($D166/(VLOOKUP($B166,Ingredients!$A:$K,3,FALSE)))), "ingredient not in list"))</f>
        <v>0</v>
      </c>
      <c r="J166" s="87" t="str">
        <f t="shared" si="25"/>
        <v>|</v>
      </c>
      <c r="K166" s="90">
        <f>IF($B166="", "", IFERROR((VLOOKUP($B166,Ingredients!$A:$K,10,FALSE)*($D166/(VLOOKUP($B166,Ingredients!$A:$K,3,FALSE)))), "ingredient not in list"))</f>
        <v>1</v>
      </c>
      <c r="L166" s="87" t="str">
        <f t="shared" si="26"/>
        <v>|</v>
      </c>
      <c r="M166" s="90">
        <f>IF($B166="", "", IFERROR((VLOOKUP($B166,Ingredients!$A:$K,11,FALSE)*($D166/(VLOOKUP($B166,Ingredients!$A:$K,3,FALSE)))), "ingredient not in list"))</f>
        <v>0</v>
      </c>
      <c r="N166" s="87" t="str">
        <f t="shared" si="27"/>
        <v>|</v>
      </c>
      <c r="O166" s="91">
        <f>IF($B166="", "", IFERROR((VLOOKUP($B166,Ingredients!$A:$H,6,FALSE)*($D166/(VLOOKUP($B166,Ingredients!$A:$H,3,FALSE)))), "ingredient not in list"))</f>
        <v>2.5</v>
      </c>
      <c r="P166" s="9" t="str">
        <f>IF(AND(G166&lt;&gt;"",G167=""),SUM(G$1:G167)-SUM(P$1:P165),"")</f>
        <v/>
      </c>
      <c r="Q166" t="str">
        <f>IF(AND(O166&lt;&gt;"",O167=""),SUM(O$1:O167)-SUM(Q$1:Q165),"")</f>
        <v/>
      </c>
      <c r="R166" s="114" t="str">
        <f>IF(AND(I166&lt;&gt;"",I167=""),SUM(I$1:I167)-SUM(R$1:R165),"")</f>
        <v/>
      </c>
      <c r="S166" s="114" t="str">
        <f>IF(AND(K166&lt;&gt;"",K167=""),SUM(K$1:K167)-SUM(S$1:S165),"")</f>
        <v/>
      </c>
      <c r="T166" s="114" t="str">
        <f>IF(AND(M166&lt;&gt;"",M167=""),SUM(M$1:M167)-SUM(T$1:T165),"")</f>
        <v/>
      </c>
      <c r="V166" s="9" t="str">
        <f t="shared" si="28"/>
        <v/>
      </c>
      <c r="W166" s="28" t="str">
        <f t="shared" si="29"/>
        <v/>
      </c>
      <c r="X166" s="114" t="str">
        <f t="shared" si="30"/>
        <v/>
      </c>
      <c r="Y166" s="114" t="str">
        <f t="shared" si="31"/>
        <v/>
      </c>
      <c r="Z166" s="114" t="str">
        <f t="shared" si="32"/>
        <v/>
      </c>
      <c r="AA166" s="75"/>
    </row>
    <row r="167" spans="1:36" ht="12.75" x14ac:dyDescent="0.2">
      <c r="A167" s="16"/>
      <c r="B167" s="86" t="s">
        <v>131</v>
      </c>
      <c r="C167" s="87" t="str">
        <f t="shared" si="22"/>
        <v>|</v>
      </c>
      <c r="D167" s="18">
        <v>0.25</v>
      </c>
      <c r="E167" s="88" t="str">
        <f>IF(B167="","",IFERROR(VLOOKUP(B167,Ingredients!$A:$G,4,FALSE),"ingredient not in list"))</f>
        <v>tsp</v>
      </c>
      <c r="F167" s="87" t="str">
        <f t="shared" si="23"/>
        <v>|</v>
      </c>
      <c r="G167" s="89">
        <f>IF(B167="", "", IFERROR((VLOOKUP(B167,Ingredients!$A:$H,8,FALSE)*(D167/(VLOOKUP(B167,Ingredients!$A:$H,3,FALSE)))), "ingredient not in list"))</f>
        <v>2.6619718309859153E-2</v>
      </c>
      <c r="H167" s="87" t="str">
        <f t="shared" si="24"/>
        <v>|</v>
      </c>
      <c r="I167" s="90">
        <f>IF($B167="", "", IFERROR((VLOOKUP($B167,Ingredients!$A:$K,9,FALSE)*($D167/(VLOOKUP($B167,Ingredients!$A:$K,3,FALSE)))), "ingredient not in list"))</f>
        <v>0.11749999999999999</v>
      </c>
      <c r="J167" s="87" t="str">
        <f t="shared" si="25"/>
        <v>|</v>
      </c>
      <c r="K167" s="90">
        <f>IF($B167="", "", IFERROR((VLOOKUP($B167,Ingredients!$A:$K,10,FALSE)*($D167/(VLOOKUP($B167,Ingredients!$A:$K,3,FALSE)))), "ingredient not in list"))</f>
        <v>0.51</v>
      </c>
      <c r="L167" s="87" t="str">
        <f t="shared" si="26"/>
        <v>|</v>
      </c>
      <c r="M167" s="90">
        <f>IF($B167="", "", IFERROR((VLOOKUP($B167,Ingredients!$A:$K,11,FALSE)*($D167/(VLOOKUP($B167,Ingredients!$A:$K,3,FALSE)))), "ingredient not in list"))</f>
        <v>5.0000000000000001E-3</v>
      </c>
      <c r="N167" s="87" t="str">
        <f t="shared" si="27"/>
        <v>|</v>
      </c>
      <c r="O167" s="91">
        <f>IF($B167="", "", IFERROR((VLOOKUP($B167,Ingredients!$A:$H,6,FALSE)*($D167/(VLOOKUP($B167,Ingredients!$A:$H,3,FALSE)))), "ingredient not in list"))</f>
        <v>2.25</v>
      </c>
      <c r="P167" s="9" t="str">
        <f>IF(AND(G167&lt;&gt;"",G168=""),SUM(G$1:G168)-SUM(P$1:P166),"")</f>
        <v/>
      </c>
      <c r="Q167" t="str">
        <f>IF(AND(O167&lt;&gt;"",O168=""),SUM(O$1:O168)-SUM(Q$1:Q166),"")</f>
        <v/>
      </c>
      <c r="R167" s="114" t="str">
        <f>IF(AND(I167&lt;&gt;"",I168=""),SUM(I$1:I168)-SUM(R$1:R166),"")</f>
        <v/>
      </c>
      <c r="S167" s="114" t="str">
        <f>IF(AND(K167&lt;&gt;"",K168=""),SUM(K$1:K168)-SUM(S$1:S166),"")</f>
        <v/>
      </c>
      <c r="T167" s="114" t="str">
        <f>IF(AND(M167&lt;&gt;"",M168=""),SUM(M$1:M168)-SUM(T$1:T166),"")</f>
        <v/>
      </c>
      <c r="V167" s="9" t="str">
        <f t="shared" si="28"/>
        <v/>
      </c>
      <c r="W167" s="28" t="str">
        <f t="shared" si="29"/>
        <v/>
      </c>
      <c r="X167" s="114" t="str">
        <f t="shared" si="30"/>
        <v/>
      </c>
      <c r="Y167" s="114" t="str">
        <f t="shared" si="31"/>
        <v/>
      </c>
      <c r="Z167" s="114" t="str">
        <f t="shared" si="32"/>
        <v/>
      </c>
      <c r="AA167" s="75"/>
      <c r="AJ167" s="50"/>
    </row>
    <row r="168" spans="1:36" ht="12.75" x14ac:dyDescent="0.2">
      <c r="A168" s="16"/>
      <c r="B168" s="86" t="s">
        <v>69</v>
      </c>
      <c r="C168" s="87" t="str">
        <f t="shared" si="22"/>
        <v>|</v>
      </c>
      <c r="D168" s="18">
        <v>0.25</v>
      </c>
      <c r="E168" s="88" t="str">
        <f>IF(B168="","",IFERROR(VLOOKUP(B168,Ingredients!$A:$G,4,FALSE),"ingredient not in list"))</f>
        <v>tsp</v>
      </c>
      <c r="F168" s="87" t="str">
        <f t="shared" si="23"/>
        <v>|</v>
      </c>
      <c r="G168" s="89">
        <f>IF(B168="", "", IFERROR((VLOOKUP(B168,Ingredients!$A:$H,8,FALSE)*(D168/(VLOOKUP(B168,Ingredients!$A:$H,3,FALSE)))), "ingredient not in list"))</f>
        <v>3.0549898167006109E-3</v>
      </c>
      <c r="H168" s="87" t="str">
        <f t="shared" si="24"/>
        <v>|</v>
      </c>
      <c r="I168" s="90">
        <f>IF($B168="", "", IFERROR((VLOOKUP($B168,Ingredients!$A:$K,9,FALSE)*($D168/(VLOOKUP($B168,Ingredients!$A:$K,3,FALSE)))), "ingredient not in list"))</f>
        <v>0</v>
      </c>
      <c r="J168" s="87" t="str">
        <f t="shared" si="25"/>
        <v>|</v>
      </c>
      <c r="K168" s="90">
        <f>IF($B168="", "", IFERROR((VLOOKUP($B168,Ingredients!$A:$K,10,FALSE)*($D168/(VLOOKUP($B168,Ingredients!$A:$K,3,FALSE)))), "ingredient not in list"))</f>
        <v>0</v>
      </c>
      <c r="L168" s="87" t="str">
        <f t="shared" si="26"/>
        <v>|</v>
      </c>
      <c r="M168" s="90">
        <f>IF($B168="", "", IFERROR((VLOOKUP($B168,Ingredients!$A:$K,11,FALSE)*($D168/(VLOOKUP($B168,Ingredients!$A:$K,3,FALSE)))), "ingredient not in list"))</f>
        <v>0</v>
      </c>
      <c r="N168" s="87" t="str">
        <f t="shared" si="27"/>
        <v>|</v>
      </c>
      <c r="O168" s="91">
        <f>IF($B168="", "", IFERROR((VLOOKUP($B168,Ingredients!$A:$H,6,FALSE)*($D168/(VLOOKUP($B168,Ingredients!$A:$H,3,FALSE)))), "ingredient not in list"))</f>
        <v>0</v>
      </c>
      <c r="P168" s="9" t="str">
        <f>IF(AND(G168&lt;&gt;"",G169=""),SUM(G$1:G169)-SUM(P$1:P167),"")</f>
        <v/>
      </c>
      <c r="Q168" t="str">
        <f>IF(AND(O168&lt;&gt;"",O169=""),SUM(O$1:O169)-SUM(Q$1:Q167),"")</f>
        <v/>
      </c>
      <c r="R168" s="114" t="str">
        <f>IF(AND(I168&lt;&gt;"",I169=""),SUM(I$1:I169)-SUM(R$1:R167),"")</f>
        <v/>
      </c>
      <c r="S168" s="114" t="str">
        <f>IF(AND(K168&lt;&gt;"",K169=""),SUM(K$1:K169)-SUM(S$1:S167),"")</f>
        <v/>
      </c>
      <c r="T168" s="114" t="str">
        <f>IF(AND(M168&lt;&gt;"",M169=""),SUM(M$1:M169)-SUM(T$1:T167),"")</f>
        <v/>
      </c>
      <c r="V168" s="9" t="str">
        <f t="shared" si="28"/>
        <v/>
      </c>
      <c r="W168" s="28" t="str">
        <f t="shared" si="29"/>
        <v/>
      </c>
      <c r="X168" s="114" t="str">
        <f t="shared" si="30"/>
        <v/>
      </c>
      <c r="Y168" s="114" t="str">
        <f t="shared" si="31"/>
        <v/>
      </c>
      <c r="Z168" s="114" t="str">
        <f t="shared" si="32"/>
        <v/>
      </c>
      <c r="AA168" s="75"/>
      <c r="AJ168" s="50"/>
    </row>
    <row r="169" spans="1:36" ht="13.5" thickBot="1" x14ac:dyDescent="0.25">
      <c r="A169" s="16"/>
      <c r="B169" s="86" t="s">
        <v>122</v>
      </c>
      <c r="C169" s="87" t="str">
        <f t="shared" si="22"/>
        <v>|</v>
      </c>
      <c r="D169" s="18">
        <v>15</v>
      </c>
      <c r="E169" s="88" t="str">
        <f>IF(B169="","",IFERROR(VLOOKUP(B169,Ingredients!$A:$G,4,FALSE),"ingredient not in list"))</f>
        <v>tortilla</v>
      </c>
      <c r="F169" s="87" t="str">
        <f t="shared" si="23"/>
        <v>|</v>
      </c>
      <c r="G169" s="89">
        <f>IF(B169="", "", IFERROR((VLOOKUP(B169,Ingredients!$A:$H,8,FALSE)*(D169/(VLOOKUP(B169,Ingredients!$A:$H,3,FALSE)))), "ingredient not in list"))</f>
        <v>0.93124999999999991</v>
      </c>
      <c r="H169" s="87" t="str">
        <f t="shared" si="24"/>
        <v>|</v>
      </c>
      <c r="I169" s="90">
        <f>IF($B169="", "", IFERROR((VLOOKUP($B169,Ingredients!$A:$K,9,FALSE)*($D169/(VLOOKUP($B169,Ingredients!$A:$K,3,FALSE)))), "ingredient not in list"))</f>
        <v>15</v>
      </c>
      <c r="J169" s="87" t="str">
        <f t="shared" si="25"/>
        <v>|</v>
      </c>
      <c r="K169" s="90">
        <f>IF($B169="", "", IFERROR((VLOOKUP($B169,Ingredients!$A:$K,10,FALSE)*($D169/(VLOOKUP($B169,Ingredients!$A:$K,3,FALSE)))), "ingredient not in list"))</f>
        <v>150</v>
      </c>
      <c r="L169" s="87" t="str">
        <f t="shared" si="26"/>
        <v>|</v>
      </c>
      <c r="M169" s="90">
        <f>IF($B169="", "", IFERROR((VLOOKUP($B169,Ingredients!$A:$K,11,FALSE)*($D169/(VLOOKUP($B169,Ingredients!$A:$K,3,FALSE)))), "ingredient not in list"))</f>
        <v>11.25</v>
      </c>
      <c r="N169" s="87" t="str">
        <f t="shared" si="27"/>
        <v>|</v>
      </c>
      <c r="O169" s="91">
        <f>IF($B169="", "", IFERROR((VLOOKUP($B169,Ingredients!$A:$H,6,FALSE)*($D169/(VLOOKUP($B169,Ingredients!$A:$H,3,FALSE)))), "ingredient not in list"))</f>
        <v>675</v>
      </c>
      <c r="P169" s="9" t="str">
        <f>IF(AND(G169&lt;&gt;"",G170=""),SUM(G$1:G170)-SUM(P$1:P168),"")</f>
        <v/>
      </c>
      <c r="Q169" t="str">
        <f>IF(AND(O169&lt;&gt;"",O170=""),SUM(O$1:O170)-SUM(Q$1:Q168),"")</f>
        <v/>
      </c>
      <c r="R169" s="114" t="str">
        <f>IF(AND(I169&lt;&gt;"",I170=""),SUM(I$1:I170)-SUM(R$1:R168),"")</f>
        <v/>
      </c>
      <c r="S169" s="114" t="str">
        <f>IF(AND(K169&lt;&gt;"",K170=""),SUM(K$1:K170)-SUM(S$1:S168),"")</f>
        <v/>
      </c>
      <c r="T169" s="114" t="str">
        <f>IF(AND(M169&lt;&gt;"",M170=""),SUM(M$1:M170)-SUM(T$1:T168),"")</f>
        <v/>
      </c>
      <c r="V169" s="9" t="str">
        <f t="shared" si="28"/>
        <v/>
      </c>
      <c r="W169" s="28" t="str">
        <f t="shared" si="29"/>
        <v/>
      </c>
      <c r="X169" s="114" t="str">
        <f t="shared" si="30"/>
        <v/>
      </c>
      <c r="Y169" s="114" t="str">
        <f t="shared" si="31"/>
        <v/>
      </c>
      <c r="Z169" s="114" t="str">
        <f t="shared" si="32"/>
        <v/>
      </c>
      <c r="AA169" s="75"/>
      <c r="AJ169" s="50"/>
    </row>
    <row r="170" spans="1:36" ht="13.5" thickBot="1" x14ac:dyDescent="0.25">
      <c r="A170" s="78" t="s">
        <v>194</v>
      </c>
      <c r="B170" s="92" t="s">
        <v>67</v>
      </c>
      <c r="C170" s="93" t="str">
        <f t="shared" si="22"/>
        <v>|</v>
      </c>
      <c r="D170" s="94">
        <v>3</v>
      </c>
      <c r="E170" s="95" t="str">
        <f>IF(B170="","",IFERROR(VLOOKUP(B170,Ingredients!$A:$G,4,FALSE),"ingredient not in list"))</f>
        <v>tbsp</v>
      </c>
      <c r="F170" s="93" t="str">
        <f t="shared" si="23"/>
        <v>|</v>
      </c>
      <c r="G170" s="96">
        <f>IF(B170="", "", IFERROR((VLOOKUP(B170,Ingredients!$A:$H,8,FALSE)*(D170/(VLOOKUP(B170,Ingredients!$A:$H,3,FALSE)))), "ingredient not in list"))</f>
        <v>0.15625</v>
      </c>
      <c r="H170" s="93" t="str">
        <f t="shared" si="24"/>
        <v>|</v>
      </c>
      <c r="I170" s="97">
        <f>IF($B170="", "", IFERROR((VLOOKUP($B170,Ingredients!$A:$K,9,FALSE)*($D170/(VLOOKUP($B170,Ingredients!$A:$K,3,FALSE)))), "ingredient not in list"))</f>
        <v>0</v>
      </c>
      <c r="J170" s="93" t="str">
        <f t="shared" si="25"/>
        <v>|</v>
      </c>
      <c r="K170" s="97">
        <f>IF($B170="", "", IFERROR((VLOOKUP($B170,Ingredients!$A:$K,10,FALSE)*($D170/(VLOOKUP($B170,Ingredients!$A:$K,3,FALSE)))), "ingredient not in list"))</f>
        <v>0</v>
      </c>
      <c r="L170" s="93" t="str">
        <f t="shared" si="26"/>
        <v>|</v>
      </c>
      <c r="M170" s="97">
        <f>IF($B170="", "", IFERROR((VLOOKUP($B170,Ingredients!$A:$K,11,FALSE)*($D170/(VLOOKUP($B170,Ingredients!$A:$K,3,FALSE)))), "ingredient not in list"))</f>
        <v>40.799999999999997</v>
      </c>
      <c r="N170" s="93" t="str">
        <f t="shared" si="27"/>
        <v>|</v>
      </c>
      <c r="O170" s="98">
        <f>IF($B170="", "", IFERROR((VLOOKUP($B170,Ingredients!$A:$H,6,FALSE)*($D170/(VLOOKUP($B170,Ingredients!$A:$H,3,FALSE)))), "ingredient not in list"))</f>
        <v>390</v>
      </c>
      <c r="P170" s="9">
        <f>IF(AND(G170&lt;&gt;"",G171=""),SUM(G$1:G171)-SUM(P$1:P169),"")</f>
        <v>4.8098329359746828</v>
      </c>
      <c r="Q170">
        <f>IF(AND(O170&lt;&gt;"",O171=""),SUM(O$1:O171)-SUM(Q$1:Q169),"")</f>
        <v>1902.75</v>
      </c>
      <c r="R170" s="114">
        <f>IF(AND(I170&lt;&gt;"",I171=""),SUM(I$1:I171)-SUM(R$1:R169),"")</f>
        <v>48.337500000000091</v>
      </c>
      <c r="S170" s="114">
        <f>IF(AND(K170&lt;&gt;"",K171=""),SUM(K$1:K171)-SUM(S$1:S169),"")</f>
        <v>225.13000000000011</v>
      </c>
      <c r="T170" s="114">
        <f>IF(AND(M170&lt;&gt;"",M171=""),SUM(M$1:M171)-SUM(T$1:T169),"")</f>
        <v>96.034999999999968</v>
      </c>
      <c r="U170" s="14">
        <v>5</v>
      </c>
      <c r="V170" s="9">
        <f t="shared" si="28"/>
        <v>0.96196658719493655</v>
      </c>
      <c r="W170" s="28">
        <f t="shared" si="29"/>
        <v>380.55</v>
      </c>
      <c r="X170" s="114">
        <f t="shared" si="30"/>
        <v>9.6675000000000182</v>
      </c>
      <c r="Y170" s="114">
        <f t="shared" si="31"/>
        <v>45.026000000000025</v>
      </c>
      <c r="Z170" s="114">
        <f t="shared" si="32"/>
        <v>19.206999999999994</v>
      </c>
      <c r="AJ170" s="50"/>
    </row>
    <row r="171" spans="1:36" ht="12.75" x14ac:dyDescent="0.2">
      <c r="A171" s="16"/>
      <c r="C171" t="str">
        <f t="shared" si="22"/>
        <v/>
      </c>
      <c r="D171" s="16"/>
      <c r="E171" s="3" t="str">
        <f>IF(B171="","",IFERROR(VLOOKUP(B171,Ingredients!$A:$G,4,FALSE),"ingredient not in list"))</f>
        <v/>
      </c>
      <c r="F171" t="str">
        <f t="shared" si="23"/>
        <v/>
      </c>
      <c r="G171" s="9" t="str">
        <f>IF(B171="", "", IFERROR((VLOOKUP(B171,Ingredients!$A:$H,8,FALSE)*(D171/(VLOOKUP(B171,Ingredients!$A:$H,3,FALSE)))), "ingredient not in list"))</f>
        <v/>
      </c>
      <c r="H171" t="str">
        <f t="shared" si="24"/>
        <v/>
      </c>
      <c r="I171" s="69" t="str">
        <f>IF($B171="", "", IFERROR((VLOOKUP($B171,Ingredients!$A:$K,9,FALSE)*($D171/(VLOOKUP($B171,Ingredients!$A:$K,3,FALSE)))), "ingredient not in list"))</f>
        <v/>
      </c>
      <c r="J171" t="str">
        <f t="shared" si="25"/>
        <v/>
      </c>
      <c r="K171" s="69" t="str">
        <f>IF($B171="", "", IFERROR((VLOOKUP($B171,Ingredients!$A:$K,10,FALSE)*($D171/(VLOOKUP($B171,Ingredients!$A:$K,3,FALSE)))), "ingredient not in list"))</f>
        <v/>
      </c>
      <c r="L171" t="str">
        <f t="shared" si="26"/>
        <v/>
      </c>
      <c r="M171" s="69" t="str">
        <f>IF($B171="", "", IFERROR((VLOOKUP($B171,Ingredients!$A:$K,11,FALSE)*($D171/(VLOOKUP($B171,Ingredients!$A:$K,3,FALSE)))), "ingredient not in list"))</f>
        <v/>
      </c>
      <c r="N171" t="str">
        <f t="shared" si="27"/>
        <v/>
      </c>
      <c r="O171" s="29" t="str">
        <f>IF($B171="", "", IFERROR((VLOOKUP($B171,Ingredients!$A:$H,6,FALSE)*($D171/(VLOOKUP($B171,Ingredients!$A:$H,3,FALSE)))), "ingredient not in list"))</f>
        <v/>
      </c>
      <c r="P171" s="9" t="str">
        <f>IF(AND(G171&lt;&gt;"",G172=""),SUM(G$1:G172)-SUM(P$1:P170),"")</f>
        <v/>
      </c>
      <c r="Q171" t="str">
        <f>IF(AND(O171&lt;&gt;"",O172=""),SUM(O$1:O172)-SUM(Q$1:Q170),"")</f>
        <v/>
      </c>
      <c r="R171" s="114" t="str">
        <f>IF(AND(I171&lt;&gt;"",I172=""),SUM(I$1:I172)-SUM(R$1:R170),"")</f>
        <v/>
      </c>
      <c r="S171" s="114" t="str">
        <f>IF(AND(K171&lt;&gt;"",K172=""),SUM(K$1:K172)-SUM(S$1:S170),"")</f>
        <v/>
      </c>
      <c r="T171" s="114" t="str">
        <f>IF(AND(M171&lt;&gt;"",M172=""),SUM(M$1:M172)-SUM(T$1:T170),"")</f>
        <v/>
      </c>
      <c r="V171" s="9" t="str">
        <f t="shared" si="28"/>
        <v/>
      </c>
      <c r="W171" s="28" t="str">
        <f t="shared" si="29"/>
        <v/>
      </c>
      <c r="X171" s="114" t="str">
        <f t="shared" si="30"/>
        <v/>
      </c>
      <c r="Y171" s="114" t="str">
        <f t="shared" si="31"/>
        <v/>
      </c>
      <c r="Z171" s="114" t="str">
        <f t="shared" si="32"/>
        <v/>
      </c>
      <c r="AA171" s="72" t="s">
        <v>202</v>
      </c>
      <c r="AJ171" s="50"/>
    </row>
    <row r="172" spans="1:36" ht="12.75" x14ac:dyDescent="0.2">
      <c r="A172" s="16"/>
      <c r="B172" s="79" t="s">
        <v>180</v>
      </c>
      <c r="C172" s="80" t="str">
        <f t="shared" si="22"/>
        <v>|</v>
      </c>
      <c r="D172" s="103">
        <v>4</v>
      </c>
      <c r="E172" s="82" t="str">
        <f>IF(B172="","",IFERROR(VLOOKUP(B172,Ingredients!$A:$G,4,FALSE),"ingredient not in list"))</f>
        <v>stalks</v>
      </c>
      <c r="F172" s="80" t="str">
        <f t="shared" si="23"/>
        <v>|</v>
      </c>
      <c r="G172" s="83">
        <f>IF(B172="", "", IFERROR((VLOOKUP(B172,Ingredients!$A:$H,8,FALSE)*(D172/(VLOOKUP(B172,Ingredients!$A:$H,3,FALSE)))), "ingredient not in list"))</f>
        <v>1.25</v>
      </c>
      <c r="H172" s="80" t="str">
        <f t="shared" si="24"/>
        <v>|</v>
      </c>
      <c r="I172" s="84">
        <f>IF($B172="", "", IFERROR((VLOOKUP($B172,Ingredients!$A:$K,9,FALSE)*($D172/(VLOOKUP($B172,Ingredients!$A:$K,3,FALSE)))), "ingredient not in list"))</f>
        <v>1.1200000000000001</v>
      </c>
      <c r="J172" s="80" t="str">
        <f t="shared" si="25"/>
        <v>|</v>
      </c>
      <c r="K172" s="84">
        <f>IF($B172="", "", IFERROR((VLOOKUP($B172,Ingredients!$A:$K,10,FALSE)*($D172/(VLOOKUP($B172,Ingredients!$A:$K,3,FALSE)))), "ingredient not in list"))</f>
        <v>4.76</v>
      </c>
      <c r="L172" s="80" t="str">
        <f t="shared" si="26"/>
        <v>|</v>
      </c>
      <c r="M172" s="84">
        <f>IF($B172="", "", IFERROR((VLOOKUP($B172,Ingredients!$A:$K,11,FALSE)*($D172/(VLOOKUP($B172,Ingredients!$A:$K,3,FALSE)))), "ingredient not in list"))</f>
        <v>0.28000000000000003</v>
      </c>
      <c r="N172" s="80" t="str">
        <f t="shared" si="27"/>
        <v>|</v>
      </c>
      <c r="O172" s="85">
        <f>IF($B172="", "", IFERROR((VLOOKUP($B172,Ingredients!$A:$H,6,FALSE)*($D172/(VLOOKUP($B172,Ingredients!$A:$H,3,FALSE)))), "ingredient not in list"))</f>
        <v>30</v>
      </c>
      <c r="P172" s="9" t="str">
        <f>IF(AND(G172&lt;&gt;"",G173=""),SUM(G$1:G173)-SUM(P$1:P171),"")</f>
        <v/>
      </c>
      <c r="Q172" t="str">
        <f>IF(AND(O172&lt;&gt;"",O173=""),SUM(O$1:O173)-SUM(Q$1:Q171),"")</f>
        <v/>
      </c>
      <c r="R172" s="114" t="str">
        <f>IF(AND(I172&lt;&gt;"",I173=""),SUM(I$1:I173)-SUM(R$1:R171),"")</f>
        <v/>
      </c>
      <c r="S172" s="114" t="str">
        <f>IF(AND(K172&lt;&gt;"",K173=""),SUM(K$1:K173)-SUM(S$1:S171),"")</f>
        <v/>
      </c>
      <c r="T172" s="114" t="str">
        <f>IF(AND(M172&lt;&gt;"",M173=""),SUM(M$1:M173)-SUM(T$1:T171),"")</f>
        <v/>
      </c>
      <c r="V172" s="9" t="str">
        <f t="shared" si="28"/>
        <v/>
      </c>
      <c r="W172" s="28" t="str">
        <f t="shared" si="29"/>
        <v/>
      </c>
      <c r="X172" s="114" t="str">
        <f t="shared" si="30"/>
        <v/>
      </c>
      <c r="Y172" s="114" t="str">
        <f t="shared" si="31"/>
        <v/>
      </c>
      <c r="Z172" s="114" t="str">
        <f t="shared" si="32"/>
        <v/>
      </c>
      <c r="AA172" s="75"/>
      <c r="AJ172" s="50"/>
    </row>
    <row r="173" spans="1:36" ht="12.75" x14ac:dyDescent="0.2">
      <c r="A173" s="16"/>
      <c r="B173" s="86" t="s">
        <v>195</v>
      </c>
      <c r="C173" s="87" t="str">
        <f t="shared" si="22"/>
        <v>|</v>
      </c>
      <c r="D173" s="18">
        <v>3</v>
      </c>
      <c r="E173" s="88" t="str">
        <f>IF(B173="","",IFERROR(VLOOKUP(B173,Ingredients!$A:$G,4,FALSE),"ingredient not in list"))</f>
        <v>carrot</v>
      </c>
      <c r="F173" s="87" t="str">
        <f t="shared" si="23"/>
        <v>|</v>
      </c>
      <c r="G173" s="89">
        <f>IF(B173="", "", IFERROR((VLOOKUP(B173,Ingredients!$A:$H,8,FALSE)*(D173/(VLOOKUP(B173,Ingredients!$A:$H,3,FALSE)))), "ingredient not in list"))</f>
        <v>0.33374999999999999</v>
      </c>
      <c r="H173" s="87" t="str">
        <f t="shared" si="24"/>
        <v>|</v>
      </c>
      <c r="I173" s="90">
        <f>IF($B173="", "", IFERROR((VLOOKUP($B173,Ingredients!$A:$K,9,FALSE)*($D173/(VLOOKUP($B173,Ingredients!$A:$K,3,FALSE)))), "ingredient not in list"))</f>
        <v>1.71</v>
      </c>
      <c r="J173" s="87" t="str">
        <f t="shared" si="25"/>
        <v>|</v>
      </c>
      <c r="K173" s="90">
        <f>IF($B173="", "", IFERROR((VLOOKUP($B173,Ingredients!$A:$K,10,FALSE)*($D173/(VLOOKUP($B173,Ingredients!$A:$K,3,FALSE)))), "ingredient not in list"))</f>
        <v>17.52</v>
      </c>
      <c r="L173" s="87" t="str">
        <f t="shared" si="26"/>
        <v>|</v>
      </c>
      <c r="M173" s="90">
        <f>IF($B173="", "", IFERROR((VLOOKUP($B173,Ingredients!$A:$K,11,FALSE)*($D173/(VLOOKUP($B173,Ingredients!$A:$K,3,FALSE)))), "ingredient not in list"))</f>
        <v>0.44999999999999996</v>
      </c>
      <c r="N173" s="87" t="str">
        <f t="shared" si="27"/>
        <v>|</v>
      </c>
      <c r="O173" s="91">
        <f>IF($B173="", "", IFERROR((VLOOKUP($B173,Ingredients!$A:$H,6,FALSE)*($D173/(VLOOKUP($B173,Ingredients!$A:$H,3,FALSE)))), "ingredient not in list"))</f>
        <v>75</v>
      </c>
      <c r="P173" s="9" t="str">
        <f>IF(AND(G173&lt;&gt;"",G174=""),SUM(G$1:G174)-SUM(P$1:P172),"")</f>
        <v/>
      </c>
      <c r="Q173" t="str">
        <f>IF(AND(O173&lt;&gt;"",O174=""),SUM(O$1:O174)-SUM(Q$1:Q172),"")</f>
        <v/>
      </c>
      <c r="R173" s="114" t="str">
        <f>IF(AND(I173&lt;&gt;"",I174=""),SUM(I$1:I174)-SUM(R$1:R172),"")</f>
        <v/>
      </c>
      <c r="S173" s="114" t="str">
        <f>IF(AND(K173&lt;&gt;"",K174=""),SUM(K$1:K174)-SUM(S$1:S172),"")</f>
        <v/>
      </c>
      <c r="T173" s="114" t="str">
        <f>IF(AND(M173&lt;&gt;"",M174=""),SUM(M$1:M174)-SUM(T$1:T172),"")</f>
        <v/>
      </c>
      <c r="V173" s="9" t="str">
        <f t="shared" si="28"/>
        <v/>
      </c>
      <c r="W173" s="28" t="str">
        <f t="shared" si="29"/>
        <v/>
      </c>
      <c r="X173" s="114" t="str">
        <f t="shared" si="30"/>
        <v/>
      </c>
      <c r="Y173" s="114" t="str">
        <f t="shared" si="31"/>
        <v/>
      </c>
      <c r="Z173" s="114" t="str">
        <f t="shared" si="32"/>
        <v/>
      </c>
      <c r="AA173" s="75"/>
      <c r="AJ173" s="50"/>
    </row>
    <row r="174" spans="1:36" ht="12.75" x14ac:dyDescent="0.2">
      <c r="A174" s="16"/>
      <c r="B174" s="86" t="s">
        <v>42</v>
      </c>
      <c r="C174" s="87" t="str">
        <f t="shared" si="22"/>
        <v>|</v>
      </c>
      <c r="D174" s="18">
        <v>1</v>
      </c>
      <c r="E174" s="88" t="str">
        <f>IF(B174="","",IFERROR(VLOOKUP(B174,Ingredients!$A:$G,4,FALSE),"ingredient not in list"))</f>
        <v>onion</v>
      </c>
      <c r="F174" s="87" t="str">
        <f t="shared" si="23"/>
        <v>|</v>
      </c>
      <c r="G174" s="89">
        <f>IF(B174="", "", IFERROR((VLOOKUP(B174,Ingredients!$A:$H,8,FALSE)*(D174/(VLOOKUP(B174,Ingredients!$A:$H,3,FALSE)))), "ingredient not in list"))</f>
        <v>1</v>
      </c>
      <c r="H174" s="87" t="str">
        <f t="shared" si="24"/>
        <v>|</v>
      </c>
      <c r="I174" s="90">
        <f>IF($B174="", "", IFERROR((VLOOKUP($B174,Ingredients!$A:$K,9,FALSE)*($D174/(VLOOKUP($B174,Ingredients!$A:$K,3,FALSE)))), "ingredient not in list"))</f>
        <v>2</v>
      </c>
      <c r="J174" s="87" t="str">
        <f t="shared" si="25"/>
        <v>|</v>
      </c>
      <c r="K174" s="90">
        <f>IF($B174="", "", IFERROR((VLOOKUP($B174,Ingredients!$A:$K,10,FALSE)*($D174/(VLOOKUP($B174,Ingredients!$A:$K,3,FALSE)))), "ingredient not in list"))</f>
        <v>14</v>
      </c>
      <c r="L174" s="87" t="str">
        <f t="shared" si="26"/>
        <v>|</v>
      </c>
      <c r="M174" s="90">
        <f>IF($B174="", "", IFERROR((VLOOKUP($B174,Ingredients!$A:$K,11,FALSE)*($D174/(VLOOKUP($B174,Ingredients!$A:$K,3,FALSE)))), "ingredient not in list"))</f>
        <v>0</v>
      </c>
      <c r="N174" s="87" t="str">
        <f t="shared" si="27"/>
        <v>|</v>
      </c>
      <c r="O174" s="91">
        <f>IF($B174="", "", IFERROR((VLOOKUP($B174,Ingredients!$A:$H,6,FALSE)*($D174/(VLOOKUP($B174,Ingredients!$A:$H,3,FALSE)))), "ingredient not in list"))</f>
        <v>44</v>
      </c>
      <c r="P174" s="9" t="str">
        <f>IF(AND(G174&lt;&gt;"",G175=""),SUM(G$1:G175)-SUM(P$1:P173),"")</f>
        <v/>
      </c>
      <c r="Q174" t="str">
        <f>IF(AND(O174&lt;&gt;"",O175=""),SUM(O$1:O175)-SUM(Q$1:Q173),"")</f>
        <v/>
      </c>
      <c r="R174" s="114" t="str">
        <f>IF(AND(I174&lt;&gt;"",I175=""),SUM(I$1:I175)-SUM(R$1:R173),"")</f>
        <v/>
      </c>
      <c r="S174" s="114" t="str">
        <f>IF(AND(K174&lt;&gt;"",K175=""),SUM(K$1:K175)-SUM(S$1:S173),"")</f>
        <v/>
      </c>
      <c r="T174" s="114" t="str">
        <f>IF(AND(M174&lt;&gt;"",M175=""),SUM(M$1:M175)-SUM(T$1:T173),"")</f>
        <v/>
      </c>
      <c r="V174" s="9" t="str">
        <f t="shared" si="28"/>
        <v/>
      </c>
      <c r="W174" s="28" t="str">
        <f t="shared" si="29"/>
        <v/>
      </c>
      <c r="X174" s="114" t="str">
        <f t="shared" si="30"/>
        <v/>
      </c>
      <c r="Y174" s="114" t="str">
        <f t="shared" si="31"/>
        <v/>
      </c>
      <c r="Z174" s="114" t="str">
        <f t="shared" si="32"/>
        <v/>
      </c>
      <c r="AA174" s="75"/>
      <c r="AJ174" s="50"/>
    </row>
    <row r="175" spans="1:36" ht="12.75" x14ac:dyDescent="0.2">
      <c r="A175" s="16"/>
      <c r="B175" s="86" t="s">
        <v>146</v>
      </c>
      <c r="C175" s="87" t="str">
        <f t="shared" si="22"/>
        <v>|</v>
      </c>
      <c r="D175" s="18">
        <v>4</v>
      </c>
      <c r="E175" s="88" t="str">
        <f>IF(B175="","",IFERROR(VLOOKUP(B175,Ingredients!$A:$G,4,FALSE),"ingredient not in list"))</f>
        <v>clove</v>
      </c>
      <c r="F175" s="87" t="str">
        <f t="shared" si="23"/>
        <v>|</v>
      </c>
      <c r="G175" s="89">
        <f>IF(B175="", "", IFERROR((VLOOKUP(B175,Ingredients!$A:$H,8,FALSE)*(D175/(VLOOKUP(B175,Ingredients!$A:$H,3,FALSE)))), "ingredient not in list"))</f>
        <v>0.13799999999999998</v>
      </c>
      <c r="H175" s="87" t="str">
        <f t="shared" si="24"/>
        <v>|</v>
      </c>
      <c r="I175" s="90">
        <f>IF($B175="", "", IFERROR((VLOOKUP($B175,Ingredients!$A:$K,9,FALSE)*($D175/(VLOOKUP($B175,Ingredients!$A:$K,3,FALSE)))), "ingredient not in list"))</f>
        <v>0.76</v>
      </c>
      <c r="J175" s="87" t="str">
        <f t="shared" si="25"/>
        <v>|</v>
      </c>
      <c r="K175" s="90">
        <f>IF($B175="", "", IFERROR((VLOOKUP($B175,Ingredients!$A:$K,10,FALSE)*($D175/(VLOOKUP($B175,Ingredients!$A:$K,3,FALSE)))), "ingredient not in list"))</f>
        <v>3.96</v>
      </c>
      <c r="L175" s="87" t="str">
        <f t="shared" si="26"/>
        <v>|</v>
      </c>
      <c r="M175" s="90">
        <f>IF($B175="", "", IFERROR((VLOOKUP($B175,Ingredients!$A:$K,11,FALSE)*($D175/(VLOOKUP($B175,Ingredients!$A:$K,3,FALSE)))), "ingredient not in list"))</f>
        <v>0.08</v>
      </c>
      <c r="N175" s="87" t="str">
        <f t="shared" si="27"/>
        <v>|</v>
      </c>
      <c r="O175" s="91">
        <f>IF($B175="", "", IFERROR((VLOOKUP($B175,Ingredients!$A:$H,6,FALSE)*($D175/(VLOOKUP($B175,Ingredients!$A:$H,3,FALSE)))), "ingredient not in list"))</f>
        <v>16</v>
      </c>
      <c r="P175" s="9" t="str">
        <f>IF(AND(G175&lt;&gt;"",G176=""),SUM(G$1:G176)-SUM(P$1:P174),"")</f>
        <v/>
      </c>
      <c r="Q175" t="str">
        <f>IF(AND(O175&lt;&gt;"",O176=""),SUM(O$1:O176)-SUM(Q$1:Q174),"")</f>
        <v/>
      </c>
      <c r="R175" s="114" t="str">
        <f>IF(AND(I175&lt;&gt;"",I176=""),SUM(I$1:I176)-SUM(R$1:R174),"")</f>
        <v/>
      </c>
      <c r="S175" s="114" t="str">
        <f>IF(AND(K175&lt;&gt;"",K176=""),SUM(K$1:K176)-SUM(S$1:S174),"")</f>
        <v/>
      </c>
      <c r="T175" s="114" t="str">
        <f>IF(AND(M175&lt;&gt;"",M176=""),SUM(M$1:M176)-SUM(T$1:T174),"")</f>
        <v/>
      </c>
      <c r="V175" s="9" t="str">
        <f t="shared" si="28"/>
        <v/>
      </c>
      <c r="W175" s="28" t="str">
        <f t="shared" si="29"/>
        <v/>
      </c>
      <c r="X175" s="114" t="str">
        <f t="shared" si="30"/>
        <v/>
      </c>
      <c r="Y175" s="114" t="str">
        <f t="shared" si="31"/>
        <v/>
      </c>
      <c r="Z175" s="114" t="str">
        <f t="shared" si="32"/>
        <v/>
      </c>
      <c r="AA175" s="75"/>
      <c r="AJ175" s="50"/>
    </row>
    <row r="176" spans="1:36" ht="12.75" x14ac:dyDescent="0.2">
      <c r="A176" s="16"/>
      <c r="B176" s="86" t="s">
        <v>197</v>
      </c>
      <c r="C176" s="87" t="str">
        <f t="shared" si="22"/>
        <v>|</v>
      </c>
      <c r="D176" s="18">
        <v>1</v>
      </c>
      <c r="E176" s="88" t="str">
        <f>IF(B176="","",IFERROR(VLOOKUP(B176,Ingredients!$A:$G,4,FALSE),"ingredient not in list"))</f>
        <v>bunch</v>
      </c>
      <c r="F176" s="87" t="str">
        <f t="shared" si="23"/>
        <v>|</v>
      </c>
      <c r="G176" s="89">
        <f>IF(B176="", "", IFERROR((VLOOKUP(B176,Ingredients!$A:$H,8,FALSE)*(D176/(VLOOKUP(B176,Ingredients!$A:$H,3,FALSE)))), "ingredient not in list"))</f>
        <v>0.66666666666666663</v>
      </c>
      <c r="H176" s="87" t="str">
        <f t="shared" si="24"/>
        <v>|</v>
      </c>
      <c r="I176" s="90">
        <f>IF($B176="", "", IFERROR((VLOOKUP($B176,Ingredients!$A:$K,9,FALSE)*($D176/(VLOOKUP($B176,Ingredients!$A:$K,3,FALSE)))), "ingredient not in list"))</f>
        <v>0.11</v>
      </c>
      <c r="J176" s="87" t="str">
        <f t="shared" si="25"/>
        <v>|</v>
      </c>
      <c r="K176" s="90">
        <f>IF($B176="", "", IFERROR((VLOOKUP($B176,Ingredients!$A:$K,10,FALSE)*($D176/(VLOOKUP($B176,Ingredients!$A:$K,3,FALSE)))), "ingredient not in list"))</f>
        <v>0.24</v>
      </c>
      <c r="L176" s="87" t="str">
        <f t="shared" si="26"/>
        <v>|</v>
      </c>
      <c r="M176" s="90">
        <f>IF($B176="", "", IFERROR((VLOOKUP($B176,Ingredients!$A:$K,11,FALSE)*($D176/(VLOOKUP($B176,Ingredients!$A:$K,3,FALSE)))), "ingredient not in list"))</f>
        <v>0.03</v>
      </c>
      <c r="N176" s="87" t="str">
        <f t="shared" si="27"/>
        <v>|</v>
      </c>
      <c r="O176" s="91">
        <f>IF($B176="", "", IFERROR((VLOOKUP($B176,Ingredients!$A:$H,6,FALSE)*($D176/(VLOOKUP($B176,Ingredients!$A:$H,3,FALSE)))), "ingredient not in list"))</f>
        <v>1</v>
      </c>
      <c r="P176" s="9" t="str">
        <f>IF(AND(G176&lt;&gt;"",G177=""),SUM(G$1:G177)-SUM(P$1:P175),"")</f>
        <v/>
      </c>
      <c r="Q176" t="str">
        <f>IF(AND(O176&lt;&gt;"",O177=""),SUM(O$1:O177)-SUM(Q$1:Q175),"")</f>
        <v/>
      </c>
      <c r="R176" s="114" t="str">
        <f>IF(AND(I176&lt;&gt;"",I177=""),SUM(I$1:I177)-SUM(R$1:R175),"")</f>
        <v/>
      </c>
      <c r="S176" s="114" t="str">
        <f>IF(AND(K176&lt;&gt;"",K177=""),SUM(K$1:K177)-SUM(S$1:S175),"")</f>
        <v/>
      </c>
      <c r="T176" s="114" t="str">
        <f>IF(AND(M176&lt;&gt;"",M177=""),SUM(M$1:M177)-SUM(T$1:T175),"")</f>
        <v/>
      </c>
      <c r="V176" s="9" t="str">
        <f t="shared" si="28"/>
        <v/>
      </c>
      <c r="W176" s="28" t="str">
        <f t="shared" si="29"/>
        <v/>
      </c>
      <c r="X176" s="114" t="str">
        <f t="shared" si="30"/>
        <v/>
      </c>
      <c r="Y176" s="114" t="str">
        <f t="shared" si="31"/>
        <v/>
      </c>
      <c r="Z176" s="114" t="str">
        <f t="shared" si="32"/>
        <v/>
      </c>
      <c r="AA176" s="75"/>
      <c r="AJ176" s="50"/>
    </row>
    <row r="177" spans="1:36" ht="12.75" x14ac:dyDescent="0.2">
      <c r="A177" s="16"/>
      <c r="B177" s="86" t="s">
        <v>199</v>
      </c>
      <c r="C177" s="87" t="str">
        <f t="shared" si="22"/>
        <v>|</v>
      </c>
      <c r="D177" s="18">
        <v>6</v>
      </c>
      <c r="E177" s="88" t="str">
        <f>IF(B177="","",IFERROR(VLOOKUP(B177,Ingredients!$A:$G,4,FALSE),"ingredient not in list"))</f>
        <v>tbsp</v>
      </c>
      <c r="F177" s="87" t="str">
        <f t="shared" si="23"/>
        <v>|</v>
      </c>
      <c r="G177" s="89">
        <f>IF(B177="", "", IFERROR((VLOOKUP(B177,Ingredients!$A:$H,8,FALSE)*(D177/(VLOOKUP(B177,Ingredients!$A:$H,3,FALSE)))), "ingredient not in list"))</f>
        <v>0.75</v>
      </c>
      <c r="H177" s="87" t="str">
        <f t="shared" si="24"/>
        <v>|</v>
      </c>
      <c r="I177" s="90">
        <f>IF($B177="", "", IFERROR((VLOOKUP($B177,Ingredients!$A:$K,9,FALSE)*($D177/(VLOOKUP($B177,Ingredients!$A:$K,3,FALSE)))), "ingredient not in list"))</f>
        <v>0.72</v>
      </c>
      <c r="J177" s="87" t="str">
        <f t="shared" si="25"/>
        <v>|</v>
      </c>
      <c r="K177" s="90">
        <f>IF($B177="", "", IFERROR((VLOOKUP($B177,Ingredients!$A:$K,10,FALSE)*($D177/(VLOOKUP($B177,Ingredients!$A:$K,3,FALSE)))), "ingredient not in list"))</f>
        <v>0.06</v>
      </c>
      <c r="L177" s="87" t="str">
        <f t="shared" si="26"/>
        <v>|</v>
      </c>
      <c r="M177" s="90">
        <f>IF($B177="", "", IFERROR((VLOOKUP($B177,Ingredients!$A:$K,11,FALSE)*($D177/(VLOOKUP($B177,Ingredients!$A:$K,3,FALSE)))), "ingredient not in list"))</f>
        <v>69.12</v>
      </c>
      <c r="N177" s="87" t="str">
        <f t="shared" si="27"/>
        <v>|</v>
      </c>
      <c r="O177" s="91">
        <f>IF($B177="", "", IFERROR((VLOOKUP($B177,Ingredients!$A:$H,6,FALSE)*($D177/(VLOOKUP($B177,Ingredients!$A:$H,3,FALSE)))), "ingredient not in list"))</f>
        <v>600</v>
      </c>
      <c r="P177" s="9" t="str">
        <f>IF(AND(G177&lt;&gt;"",G178=""),SUM(G$1:G178)-SUM(P$1:P176),"")</f>
        <v/>
      </c>
      <c r="Q177" t="str">
        <f>IF(AND(O177&lt;&gt;"",O178=""),SUM(O$1:O178)-SUM(Q$1:Q176),"")</f>
        <v/>
      </c>
      <c r="R177" s="114" t="str">
        <f>IF(AND(I177&lt;&gt;"",I178=""),SUM(I$1:I178)-SUM(R$1:R176),"")</f>
        <v/>
      </c>
      <c r="S177" s="114" t="str">
        <f>IF(AND(K177&lt;&gt;"",K178=""),SUM(K$1:K178)-SUM(S$1:S176),"")</f>
        <v/>
      </c>
      <c r="T177" s="114" t="str">
        <f>IF(AND(M177&lt;&gt;"",M178=""),SUM(M$1:M178)-SUM(T$1:T176),"")</f>
        <v/>
      </c>
      <c r="V177" s="9" t="str">
        <f t="shared" si="28"/>
        <v/>
      </c>
      <c r="W177" s="28" t="str">
        <f t="shared" si="29"/>
        <v/>
      </c>
      <c r="X177" s="114" t="str">
        <f t="shared" si="30"/>
        <v/>
      </c>
      <c r="Y177" s="114" t="str">
        <f t="shared" si="31"/>
        <v/>
      </c>
      <c r="Z177" s="114" t="str">
        <f t="shared" si="32"/>
        <v/>
      </c>
      <c r="AA177" s="75"/>
      <c r="AJ177" s="50"/>
    </row>
    <row r="178" spans="1:36" ht="12.75" x14ac:dyDescent="0.2">
      <c r="A178" s="16"/>
      <c r="B178" s="86" t="s">
        <v>200</v>
      </c>
      <c r="C178" s="87" t="str">
        <f t="shared" si="22"/>
        <v>|</v>
      </c>
      <c r="D178" s="18">
        <v>1</v>
      </c>
      <c r="E178" s="88" t="str">
        <f>IF(B178="","",IFERROR(VLOOKUP(B178,Ingredients!$A:$G,4,FALSE),"ingredient not in list"))</f>
        <v>tsp</v>
      </c>
      <c r="F178" s="87" t="str">
        <f t="shared" si="23"/>
        <v>|</v>
      </c>
      <c r="G178" s="89">
        <f>IF(B178="", "", IFERROR((VLOOKUP(B178,Ingredients!$A:$H,8,FALSE)*(D178/(VLOOKUP(B178,Ingredients!$A:$H,3,FALSE)))), "ingredient not in list"))</f>
        <v>0.05</v>
      </c>
      <c r="H178" s="87" t="str">
        <f t="shared" si="24"/>
        <v>|</v>
      </c>
      <c r="I178" s="90">
        <f>IF($B178="", "", IFERROR((VLOOKUP($B178,Ingredients!$A:$K,9,FALSE)*($D178/(VLOOKUP($B178,Ingredients!$A:$K,3,FALSE)))), "ingredient not in list"))</f>
        <v>7.0000000000000007E-2</v>
      </c>
      <c r="J178" s="87" t="str">
        <f t="shared" si="25"/>
        <v>|</v>
      </c>
      <c r="K178" s="90">
        <f>IF($B178="", "", IFERROR((VLOOKUP($B178,Ingredients!$A:$K,10,FALSE)*($D178/(VLOOKUP($B178,Ingredients!$A:$K,3,FALSE)))), "ingredient not in list"))</f>
        <v>0.43</v>
      </c>
      <c r="L178" s="87" t="str">
        <f t="shared" si="26"/>
        <v>|</v>
      </c>
      <c r="M178" s="90">
        <f>IF($B178="", "", IFERROR((VLOOKUP($B178,Ingredients!$A:$K,11,FALSE)*($D178/(VLOOKUP($B178,Ingredients!$A:$K,3,FALSE)))), "ingredient not in list"))</f>
        <v>0.09</v>
      </c>
      <c r="N178" s="87" t="str">
        <f t="shared" si="27"/>
        <v>|</v>
      </c>
      <c r="O178" s="91">
        <f>IF($B178="", "", IFERROR((VLOOKUP($B178,Ingredients!$A:$H,6,FALSE)*($D178/(VLOOKUP($B178,Ingredients!$A:$H,3,FALSE)))), "ingredient not in list"))</f>
        <v>2</v>
      </c>
      <c r="P178" s="9" t="str">
        <f>IF(AND(G178&lt;&gt;"",G179=""),SUM(G$1:G179)-SUM(P$1:P177),"")</f>
        <v/>
      </c>
      <c r="Q178" t="str">
        <f>IF(AND(O178&lt;&gt;"",O179=""),SUM(O$1:O179)-SUM(Q$1:Q177),"")</f>
        <v/>
      </c>
      <c r="R178" s="114" t="str">
        <f>IF(AND(I178&lt;&gt;"",I179=""),SUM(I$1:I179)-SUM(R$1:R177),"")</f>
        <v/>
      </c>
      <c r="S178" s="114" t="str">
        <f>IF(AND(K178&lt;&gt;"",K179=""),SUM(K$1:K179)-SUM(S$1:S177),"")</f>
        <v/>
      </c>
      <c r="T178" s="114" t="str">
        <f>IF(AND(M178&lt;&gt;"",M179=""),SUM(M$1:M179)-SUM(T$1:T177),"")</f>
        <v/>
      </c>
      <c r="V178" s="9" t="str">
        <f t="shared" si="28"/>
        <v/>
      </c>
      <c r="W178" s="28" t="str">
        <f t="shared" si="29"/>
        <v/>
      </c>
      <c r="X178" s="114" t="str">
        <f t="shared" si="30"/>
        <v/>
      </c>
      <c r="Y178" s="114" t="str">
        <f t="shared" si="31"/>
        <v/>
      </c>
      <c r="Z178" s="114" t="str">
        <f t="shared" si="32"/>
        <v/>
      </c>
      <c r="AA178" s="75"/>
      <c r="AJ178" s="50"/>
    </row>
    <row r="179" spans="1:36" ht="12.75" x14ac:dyDescent="0.2">
      <c r="A179" s="16"/>
      <c r="B179" s="86" t="s">
        <v>190</v>
      </c>
      <c r="C179" s="87" t="str">
        <f t="shared" si="22"/>
        <v>|</v>
      </c>
      <c r="D179" s="18">
        <v>1</v>
      </c>
      <c r="E179" s="88" t="str">
        <f>IF(B179="","",IFERROR(VLOOKUP(B179,Ingredients!$A:$G,4,FALSE),"ingredient not in list"))</f>
        <v>tsp</v>
      </c>
      <c r="F179" s="87" t="str">
        <f t="shared" si="23"/>
        <v>|</v>
      </c>
      <c r="G179" s="89">
        <f>IF(B179="", "", IFERROR((VLOOKUP(B179,Ingredients!$A:$H,8,FALSE)*(D179/(VLOOKUP(B179,Ingredients!$A:$H,3,FALSE)))), "ingredient not in list"))</f>
        <v>0.05</v>
      </c>
      <c r="H179" s="87" t="str">
        <f t="shared" si="24"/>
        <v>|</v>
      </c>
      <c r="I179" s="90">
        <f>IF($B179="", "", IFERROR((VLOOKUP($B179,Ingredients!$A:$K,9,FALSE)*($D179/(VLOOKUP($B179,Ingredients!$A:$K,3,FALSE)))), "ingredient not in list"))</f>
        <v>0.04</v>
      </c>
      <c r="J179" s="87" t="str">
        <f t="shared" si="25"/>
        <v>|</v>
      </c>
      <c r="K179" s="90">
        <f>IF($B179="", "", IFERROR((VLOOKUP($B179,Ingredients!$A:$K,10,FALSE)*($D179/(VLOOKUP($B179,Ingredients!$A:$K,3,FALSE)))), "ingredient not in list"))</f>
        <v>0.2</v>
      </c>
      <c r="L179" s="87" t="str">
        <f t="shared" si="26"/>
        <v>|</v>
      </c>
      <c r="M179" s="90">
        <f>IF($B179="", "", IFERROR((VLOOKUP($B179,Ingredients!$A:$K,11,FALSE)*($D179/(VLOOKUP($B179,Ingredients!$A:$K,3,FALSE)))), "ingredient not in list"))</f>
        <v>0.01</v>
      </c>
      <c r="N179" s="87" t="str">
        <f t="shared" si="27"/>
        <v>|</v>
      </c>
      <c r="O179" s="91">
        <f>IF($B179="", "", IFERROR((VLOOKUP($B179,Ingredients!$A:$H,6,FALSE)*($D179/(VLOOKUP($B179,Ingredients!$A:$H,3,FALSE)))), "ingredient not in list"))</f>
        <v>1</v>
      </c>
      <c r="P179" s="9" t="str">
        <f>IF(AND(G179&lt;&gt;"",G180=""),SUM(G$1:G180)-SUM(P$1:P178),"")</f>
        <v/>
      </c>
      <c r="Q179" t="str">
        <f>IF(AND(O179&lt;&gt;"",O180=""),SUM(O$1:O180)-SUM(Q$1:Q178),"")</f>
        <v/>
      </c>
      <c r="R179" s="114" t="str">
        <f>IF(AND(I179&lt;&gt;"",I180=""),SUM(I$1:I180)-SUM(R$1:R178),"")</f>
        <v/>
      </c>
      <c r="S179" s="114" t="str">
        <f>IF(AND(K179&lt;&gt;"",K180=""),SUM(K$1:K180)-SUM(S$1:S178),"")</f>
        <v/>
      </c>
      <c r="T179" s="114" t="str">
        <f>IF(AND(M179&lt;&gt;"",M180=""),SUM(M$1:M180)-SUM(T$1:T178),"")</f>
        <v/>
      </c>
      <c r="V179" s="9" t="str">
        <f t="shared" si="28"/>
        <v/>
      </c>
      <c r="W179" s="28" t="str">
        <f t="shared" si="29"/>
        <v/>
      </c>
      <c r="X179" s="114" t="str">
        <f t="shared" si="30"/>
        <v/>
      </c>
      <c r="Y179" s="114" t="str">
        <f t="shared" si="31"/>
        <v/>
      </c>
      <c r="Z179" s="114" t="str">
        <f t="shared" si="32"/>
        <v/>
      </c>
      <c r="AA179" s="75"/>
      <c r="AJ179" s="50"/>
    </row>
    <row r="180" spans="1:36" ht="12.75" x14ac:dyDescent="0.2">
      <c r="A180" s="16"/>
      <c r="B180" s="86" t="s">
        <v>184</v>
      </c>
      <c r="C180" s="87" t="str">
        <f t="shared" si="22"/>
        <v>|</v>
      </c>
      <c r="D180" s="18">
        <v>1</v>
      </c>
      <c r="E180" s="88" t="str">
        <f>IF(B180="","",IFERROR(VLOOKUP(B180,Ingredients!$A:$G,4,FALSE),"ingredient not in list"))</f>
        <v>tsp</v>
      </c>
      <c r="F180" s="87" t="str">
        <f t="shared" si="23"/>
        <v>|</v>
      </c>
      <c r="G180" s="89">
        <f>IF(B180="", "", IFERROR((VLOOKUP(B180,Ingredients!$A:$H,8,FALSE)*(D180/(VLOOKUP(B180,Ingredients!$A:$H,3,FALSE)))), "ingredient not in list"))</f>
        <v>2.8169014084507043E-2</v>
      </c>
      <c r="H180" s="87" t="str">
        <f t="shared" si="24"/>
        <v>|</v>
      </c>
      <c r="I180" s="90">
        <f>IF($B180="", "", IFERROR((VLOOKUP($B180,Ingredients!$A:$K,9,FALSE)*($D180/(VLOOKUP($B180,Ingredients!$A:$K,3,FALSE)))), "ingredient not in list"))</f>
        <v>0</v>
      </c>
      <c r="J180" s="87" t="str">
        <f t="shared" si="25"/>
        <v>|</v>
      </c>
      <c r="K180" s="90">
        <f>IF($B180="", "", IFERROR((VLOOKUP($B180,Ingredients!$A:$K,10,FALSE)*($D180/(VLOOKUP($B180,Ingredients!$A:$K,3,FALSE)))), "ingredient not in list"))</f>
        <v>0.06</v>
      </c>
      <c r="L180" s="87" t="str">
        <f t="shared" si="26"/>
        <v>|</v>
      </c>
      <c r="M180" s="90">
        <f>IF($B180="", "", IFERROR((VLOOKUP($B180,Ingredients!$A:$K,11,FALSE)*($D180/(VLOOKUP($B180,Ingredients!$A:$K,3,FALSE)))), "ingredient not in list"))</f>
        <v>0</v>
      </c>
      <c r="N180" s="87" t="str">
        <f t="shared" si="27"/>
        <v>|</v>
      </c>
      <c r="O180" s="91">
        <f>IF($B180="", "", IFERROR((VLOOKUP($B180,Ingredients!$A:$H,6,FALSE)*($D180/(VLOOKUP($B180,Ingredients!$A:$H,3,FALSE)))), "ingredient not in list"))</f>
        <v>1</v>
      </c>
      <c r="P180" s="9" t="str">
        <f>IF(AND(G180&lt;&gt;"",G181=""),SUM(G$1:G181)-SUM(P$1:P179),"")</f>
        <v/>
      </c>
      <c r="Q180" t="str">
        <f>IF(AND(O180&lt;&gt;"",O181=""),SUM(O$1:O181)-SUM(Q$1:Q179),"")</f>
        <v/>
      </c>
      <c r="R180" s="114" t="str">
        <f>IF(AND(I180&lt;&gt;"",I181=""),SUM(I$1:I181)-SUM(R$1:R179),"")</f>
        <v/>
      </c>
      <c r="S180" s="114" t="str">
        <f>IF(AND(K180&lt;&gt;"",K181=""),SUM(K$1:K181)-SUM(S$1:S179),"")</f>
        <v/>
      </c>
      <c r="T180" s="114" t="str">
        <f>IF(AND(M180&lt;&gt;"",M181=""),SUM(M$1:M181)-SUM(T$1:T179),"")</f>
        <v/>
      </c>
      <c r="V180" s="9" t="str">
        <f t="shared" si="28"/>
        <v/>
      </c>
      <c r="W180" s="28" t="str">
        <f t="shared" si="29"/>
        <v/>
      </c>
      <c r="X180" s="114" t="str">
        <f t="shared" si="30"/>
        <v/>
      </c>
      <c r="Y180" s="114" t="str">
        <f t="shared" si="31"/>
        <v/>
      </c>
      <c r="Z180" s="114" t="str">
        <f t="shared" si="32"/>
        <v/>
      </c>
      <c r="AA180" s="75"/>
      <c r="AJ180" s="50"/>
    </row>
    <row r="181" spans="1:36" ht="12.75" x14ac:dyDescent="0.2">
      <c r="A181" s="16"/>
      <c r="B181" s="86" t="s">
        <v>69</v>
      </c>
      <c r="C181" s="87" t="str">
        <f t="shared" si="22"/>
        <v>|</v>
      </c>
      <c r="D181" s="18">
        <v>1</v>
      </c>
      <c r="E181" s="88" t="str">
        <f>IF(B181="","",IFERROR(VLOOKUP(B181,Ingredients!$A:$G,4,FALSE),"ingredient not in list"))</f>
        <v>tsp</v>
      </c>
      <c r="F181" s="87" t="str">
        <f t="shared" si="23"/>
        <v>|</v>
      </c>
      <c r="G181" s="89">
        <f>IF(B181="", "", IFERROR((VLOOKUP(B181,Ingredients!$A:$H,8,FALSE)*(D181/(VLOOKUP(B181,Ingredients!$A:$H,3,FALSE)))), "ingredient not in list"))</f>
        <v>1.2219959266802444E-2</v>
      </c>
      <c r="H181" s="87" t="str">
        <f t="shared" si="24"/>
        <v>|</v>
      </c>
      <c r="I181" s="90">
        <f>IF($B181="", "", IFERROR((VLOOKUP($B181,Ingredients!$A:$K,9,FALSE)*($D181/(VLOOKUP($B181,Ingredients!$A:$K,3,FALSE)))), "ingredient not in list"))</f>
        <v>0</v>
      </c>
      <c r="J181" s="87" t="str">
        <f t="shared" si="25"/>
        <v>|</v>
      </c>
      <c r="K181" s="90">
        <f>IF($B181="", "", IFERROR((VLOOKUP($B181,Ingredients!$A:$K,10,FALSE)*($D181/(VLOOKUP($B181,Ingredients!$A:$K,3,FALSE)))), "ingredient not in list"))</f>
        <v>0</v>
      </c>
      <c r="L181" s="87" t="str">
        <f t="shared" si="26"/>
        <v>|</v>
      </c>
      <c r="M181" s="90">
        <f>IF($B181="", "", IFERROR((VLOOKUP($B181,Ingredients!$A:$K,11,FALSE)*($D181/(VLOOKUP($B181,Ingredients!$A:$K,3,FALSE)))), "ingredient not in list"))</f>
        <v>0</v>
      </c>
      <c r="N181" s="87" t="str">
        <f t="shared" si="27"/>
        <v>|</v>
      </c>
      <c r="O181" s="91">
        <f>IF($B181="", "", IFERROR((VLOOKUP($B181,Ingredients!$A:$H,6,FALSE)*($D181/(VLOOKUP($B181,Ingredients!$A:$H,3,FALSE)))), "ingredient not in list"))</f>
        <v>0</v>
      </c>
      <c r="P181" s="9" t="str">
        <f>IF(AND(G181&lt;&gt;"",G182=""),SUM(G$1:G182)-SUM(P$1:P180),"")</f>
        <v/>
      </c>
      <c r="Q181" t="str">
        <f>IF(AND(O181&lt;&gt;"",O182=""),SUM(O$1:O182)-SUM(Q$1:Q180),"")</f>
        <v/>
      </c>
      <c r="R181" s="114" t="str">
        <f>IF(AND(I181&lt;&gt;"",I182=""),SUM(I$1:I182)-SUM(R$1:R180),"")</f>
        <v/>
      </c>
      <c r="S181" s="114" t="str">
        <f>IF(AND(K181&lt;&gt;"",K182=""),SUM(K$1:K182)-SUM(S$1:S180),"")</f>
        <v/>
      </c>
      <c r="T181" s="114" t="str">
        <f>IF(AND(M181&lt;&gt;"",M182=""),SUM(M$1:M182)-SUM(T$1:T180),"")</f>
        <v/>
      </c>
      <c r="V181" s="9" t="str">
        <f t="shared" si="28"/>
        <v/>
      </c>
      <c r="W181" s="28" t="str">
        <f t="shared" si="29"/>
        <v/>
      </c>
      <c r="X181" s="114" t="str">
        <f t="shared" si="30"/>
        <v/>
      </c>
      <c r="Y181" s="114" t="str">
        <f t="shared" si="31"/>
        <v/>
      </c>
      <c r="Z181" s="114" t="str">
        <f t="shared" si="32"/>
        <v/>
      </c>
      <c r="AA181" s="75"/>
      <c r="AJ181" s="50"/>
    </row>
    <row r="182" spans="1:36" ht="13.5" thickBot="1" x14ac:dyDescent="0.25">
      <c r="A182" s="16"/>
      <c r="B182" s="86" t="s">
        <v>201</v>
      </c>
      <c r="C182" s="87" t="str">
        <f t="shared" si="22"/>
        <v>|</v>
      </c>
      <c r="D182" s="18">
        <v>10</v>
      </c>
      <c r="E182" s="88" t="str">
        <f>IF(B182="","",IFERROR(VLOOKUP(B182,Ingredients!$A:$G,4,FALSE),"ingredient not in list"))</f>
        <v>slices</v>
      </c>
      <c r="F182" s="87" t="str">
        <f t="shared" si="23"/>
        <v>|</v>
      </c>
      <c r="G182" s="89">
        <f>IF(B182="", "", IFERROR((VLOOKUP(B182,Ingredients!$A:$H,8,FALSE)*(D182/(VLOOKUP(B182,Ingredients!$A:$H,3,FALSE)))), "ingredient not in list"))</f>
        <v>1.5</v>
      </c>
      <c r="H182" s="87" t="str">
        <f t="shared" si="24"/>
        <v>|</v>
      </c>
      <c r="I182" s="90">
        <f>IF($B182="", "", IFERROR((VLOOKUP($B182,Ingredients!$A:$K,9,FALSE)*($D182/(VLOOKUP($B182,Ingredients!$A:$K,3,FALSE)))), "ingredient not in list"))</f>
        <v>40</v>
      </c>
      <c r="J182" s="87" t="str">
        <f t="shared" si="25"/>
        <v>|</v>
      </c>
      <c r="K182" s="90">
        <f>IF($B182="", "", IFERROR((VLOOKUP($B182,Ingredients!$A:$K,10,FALSE)*($D182/(VLOOKUP($B182,Ingredients!$A:$K,3,FALSE)))), "ingredient not in list"))</f>
        <v>240</v>
      </c>
      <c r="L182" s="87" t="str">
        <f t="shared" si="26"/>
        <v>|</v>
      </c>
      <c r="M182" s="90">
        <f>IF($B182="", "", IFERROR((VLOOKUP($B182,Ingredients!$A:$K,11,FALSE)*($D182/(VLOOKUP($B182,Ingredients!$A:$K,3,FALSE)))), "ingredient not in list"))</f>
        <v>0</v>
      </c>
      <c r="N182" s="87" t="str">
        <f t="shared" si="27"/>
        <v>|</v>
      </c>
      <c r="O182" s="91">
        <f>IF($B182="", "", IFERROR((VLOOKUP($B182,Ingredients!$A:$H,6,FALSE)*($D182/(VLOOKUP($B182,Ingredients!$A:$H,3,FALSE)))), "ingredient not in list"))</f>
        <v>1200</v>
      </c>
      <c r="P182" s="9" t="str">
        <f>IF(AND(G182&lt;&gt;"",G183=""),SUM(G$1:G183)-SUM(P$1:P181),"")</f>
        <v/>
      </c>
      <c r="Q182" t="str">
        <f>IF(AND(O182&lt;&gt;"",O183=""),SUM(O$1:O183)-SUM(Q$1:Q181),"")</f>
        <v/>
      </c>
      <c r="R182" s="114" t="str">
        <f>IF(AND(I182&lt;&gt;"",I183=""),SUM(I$1:I183)-SUM(R$1:R181),"")</f>
        <v/>
      </c>
      <c r="S182" s="114" t="str">
        <f>IF(AND(K182&lt;&gt;"",K183=""),SUM(K$1:K183)-SUM(S$1:S181),"")</f>
        <v/>
      </c>
      <c r="T182" s="114" t="str">
        <f>IF(AND(M182&lt;&gt;"",M183=""),SUM(M$1:M183)-SUM(T$1:T181),"")</f>
        <v/>
      </c>
      <c r="V182" s="9" t="str">
        <f t="shared" si="28"/>
        <v/>
      </c>
      <c r="W182" s="28" t="str">
        <f t="shared" si="29"/>
        <v/>
      </c>
      <c r="X182" s="114" t="str">
        <f t="shared" si="30"/>
        <v/>
      </c>
      <c r="Y182" s="114" t="str">
        <f t="shared" si="31"/>
        <v/>
      </c>
      <c r="Z182" s="114" t="str">
        <f t="shared" si="32"/>
        <v/>
      </c>
      <c r="AA182" s="75"/>
      <c r="AJ182" s="50"/>
    </row>
    <row r="183" spans="1:36" ht="13.5" thickBot="1" x14ac:dyDescent="0.25">
      <c r="A183" s="78" t="s">
        <v>203</v>
      </c>
      <c r="B183" s="92" t="s">
        <v>139</v>
      </c>
      <c r="C183" s="93" t="str">
        <f t="shared" si="22"/>
        <v>|</v>
      </c>
      <c r="D183" s="94">
        <v>1.5</v>
      </c>
      <c r="E183" s="95" t="str">
        <f>IF(B183="","",IFERROR(VLOOKUP(B183,Ingredients!$A:$G,4,FALSE),"ingredient not in list"))</f>
        <v>cube</v>
      </c>
      <c r="F183" s="93" t="str">
        <f t="shared" si="23"/>
        <v>|</v>
      </c>
      <c r="G183" s="96">
        <f>IF(B183="", "", IFERROR((VLOOKUP(B183,Ingredients!$A:$H,8,FALSE)*(D183/(VLOOKUP(B183,Ingredients!$A:$H,3,FALSE)))), "ingredient not in list"))</f>
        <v>0.11940000000000001</v>
      </c>
      <c r="H183" s="93" t="str">
        <f t="shared" si="24"/>
        <v>|</v>
      </c>
      <c r="I183" s="97">
        <f>IF($B183="", "", IFERROR((VLOOKUP($B183,Ingredients!$A:$K,9,FALSE)*($D183/(VLOOKUP($B183,Ingredients!$A:$K,3,FALSE)))), "ingredient not in list"))</f>
        <v>0</v>
      </c>
      <c r="J183" s="93" t="str">
        <f t="shared" si="25"/>
        <v>|</v>
      </c>
      <c r="K183" s="97">
        <f>IF($B183="", "", IFERROR((VLOOKUP($B183,Ingredients!$A:$K,10,FALSE)*($D183/(VLOOKUP($B183,Ingredients!$A:$K,3,FALSE)))), "ingredient not in list"))</f>
        <v>1.5</v>
      </c>
      <c r="L183" s="93" t="str">
        <f t="shared" si="26"/>
        <v>|</v>
      </c>
      <c r="M183" s="97">
        <f>IF($B183="", "", IFERROR((VLOOKUP($B183,Ingredients!$A:$K,11,FALSE)*($D183/(VLOOKUP($B183,Ingredients!$A:$K,3,FALSE)))), "ingredient not in list"))</f>
        <v>0</v>
      </c>
      <c r="N183" s="93" t="str">
        <f t="shared" si="27"/>
        <v>|</v>
      </c>
      <c r="O183" s="98">
        <f>IF($B183="", "", IFERROR((VLOOKUP($B183,Ingredients!$A:$H,6,FALSE)*($D183/(VLOOKUP($B183,Ingredients!$A:$H,3,FALSE)))), "ingredient not in list"))</f>
        <v>7.5</v>
      </c>
      <c r="P183" s="9">
        <f>IF(AND(G183&lt;&gt;"",G184=""),SUM(G$1:G184)-SUM(P$1:P182),"")</f>
        <v>5.8982056400179772</v>
      </c>
      <c r="Q183">
        <f>IF(AND(O183&lt;&gt;"",O184=""),SUM(O$1:O184)-SUM(Q$1:Q182),"")</f>
        <v>1977.5</v>
      </c>
      <c r="R183" s="114">
        <f>IF(AND(I183&lt;&gt;"",I184=""),SUM(I$1:I184)-SUM(R$1:R182),"")</f>
        <v>46.529999999999745</v>
      </c>
      <c r="S183" s="114">
        <f>IF(AND(K183&lt;&gt;"",K184=""),SUM(K$1:K184)-SUM(S$1:S182),"")</f>
        <v>282.73000000000138</v>
      </c>
      <c r="T183" s="114">
        <f>IF(AND(M183&lt;&gt;"",M184=""),SUM(M$1:M184)-SUM(T$1:T182),"")</f>
        <v>70.060000000000059</v>
      </c>
      <c r="U183" s="14">
        <v>5</v>
      </c>
      <c r="V183" s="9">
        <f t="shared" si="28"/>
        <v>1.1796411280035954</v>
      </c>
      <c r="W183" s="28">
        <f t="shared" si="29"/>
        <v>395.5</v>
      </c>
      <c r="X183" s="114">
        <f t="shared" si="30"/>
        <v>9.3059999999999494</v>
      </c>
      <c r="Y183" s="114">
        <f t="shared" si="31"/>
        <v>56.546000000000276</v>
      </c>
      <c r="Z183" s="114">
        <f t="shared" si="32"/>
        <v>14.012000000000011</v>
      </c>
      <c r="AA183" s="28"/>
      <c r="AJ183" s="50"/>
    </row>
    <row r="184" spans="1:36" ht="12.75" x14ac:dyDescent="0.2">
      <c r="A184" s="16"/>
      <c r="C184" t="str">
        <f t="shared" si="22"/>
        <v/>
      </c>
      <c r="D184" s="16"/>
      <c r="E184" s="3" t="str">
        <f>IF(B184="","",IFERROR(VLOOKUP(B184,Ingredients!$A:$G,4,FALSE),"ingredient not in list"))</f>
        <v/>
      </c>
      <c r="F184" t="str">
        <f t="shared" si="23"/>
        <v/>
      </c>
      <c r="G184" s="9" t="str">
        <f>IF(B184="", "", IFERROR((VLOOKUP(B184,Ingredients!$A:$H,8,FALSE)*(D184/(VLOOKUP(B184,Ingredients!$A:$H,3,FALSE)))), "ingredient not in list"))</f>
        <v/>
      </c>
      <c r="H184" t="str">
        <f t="shared" si="24"/>
        <v/>
      </c>
      <c r="I184" s="69" t="str">
        <f>IF($B184="", "", IFERROR((VLOOKUP($B184,Ingredients!$A:$K,9,FALSE)*($D184/(VLOOKUP($B184,Ingredients!$A:$K,3,FALSE)))), "ingredient not in list"))</f>
        <v/>
      </c>
      <c r="J184" t="str">
        <f t="shared" si="25"/>
        <v/>
      </c>
      <c r="K184" s="69" t="str">
        <f>IF($B184="", "", IFERROR((VLOOKUP($B184,Ingredients!$A:$K,10,FALSE)*($D184/(VLOOKUP($B184,Ingredients!$A:$K,3,FALSE)))), "ingredient not in list"))</f>
        <v/>
      </c>
      <c r="L184" t="str">
        <f t="shared" si="26"/>
        <v/>
      </c>
      <c r="M184" s="69" t="str">
        <f>IF($B184="", "", IFERROR((VLOOKUP($B184,Ingredients!$A:$K,11,FALSE)*($D184/(VLOOKUP($B184,Ingredients!$A:$K,3,FALSE)))), "ingredient not in list"))</f>
        <v/>
      </c>
      <c r="N184" t="str">
        <f t="shared" si="27"/>
        <v/>
      </c>
      <c r="O184" s="29" t="str">
        <f>IF($B184="", "", IFERROR((VLOOKUP($B184,Ingredients!$A:$H,6,FALSE)*($D184/(VLOOKUP($B184,Ingredients!$A:$H,3,FALSE)))), "ingredient not in list"))</f>
        <v/>
      </c>
      <c r="P184" s="9" t="str">
        <f>IF(AND(G184&lt;&gt;"",G185=""),SUM(G$1:G185)-SUM(P$1:P183),"")</f>
        <v/>
      </c>
      <c r="Q184" t="str">
        <f>IF(AND(O184&lt;&gt;"",O185=""),SUM(O$1:O185)-SUM(Q$1:Q183),"")</f>
        <v/>
      </c>
      <c r="R184" s="114" t="str">
        <f>IF(AND(I184&lt;&gt;"",I185=""),SUM(I$1:I185)-SUM(R$1:R183),"")</f>
        <v/>
      </c>
      <c r="S184" s="114" t="str">
        <f>IF(AND(K184&lt;&gt;"",K185=""),SUM(K$1:K185)-SUM(S$1:S183),"")</f>
        <v/>
      </c>
      <c r="T184" s="114" t="str">
        <f>IF(AND(M184&lt;&gt;"",M185=""),SUM(M$1:M185)-SUM(T$1:T183),"")</f>
        <v/>
      </c>
      <c r="V184" s="9" t="str">
        <f t="shared" si="28"/>
        <v/>
      </c>
      <c r="W184" s="28" t="str">
        <f t="shared" si="29"/>
        <v/>
      </c>
      <c r="X184" s="114" t="str">
        <f t="shared" si="30"/>
        <v/>
      </c>
      <c r="Y184" s="114" t="str">
        <f t="shared" si="31"/>
        <v/>
      </c>
      <c r="Z184" s="114" t="str">
        <f t="shared" si="32"/>
        <v/>
      </c>
      <c r="AA184" s="72" t="s">
        <v>206</v>
      </c>
      <c r="AJ184" s="50"/>
    </row>
    <row r="185" spans="1:36" ht="12.75" x14ac:dyDescent="0.2">
      <c r="A185" s="16"/>
      <c r="B185" s="79" t="s">
        <v>42</v>
      </c>
      <c r="C185" s="80" t="str">
        <f t="shared" si="22"/>
        <v>|</v>
      </c>
      <c r="D185" s="103">
        <v>2</v>
      </c>
      <c r="E185" s="82" t="str">
        <f>IF(B185="","",IFERROR(VLOOKUP(B185,Ingredients!$A:$G,4,FALSE),"ingredient not in list"))</f>
        <v>onion</v>
      </c>
      <c r="F185" s="80" t="str">
        <f t="shared" si="23"/>
        <v>|</v>
      </c>
      <c r="G185" s="83">
        <f>IF(B185="", "", IFERROR((VLOOKUP(B185,Ingredients!$A:$H,8,FALSE)*(D185/(VLOOKUP(B185,Ingredients!$A:$H,3,FALSE)))), "ingredient not in list"))</f>
        <v>2</v>
      </c>
      <c r="H185" s="80" t="str">
        <f t="shared" si="24"/>
        <v>|</v>
      </c>
      <c r="I185" s="84">
        <f>IF($B185="", "", IFERROR((VLOOKUP($B185,Ingredients!$A:$K,9,FALSE)*($D185/(VLOOKUP($B185,Ingredients!$A:$K,3,FALSE)))), "ingredient not in list"))</f>
        <v>4</v>
      </c>
      <c r="J185" s="80" t="str">
        <f t="shared" si="25"/>
        <v>|</v>
      </c>
      <c r="K185" s="84">
        <f>IF($B185="", "", IFERROR((VLOOKUP($B185,Ingredients!$A:$K,10,FALSE)*($D185/(VLOOKUP($B185,Ingredients!$A:$K,3,FALSE)))), "ingredient not in list"))</f>
        <v>28</v>
      </c>
      <c r="L185" s="80" t="str">
        <f t="shared" si="26"/>
        <v>|</v>
      </c>
      <c r="M185" s="84">
        <f>IF($B185="", "", IFERROR((VLOOKUP($B185,Ingredients!$A:$K,11,FALSE)*($D185/(VLOOKUP($B185,Ingredients!$A:$K,3,FALSE)))), "ingredient not in list"))</f>
        <v>0</v>
      </c>
      <c r="N185" s="80" t="str">
        <f t="shared" si="27"/>
        <v>|</v>
      </c>
      <c r="O185" s="85">
        <f>IF($B185="", "", IFERROR((VLOOKUP($B185,Ingredients!$A:$H,6,FALSE)*($D185/(VLOOKUP($B185,Ingredients!$A:$H,3,FALSE)))), "ingredient not in list"))</f>
        <v>88</v>
      </c>
      <c r="P185" s="9" t="str">
        <f>IF(AND(G185&lt;&gt;"",G186=""),SUM(G$1:G186)-SUM(P$1:P184),"")</f>
        <v/>
      </c>
      <c r="Q185" t="str">
        <f>IF(AND(O185&lt;&gt;"",O186=""),SUM(O$1:O186)-SUM(Q$1:Q184),"")</f>
        <v/>
      </c>
      <c r="R185" s="114" t="str">
        <f>IF(AND(I185&lt;&gt;"",I186=""),SUM(I$1:I186)-SUM(R$1:R184),"")</f>
        <v/>
      </c>
      <c r="S185" s="114" t="str">
        <f>IF(AND(K185&lt;&gt;"",K186=""),SUM(K$1:K186)-SUM(S$1:S184),"")</f>
        <v/>
      </c>
      <c r="T185" s="114" t="str">
        <f>IF(AND(M185&lt;&gt;"",M186=""),SUM(M$1:M186)-SUM(T$1:T184),"")</f>
        <v/>
      </c>
      <c r="V185" s="9" t="str">
        <f t="shared" si="28"/>
        <v/>
      </c>
      <c r="W185" s="28" t="str">
        <f t="shared" si="29"/>
        <v/>
      </c>
      <c r="X185" s="114" t="str">
        <f t="shared" si="30"/>
        <v/>
      </c>
      <c r="Y185" s="114" t="str">
        <f t="shared" si="31"/>
        <v/>
      </c>
      <c r="Z185" s="114" t="str">
        <f t="shared" si="32"/>
        <v/>
      </c>
      <c r="AA185" s="75"/>
      <c r="AJ185" s="50"/>
    </row>
    <row r="186" spans="1:36" ht="12.75" x14ac:dyDescent="0.2">
      <c r="A186" s="16"/>
      <c r="B186" s="86" t="s">
        <v>146</v>
      </c>
      <c r="C186" s="87" t="str">
        <f t="shared" si="22"/>
        <v>|</v>
      </c>
      <c r="D186" s="18">
        <v>2</v>
      </c>
      <c r="E186" s="88" t="str">
        <f>IF(B186="","",IFERROR(VLOOKUP(B186,Ingredients!$A:$G,4,FALSE),"ingredient not in list"))</f>
        <v>clove</v>
      </c>
      <c r="F186" s="87" t="str">
        <f t="shared" si="23"/>
        <v>|</v>
      </c>
      <c r="G186" s="89">
        <f>IF(B186="", "", IFERROR((VLOOKUP(B186,Ingredients!$A:$H,8,FALSE)*(D186/(VLOOKUP(B186,Ingredients!$A:$H,3,FALSE)))), "ingredient not in list"))</f>
        <v>6.8999999999999992E-2</v>
      </c>
      <c r="H186" s="87" t="str">
        <f t="shared" si="24"/>
        <v>|</v>
      </c>
      <c r="I186" s="90">
        <f>IF($B186="", "", IFERROR((VLOOKUP($B186,Ingredients!$A:$K,9,FALSE)*($D186/(VLOOKUP($B186,Ingredients!$A:$K,3,FALSE)))), "ingredient not in list"))</f>
        <v>0.38</v>
      </c>
      <c r="J186" s="87" t="str">
        <f t="shared" si="25"/>
        <v>|</v>
      </c>
      <c r="K186" s="90">
        <f>IF($B186="", "", IFERROR((VLOOKUP($B186,Ingredients!$A:$K,10,FALSE)*($D186/(VLOOKUP($B186,Ingredients!$A:$K,3,FALSE)))), "ingredient not in list"))</f>
        <v>1.98</v>
      </c>
      <c r="L186" s="87" t="str">
        <f t="shared" si="26"/>
        <v>|</v>
      </c>
      <c r="M186" s="90">
        <f>IF($B186="", "", IFERROR((VLOOKUP($B186,Ingredients!$A:$K,11,FALSE)*($D186/(VLOOKUP($B186,Ingredients!$A:$K,3,FALSE)))), "ingredient not in list"))</f>
        <v>0.04</v>
      </c>
      <c r="N186" s="87" t="str">
        <f t="shared" si="27"/>
        <v>|</v>
      </c>
      <c r="O186" s="91">
        <f>IF($B186="", "", IFERROR((VLOOKUP($B186,Ingredients!$A:$H,6,FALSE)*($D186/(VLOOKUP($B186,Ingredients!$A:$H,3,FALSE)))), "ingredient not in list"))</f>
        <v>8</v>
      </c>
      <c r="P186" s="9" t="str">
        <f>IF(AND(G186&lt;&gt;"",G187=""),SUM(G$1:G187)-SUM(P$1:P185),"")</f>
        <v/>
      </c>
      <c r="Q186" t="str">
        <f>IF(AND(O186&lt;&gt;"",O187=""),SUM(O$1:O187)-SUM(Q$1:Q185),"")</f>
        <v/>
      </c>
      <c r="R186" s="114" t="str">
        <f>IF(AND(I186&lt;&gt;"",I187=""),SUM(I$1:I187)-SUM(R$1:R185),"")</f>
        <v/>
      </c>
      <c r="S186" s="114" t="str">
        <f>IF(AND(K186&lt;&gt;"",K187=""),SUM(K$1:K187)-SUM(S$1:S185),"")</f>
        <v/>
      </c>
      <c r="T186" s="114" t="str">
        <f>IF(AND(M186&lt;&gt;"",M187=""),SUM(M$1:M187)-SUM(T$1:T185),"")</f>
        <v/>
      </c>
      <c r="V186" s="9" t="str">
        <f t="shared" si="28"/>
        <v/>
      </c>
      <c r="W186" s="28" t="str">
        <f t="shared" si="29"/>
        <v/>
      </c>
      <c r="X186" s="114" t="str">
        <f t="shared" si="30"/>
        <v/>
      </c>
      <c r="Y186" s="114" t="str">
        <f t="shared" si="31"/>
        <v/>
      </c>
      <c r="Z186" s="114" t="str">
        <f t="shared" si="32"/>
        <v/>
      </c>
      <c r="AA186" s="75"/>
      <c r="AJ186" s="50"/>
    </row>
    <row r="187" spans="1:36" ht="12.75" x14ac:dyDescent="0.2">
      <c r="A187" s="16"/>
      <c r="B187" s="86" t="s">
        <v>187</v>
      </c>
      <c r="C187" s="87" t="str">
        <f t="shared" si="22"/>
        <v>|</v>
      </c>
      <c r="D187" s="18">
        <v>2</v>
      </c>
      <c r="E187" s="88" t="str">
        <f>IF(B187="","",IFERROR(VLOOKUP(B187,Ingredients!$A:$G,4,FALSE),"ingredient not in list"))</f>
        <v>cup</v>
      </c>
      <c r="F187" s="87" t="str">
        <f t="shared" si="23"/>
        <v>|</v>
      </c>
      <c r="G187" s="89">
        <f>IF(B187="", "", IFERROR((VLOOKUP(B187,Ingredients!$A:$H,8,FALSE)*(D187/(VLOOKUP(B187,Ingredients!$A:$H,3,FALSE)))), "ingredient not in list"))</f>
        <v>0.88</v>
      </c>
      <c r="H187" s="87" t="str">
        <f t="shared" si="24"/>
        <v>|</v>
      </c>
      <c r="I187" s="90">
        <f>IF($B187="", "", IFERROR((VLOOKUP($B187,Ingredients!$A:$K,9,FALSE)*($D187/(VLOOKUP($B187,Ingredients!$A:$K,3,FALSE)))), "ingredient not in list"))</f>
        <v>32.880000000000003</v>
      </c>
      <c r="J187" s="87" t="str">
        <f t="shared" si="25"/>
        <v>|</v>
      </c>
      <c r="K187" s="90">
        <f>IF($B187="", "", IFERROR((VLOOKUP($B187,Ingredients!$A:$K,10,FALSE)*($D187/(VLOOKUP($B187,Ingredients!$A:$K,3,FALSE)))), "ingredient not in list"))</f>
        <v>73.42</v>
      </c>
      <c r="L187" s="87" t="str">
        <f t="shared" si="26"/>
        <v>|</v>
      </c>
      <c r="M187" s="90">
        <f>IF($B187="", "", IFERROR((VLOOKUP($B187,Ingredients!$A:$K,11,FALSE)*($D187/(VLOOKUP($B187,Ingredients!$A:$K,3,FALSE)))), "ingredient not in list"))</f>
        <v>26.5</v>
      </c>
      <c r="N187" s="87" t="str">
        <f t="shared" si="27"/>
        <v>|</v>
      </c>
      <c r="O187" s="91">
        <f>IF($B187="", "", IFERROR((VLOOKUP($B187,Ingredients!$A:$H,6,FALSE)*($D187/(VLOOKUP($B187,Ingredients!$A:$H,3,FALSE)))), "ingredient not in list"))</f>
        <v>1440</v>
      </c>
      <c r="P187" s="9" t="str">
        <f>IF(AND(G187&lt;&gt;"",G188=""),SUM(G$1:G188)-SUM(P$1:P186),"")</f>
        <v/>
      </c>
      <c r="Q187" t="str">
        <f>IF(AND(O187&lt;&gt;"",O188=""),SUM(O$1:O188)-SUM(Q$1:Q186),"")</f>
        <v/>
      </c>
      <c r="R187" s="114" t="str">
        <f>IF(AND(I187&lt;&gt;"",I188=""),SUM(I$1:I188)-SUM(R$1:R186),"")</f>
        <v/>
      </c>
      <c r="S187" s="114" t="str">
        <f>IF(AND(K187&lt;&gt;"",K188=""),SUM(K$1:K188)-SUM(S$1:S186),"")</f>
        <v/>
      </c>
      <c r="T187" s="114" t="str">
        <f>IF(AND(M187&lt;&gt;"",M188=""),SUM(M$1:M188)-SUM(T$1:T186),"")</f>
        <v/>
      </c>
      <c r="V187" s="9" t="str">
        <f t="shared" si="28"/>
        <v/>
      </c>
      <c r="W187" s="28" t="str">
        <f t="shared" si="29"/>
        <v/>
      </c>
      <c r="X187" s="114" t="str">
        <f t="shared" si="30"/>
        <v/>
      </c>
      <c r="Y187" s="114" t="str">
        <f t="shared" si="31"/>
        <v/>
      </c>
      <c r="Z187" s="114" t="str">
        <f t="shared" si="32"/>
        <v/>
      </c>
      <c r="AA187" s="75"/>
      <c r="AJ187" s="50"/>
    </row>
    <row r="188" spans="1:36" ht="12.75" x14ac:dyDescent="0.2">
      <c r="A188" s="16"/>
      <c r="B188" s="86" t="s">
        <v>36</v>
      </c>
      <c r="C188" s="87" t="str">
        <f t="shared" si="22"/>
        <v>|</v>
      </c>
      <c r="D188" s="18">
        <v>1</v>
      </c>
      <c r="E188" s="88" t="str">
        <f>IF(B188="","",IFERROR(VLOOKUP(B188,Ingredients!$A:$G,4,FALSE),"ingredient not in list"))</f>
        <v>sweet potato</v>
      </c>
      <c r="F188" s="87" t="str">
        <f t="shared" si="23"/>
        <v>|</v>
      </c>
      <c r="G188" s="89">
        <f>IF(B188="", "", IFERROR((VLOOKUP(B188,Ingredients!$A:$H,8,FALSE)*(D188/(VLOOKUP(B188,Ingredients!$A:$H,3,FALSE)))), "ingredient not in list"))</f>
        <v>1</v>
      </c>
      <c r="H188" s="87" t="str">
        <f t="shared" si="24"/>
        <v>|</v>
      </c>
      <c r="I188" s="90">
        <f>IF($B188="", "", IFERROR((VLOOKUP($B188,Ingredients!$A:$K,9,FALSE)*($D188/(VLOOKUP($B188,Ingredients!$A:$K,3,FALSE)))), "ingredient not in list"))</f>
        <v>2.04</v>
      </c>
      <c r="J188" s="87" t="str">
        <f t="shared" si="25"/>
        <v>|</v>
      </c>
      <c r="K188" s="90">
        <f>IF($B188="", "", IFERROR((VLOOKUP($B188,Ingredients!$A:$K,10,FALSE)*($D188/(VLOOKUP($B188,Ingredients!$A:$K,3,FALSE)))), "ingredient not in list"))</f>
        <v>26.16</v>
      </c>
      <c r="L188" s="87" t="str">
        <f t="shared" si="26"/>
        <v>|</v>
      </c>
      <c r="M188" s="90">
        <f>IF($B188="", "", IFERROR((VLOOKUP($B188,Ingredients!$A:$K,11,FALSE)*($D188/(VLOOKUP($B188,Ingredients!$A:$K,3,FALSE)))), "ingredient not in list"))</f>
        <v>0.06</v>
      </c>
      <c r="N188" s="87" t="str">
        <f t="shared" si="27"/>
        <v>|</v>
      </c>
      <c r="O188" s="91">
        <f>IF($B188="", "", IFERROR((VLOOKUP($B188,Ingredients!$A:$H,6,FALSE)*($D188/(VLOOKUP($B188,Ingredients!$A:$H,3,FALSE)))), "ingredient not in list"))</f>
        <v>150</v>
      </c>
      <c r="P188" s="9" t="str">
        <f>IF(AND(G188&lt;&gt;"",G189=""),SUM(G$1:G189)-SUM(P$1:P187),"")</f>
        <v/>
      </c>
      <c r="Q188" t="str">
        <f>IF(AND(O188&lt;&gt;"",O189=""),SUM(O$1:O189)-SUM(Q$1:Q187),"")</f>
        <v/>
      </c>
      <c r="R188" s="114" t="str">
        <f>IF(AND(I188&lt;&gt;"",I189=""),SUM(I$1:I189)-SUM(R$1:R187),"")</f>
        <v/>
      </c>
      <c r="S188" s="114" t="str">
        <f>IF(AND(K188&lt;&gt;"",K189=""),SUM(K$1:K189)-SUM(S$1:S187),"")</f>
        <v/>
      </c>
      <c r="T188" s="114" t="str">
        <f>IF(AND(M188&lt;&gt;"",M189=""),SUM(M$1:M189)-SUM(T$1:T187),"")</f>
        <v/>
      </c>
      <c r="V188" s="9" t="str">
        <f t="shared" si="28"/>
        <v/>
      </c>
      <c r="W188" s="28" t="str">
        <f t="shared" si="29"/>
        <v/>
      </c>
      <c r="X188" s="114" t="str">
        <f t="shared" si="30"/>
        <v/>
      </c>
      <c r="Y188" s="114" t="str">
        <f t="shared" si="31"/>
        <v/>
      </c>
      <c r="Z188" s="114" t="str">
        <f t="shared" si="32"/>
        <v/>
      </c>
      <c r="AA188" s="75"/>
      <c r="AJ188" s="50"/>
    </row>
    <row r="189" spans="1:36" ht="12.75" x14ac:dyDescent="0.2">
      <c r="A189" s="16"/>
      <c r="B189" s="86" t="s">
        <v>195</v>
      </c>
      <c r="C189" s="87" t="str">
        <f t="shared" si="22"/>
        <v>|</v>
      </c>
      <c r="D189" s="18">
        <v>4</v>
      </c>
      <c r="E189" s="88" t="str">
        <f>IF(B189="","",IFERROR(VLOOKUP(B189,Ingredients!$A:$G,4,FALSE),"ingredient not in list"))</f>
        <v>carrot</v>
      </c>
      <c r="F189" s="87" t="str">
        <f t="shared" si="23"/>
        <v>|</v>
      </c>
      <c r="G189" s="89">
        <f>IF(B189="", "", IFERROR((VLOOKUP(B189,Ingredients!$A:$H,8,FALSE)*(D189/(VLOOKUP(B189,Ingredients!$A:$H,3,FALSE)))), "ingredient not in list"))</f>
        <v>0.44500000000000001</v>
      </c>
      <c r="H189" s="87" t="str">
        <f t="shared" si="24"/>
        <v>|</v>
      </c>
      <c r="I189" s="90">
        <f>IF($B189="", "", IFERROR((VLOOKUP($B189,Ingredients!$A:$K,9,FALSE)*($D189/(VLOOKUP($B189,Ingredients!$A:$K,3,FALSE)))), "ingredient not in list"))</f>
        <v>2.2799999999999998</v>
      </c>
      <c r="J189" s="87" t="str">
        <f t="shared" si="25"/>
        <v>|</v>
      </c>
      <c r="K189" s="90">
        <f>IF($B189="", "", IFERROR((VLOOKUP($B189,Ingredients!$A:$K,10,FALSE)*($D189/(VLOOKUP($B189,Ingredients!$A:$K,3,FALSE)))), "ingredient not in list"))</f>
        <v>23.36</v>
      </c>
      <c r="L189" s="87" t="str">
        <f t="shared" si="26"/>
        <v>|</v>
      </c>
      <c r="M189" s="90">
        <f>IF($B189="", "", IFERROR((VLOOKUP($B189,Ingredients!$A:$K,11,FALSE)*($D189/(VLOOKUP($B189,Ingredients!$A:$K,3,FALSE)))), "ingredient not in list"))</f>
        <v>0.6</v>
      </c>
      <c r="N189" s="87" t="str">
        <f t="shared" si="27"/>
        <v>|</v>
      </c>
      <c r="O189" s="91">
        <f>IF($B189="", "", IFERROR((VLOOKUP($B189,Ingredients!$A:$H,6,FALSE)*($D189/(VLOOKUP($B189,Ingredients!$A:$H,3,FALSE)))), "ingredient not in list"))</f>
        <v>100</v>
      </c>
      <c r="P189" s="9" t="str">
        <f>IF(AND(G189&lt;&gt;"",G190=""),SUM(G$1:G190)-SUM(P$1:P188),"")</f>
        <v/>
      </c>
      <c r="Q189" t="str">
        <f>IF(AND(O189&lt;&gt;"",O190=""),SUM(O$1:O190)-SUM(Q$1:Q188),"")</f>
        <v/>
      </c>
      <c r="R189" s="114" t="str">
        <f>IF(AND(I189&lt;&gt;"",I190=""),SUM(I$1:I190)-SUM(R$1:R188),"")</f>
        <v/>
      </c>
      <c r="S189" s="114" t="str">
        <f>IF(AND(K189&lt;&gt;"",K190=""),SUM(K$1:K190)-SUM(S$1:S188),"")</f>
        <v/>
      </c>
      <c r="T189" s="114" t="str">
        <f>IF(AND(M189&lt;&gt;"",M190=""),SUM(M$1:M190)-SUM(T$1:T188),"")</f>
        <v/>
      </c>
      <c r="V189" s="9" t="str">
        <f t="shared" si="28"/>
        <v/>
      </c>
      <c r="W189" s="28" t="str">
        <f t="shared" si="29"/>
        <v/>
      </c>
      <c r="X189" s="114" t="str">
        <f t="shared" si="30"/>
        <v/>
      </c>
      <c r="Y189" s="114" t="str">
        <f t="shared" si="31"/>
        <v/>
      </c>
      <c r="Z189" s="114" t="str">
        <f t="shared" si="32"/>
        <v/>
      </c>
      <c r="AA189" s="75"/>
      <c r="AJ189" s="50"/>
    </row>
    <row r="190" spans="1:36" ht="12.75" x14ac:dyDescent="0.2">
      <c r="A190" s="16"/>
      <c r="B190" s="86" t="s">
        <v>147</v>
      </c>
      <c r="C190" s="87" t="str">
        <f t="shared" si="22"/>
        <v>|</v>
      </c>
      <c r="D190" s="18">
        <v>2</v>
      </c>
      <c r="E190" s="88" t="str">
        <f>IF(B190="","",IFERROR(VLOOKUP(B190,Ingredients!$A:$G,4,FALSE),"ingredient not in list"))</f>
        <v>tbsp</v>
      </c>
      <c r="F190" s="87" t="str">
        <f t="shared" si="23"/>
        <v>|</v>
      </c>
      <c r="G190" s="89">
        <f>IF(B190="", "", IFERROR((VLOOKUP(B190,Ingredients!$A:$H,8,FALSE)*(D190/(VLOOKUP(B190,Ingredients!$A:$H,3,FALSE)))), "ingredient not in list"))</f>
        <v>0.252</v>
      </c>
      <c r="H190" s="87" t="str">
        <f t="shared" si="24"/>
        <v>|</v>
      </c>
      <c r="I190" s="90">
        <f>IF($B190="", "", IFERROR((VLOOKUP($B190,Ingredients!$A:$K,9,FALSE)*($D190/(VLOOKUP($B190,Ingredients!$A:$K,3,FALSE)))), "ingredient not in list"))</f>
        <v>1.5</v>
      </c>
      <c r="J190" s="87" t="str">
        <f t="shared" si="25"/>
        <v>|</v>
      </c>
      <c r="K190" s="90">
        <f>IF($B190="", "", IFERROR((VLOOKUP($B190,Ingredients!$A:$K,10,FALSE)*($D190/(VLOOKUP($B190,Ingredients!$A:$K,3,FALSE)))), "ingredient not in list"))</f>
        <v>6.9599999999999991</v>
      </c>
      <c r="L190" s="87" t="str">
        <f t="shared" si="26"/>
        <v>|</v>
      </c>
      <c r="M190" s="90">
        <f>IF($B190="", "", IFERROR((VLOOKUP($B190,Ingredients!$A:$K,11,FALSE)*($D190/(VLOOKUP($B190,Ingredients!$A:$K,3,FALSE)))), "ingredient not in list"))</f>
        <v>1.6800000000000002</v>
      </c>
      <c r="N190" s="87" t="str">
        <f t="shared" si="27"/>
        <v>|</v>
      </c>
      <c r="O190" s="91">
        <f>IF($B190="", "", IFERROR((VLOOKUP($B190,Ingredients!$A:$H,6,FALSE)*($D190/(VLOOKUP($B190,Ingredients!$A:$H,3,FALSE)))), "ingredient not in list"))</f>
        <v>36</v>
      </c>
      <c r="P190" s="9" t="str">
        <f>IF(AND(G190&lt;&gt;"",G191=""),SUM(G$1:G191)-SUM(P$1:P189),"")</f>
        <v/>
      </c>
      <c r="Q190" t="str">
        <f>IF(AND(O190&lt;&gt;"",O191=""),SUM(O$1:O191)-SUM(Q$1:Q189),"")</f>
        <v/>
      </c>
      <c r="R190" s="114" t="str">
        <f>IF(AND(I190&lt;&gt;"",I191=""),SUM(I$1:I191)-SUM(R$1:R189),"")</f>
        <v/>
      </c>
      <c r="S190" s="114" t="str">
        <f>IF(AND(K190&lt;&gt;"",K191=""),SUM(K$1:K191)-SUM(S$1:S189),"")</f>
        <v/>
      </c>
      <c r="T190" s="114" t="str">
        <f>IF(AND(M190&lt;&gt;"",M191=""),SUM(M$1:M191)-SUM(T$1:T189),"")</f>
        <v/>
      </c>
      <c r="V190" s="9" t="str">
        <f t="shared" si="28"/>
        <v/>
      </c>
      <c r="W190" s="28" t="str">
        <f t="shared" si="29"/>
        <v/>
      </c>
      <c r="X190" s="114" t="str">
        <f t="shared" si="30"/>
        <v/>
      </c>
      <c r="Y190" s="114" t="str">
        <f t="shared" si="31"/>
        <v/>
      </c>
      <c r="Z190" s="114" t="str">
        <f t="shared" si="32"/>
        <v/>
      </c>
      <c r="AA190" s="75"/>
      <c r="AJ190" s="50"/>
    </row>
    <row r="191" spans="1:36" ht="12.75" x14ac:dyDescent="0.2">
      <c r="A191" s="16"/>
      <c r="B191" s="86" t="s">
        <v>115</v>
      </c>
      <c r="C191" s="87" t="str">
        <f t="shared" si="22"/>
        <v>|</v>
      </c>
      <c r="D191" s="18">
        <v>0.25</v>
      </c>
      <c r="E191" s="88" t="str">
        <f>IF(B191="","",IFERROR(VLOOKUP(B191,Ingredients!$A:$G,4,FALSE),"ingredient not in list"))</f>
        <v>tsp</v>
      </c>
      <c r="F191" s="87" t="str">
        <f t="shared" si="23"/>
        <v>|</v>
      </c>
      <c r="G191" s="89">
        <f>IF(B191="", "", IFERROR((VLOOKUP(B191,Ingredients!$A:$H,8,FALSE)*(D191/(VLOOKUP(B191,Ingredients!$A:$H,3,FALSE)))), "ingredient not in list"))</f>
        <v>2.6619718309859153E-2</v>
      </c>
      <c r="H191" s="87" t="str">
        <f t="shared" si="24"/>
        <v>|</v>
      </c>
      <c r="I191" s="90">
        <f>IF($B191="", "", IFERROR((VLOOKUP($B191,Ingredients!$A:$K,9,FALSE)*($D191/(VLOOKUP($B191,Ingredients!$A:$K,3,FALSE)))), "ingredient not in list"))</f>
        <v>3.2500000000000001E-2</v>
      </c>
      <c r="J191" s="87" t="str">
        <f t="shared" si="25"/>
        <v>|</v>
      </c>
      <c r="K191" s="90">
        <f>IF($B191="", "", IFERROR((VLOOKUP($B191,Ingredients!$A:$K,10,FALSE)*($D191/(VLOOKUP($B191,Ingredients!$A:$K,3,FALSE)))), "ingredient not in list"))</f>
        <v>0.32250000000000001</v>
      </c>
      <c r="L191" s="87" t="str">
        <f t="shared" si="26"/>
        <v>|</v>
      </c>
      <c r="M191" s="90">
        <f>IF($B191="", "", IFERROR((VLOOKUP($B191,Ingredients!$A:$K,11,FALSE)*($D191/(VLOOKUP($B191,Ingredients!$A:$K,3,FALSE)))), "ingredient not in list"))</f>
        <v>0.105</v>
      </c>
      <c r="N191" s="87" t="str">
        <f t="shared" si="27"/>
        <v>|</v>
      </c>
      <c r="O191" s="91">
        <f>IF($B191="", "", IFERROR((VLOOKUP($B191,Ingredients!$A:$H,6,FALSE)*($D191/(VLOOKUP($B191,Ingredients!$A:$H,3,FALSE)))), "ingredient not in list"))</f>
        <v>1.75</v>
      </c>
      <c r="P191" s="9" t="str">
        <f>IF(AND(G191&lt;&gt;"",G192=""),SUM(G$1:G192)-SUM(P$1:P190),"")</f>
        <v/>
      </c>
      <c r="Q191" t="str">
        <f>IF(AND(O191&lt;&gt;"",O192=""),SUM(O$1:O192)-SUM(Q$1:Q190),"")</f>
        <v/>
      </c>
      <c r="R191" s="114" t="str">
        <f>IF(AND(I191&lt;&gt;"",I192=""),SUM(I$1:I192)-SUM(R$1:R190),"")</f>
        <v/>
      </c>
      <c r="S191" s="114" t="str">
        <f>IF(AND(K191&lt;&gt;"",K192=""),SUM(K$1:K192)-SUM(S$1:S190),"")</f>
        <v/>
      </c>
      <c r="T191" s="114" t="str">
        <f>IF(AND(M191&lt;&gt;"",M192=""),SUM(M$1:M192)-SUM(T$1:T190),"")</f>
        <v/>
      </c>
      <c r="V191" s="9" t="str">
        <f t="shared" si="28"/>
        <v/>
      </c>
      <c r="W191" s="28" t="str">
        <f t="shared" si="29"/>
        <v/>
      </c>
      <c r="X191" s="114" t="str">
        <f t="shared" si="30"/>
        <v/>
      </c>
      <c r="Y191" s="114" t="str">
        <f t="shared" si="31"/>
        <v/>
      </c>
      <c r="Z191" s="114" t="str">
        <f t="shared" si="32"/>
        <v/>
      </c>
      <c r="AA191" s="75"/>
      <c r="AJ191" s="50"/>
    </row>
    <row r="192" spans="1:36" ht="12.75" x14ac:dyDescent="0.2">
      <c r="A192" s="16"/>
      <c r="B192" s="86" t="s">
        <v>71</v>
      </c>
      <c r="C192" s="87" t="str">
        <f t="shared" si="22"/>
        <v>|</v>
      </c>
      <c r="D192" s="18">
        <v>6</v>
      </c>
      <c r="E192" s="88" t="str">
        <f>IF(B192="","",IFERROR(VLOOKUP(B192,Ingredients!$A:$G,4,FALSE),"ingredient not in list"))</f>
        <v>tomato</v>
      </c>
      <c r="F192" s="87" t="str">
        <f t="shared" si="23"/>
        <v>|</v>
      </c>
      <c r="G192" s="89">
        <f>IF(B192="", "", IFERROR((VLOOKUP(B192,Ingredients!$A:$H,8,FALSE)*(D192/(VLOOKUP(B192,Ingredients!$A:$H,3,FALSE)))), "ingredient not in list"))</f>
        <v>1.7399999999999998</v>
      </c>
      <c r="H192" s="87" t="str">
        <f t="shared" si="24"/>
        <v>|</v>
      </c>
      <c r="I192" s="90">
        <f>IF($B192="", "", IFERROR((VLOOKUP($B192,Ingredients!$A:$K,9,FALSE)*($D192/(VLOOKUP($B192,Ingredients!$A:$K,3,FALSE)))), "ingredient not in list"))</f>
        <v>6</v>
      </c>
      <c r="J192" s="87" t="str">
        <f t="shared" si="25"/>
        <v>|</v>
      </c>
      <c r="K192" s="90">
        <f>IF($B192="", "", IFERROR((VLOOKUP($B192,Ingredients!$A:$K,10,FALSE)*($D192/(VLOOKUP($B192,Ingredients!$A:$K,3,FALSE)))), "ingredient not in list"))</f>
        <v>12</v>
      </c>
      <c r="L192" s="87" t="str">
        <f t="shared" si="26"/>
        <v>|</v>
      </c>
      <c r="M192" s="90">
        <f>IF($B192="", "", IFERROR((VLOOKUP($B192,Ingredients!$A:$K,11,FALSE)*($D192/(VLOOKUP($B192,Ingredients!$A:$K,3,FALSE)))), "ingredient not in list"))</f>
        <v>6</v>
      </c>
      <c r="N192" s="87" t="str">
        <f t="shared" si="27"/>
        <v>|</v>
      </c>
      <c r="O192" s="91">
        <f>IF($B192="", "", IFERROR((VLOOKUP($B192,Ingredients!$A:$H,6,FALSE)*($D192/(VLOOKUP($B192,Ingredients!$A:$H,3,FALSE)))), "ingredient not in list"))</f>
        <v>210</v>
      </c>
      <c r="P192" s="9" t="str">
        <f>IF(AND(G192&lt;&gt;"",G193=""),SUM(G$1:G193)-SUM(P$1:P191),"")</f>
        <v/>
      </c>
      <c r="Q192" t="str">
        <f>IF(AND(O192&lt;&gt;"",O193=""),SUM(O$1:O193)-SUM(Q$1:Q191),"")</f>
        <v/>
      </c>
      <c r="R192" s="114" t="str">
        <f>IF(AND(I192&lt;&gt;"",I193=""),SUM(I$1:I193)-SUM(R$1:R191),"")</f>
        <v/>
      </c>
      <c r="S192" s="114" t="str">
        <f>IF(AND(K192&lt;&gt;"",K193=""),SUM(K$1:K193)-SUM(S$1:S191),"")</f>
        <v/>
      </c>
      <c r="T192" s="114" t="str">
        <f>IF(AND(M192&lt;&gt;"",M193=""),SUM(M$1:M193)-SUM(T$1:T191),"")</f>
        <v/>
      </c>
      <c r="V192" s="9" t="str">
        <f t="shared" si="28"/>
        <v/>
      </c>
      <c r="W192" s="28" t="str">
        <f t="shared" si="29"/>
        <v/>
      </c>
      <c r="X192" s="114" t="str">
        <f t="shared" si="30"/>
        <v/>
      </c>
      <c r="Y192" s="114" t="str">
        <f t="shared" si="31"/>
        <v/>
      </c>
      <c r="Z192" s="114" t="str">
        <f t="shared" si="32"/>
        <v/>
      </c>
      <c r="AA192" s="75"/>
      <c r="AJ192" s="50"/>
    </row>
    <row r="193" spans="1:36" ht="12.75" x14ac:dyDescent="0.2">
      <c r="A193" s="16"/>
      <c r="B193" s="86" t="s">
        <v>220</v>
      </c>
      <c r="C193" s="87" t="str">
        <f t="shared" si="22"/>
        <v>|</v>
      </c>
      <c r="D193" s="18">
        <v>1.75</v>
      </c>
      <c r="E193" s="88" t="str">
        <f>IF(B193="","",IFERROR(VLOOKUP(B193,Ingredients!$A:$G,4,FALSE),"ingredient not in list"))</f>
        <v>cup</v>
      </c>
      <c r="F193" s="87" t="str">
        <f t="shared" si="23"/>
        <v>|</v>
      </c>
      <c r="G193" s="89">
        <f>IF(B193="", "", IFERROR((VLOOKUP(B193,Ingredients!$A:$H,8,FALSE)*(D193/(VLOOKUP(B193,Ingredients!$A:$H,3,FALSE)))), "ingredient not in list"))</f>
        <v>1.69</v>
      </c>
      <c r="H193" s="87" t="str">
        <f t="shared" si="24"/>
        <v>|</v>
      </c>
      <c r="I193" s="90">
        <f>IF($B193="", "", IFERROR((VLOOKUP($B193,Ingredients!$A:$K,9,FALSE)*($D193/(VLOOKUP($B193,Ingredients!$A:$K,3,FALSE)))), "ingredient not in list"))</f>
        <v>3.5</v>
      </c>
      <c r="J193" s="87" t="str">
        <f t="shared" si="25"/>
        <v>|</v>
      </c>
      <c r="K193" s="90">
        <f>IF($B193="", "", IFERROR((VLOOKUP($B193,Ingredients!$A:$K,10,FALSE)*($D193/(VLOOKUP($B193,Ingredients!$A:$K,3,FALSE)))), "ingredient not in list"))</f>
        <v>17.5</v>
      </c>
      <c r="L193" s="87" t="str">
        <f t="shared" si="26"/>
        <v>|</v>
      </c>
      <c r="M193" s="90">
        <f>IF($B193="", "", IFERROR((VLOOKUP($B193,Ingredients!$A:$K,11,FALSE)*($D193/(VLOOKUP($B193,Ingredients!$A:$K,3,FALSE)))), "ingredient not in list"))</f>
        <v>0</v>
      </c>
      <c r="N193" s="87" t="str">
        <f t="shared" si="27"/>
        <v>|</v>
      </c>
      <c r="O193" s="91">
        <f>IF($B193="", "", IFERROR((VLOOKUP($B193,Ingredients!$A:$H,6,FALSE)*($D193/(VLOOKUP($B193,Ingredients!$A:$H,3,FALSE)))), "ingredient not in list"))</f>
        <v>87.5</v>
      </c>
      <c r="P193" s="9" t="str">
        <f>IF(AND(G193&lt;&gt;"",G194=""),SUM(G$1:G194)-SUM(P$1:P192),"")</f>
        <v/>
      </c>
      <c r="Q193" t="str">
        <f>IF(AND(O193&lt;&gt;"",O194=""),SUM(O$1:O194)-SUM(Q$1:Q192),"")</f>
        <v/>
      </c>
      <c r="R193" s="114" t="str">
        <f>IF(AND(I193&lt;&gt;"",I194=""),SUM(I$1:I194)-SUM(R$1:R192),"")</f>
        <v/>
      </c>
      <c r="S193" s="114" t="str">
        <f>IF(AND(K193&lt;&gt;"",K194=""),SUM(K$1:K194)-SUM(S$1:S192),"")</f>
        <v/>
      </c>
      <c r="T193" s="114" t="str">
        <f>IF(AND(M193&lt;&gt;"",M194=""),SUM(M$1:M194)-SUM(T$1:T192),"")</f>
        <v/>
      </c>
      <c r="V193" s="9" t="str">
        <f t="shared" si="28"/>
        <v/>
      </c>
      <c r="W193" s="28" t="str">
        <f t="shared" si="29"/>
        <v/>
      </c>
      <c r="X193" s="114" t="str">
        <f t="shared" si="30"/>
        <v/>
      </c>
      <c r="Y193" s="114" t="str">
        <f t="shared" si="31"/>
        <v/>
      </c>
      <c r="Z193" s="114" t="str">
        <f t="shared" si="32"/>
        <v/>
      </c>
      <c r="AA193" s="75"/>
      <c r="AJ193" s="50"/>
    </row>
    <row r="194" spans="1:36" ht="12.75" x14ac:dyDescent="0.2">
      <c r="A194" s="16"/>
      <c r="B194" s="86" t="s">
        <v>139</v>
      </c>
      <c r="C194" s="87" t="str">
        <f t="shared" ref="C194:C257" si="33">IF($B194="","", "|")</f>
        <v>|</v>
      </c>
      <c r="D194" s="18">
        <v>3</v>
      </c>
      <c r="E194" s="88" t="str">
        <f>IF(B194="","",IFERROR(VLOOKUP(B194,Ingredients!$A:$G,4,FALSE),"ingredient not in list"))</f>
        <v>cube</v>
      </c>
      <c r="F194" s="87" t="str">
        <f t="shared" ref="F194:F257" si="34">IF($B194="","", "|")</f>
        <v>|</v>
      </c>
      <c r="G194" s="89">
        <f>IF(B194="", "", IFERROR((VLOOKUP(B194,Ingredients!$A:$H,8,FALSE)*(D194/(VLOOKUP(B194,Ingredients!$A:$H,3,FALSE)))), "ingredient not in list"))</f>
        <v>0.23880000000000001</v>
      </c>
      <c r="H194" s="87" t="str">
        <f t="shared" ref="H194:H257" si="35">IF($B194="","", "|")</f>
        <v>|</v>
      </c>
      <c r="I194" s="90">
        <f>IF($B194="", "", IFERROR((VLOOKUP($B194,Ingredients!$A:$K,9,FALSE)*($D194/(VLOOKUP($B194,Ingredients!$A:$K,3,FALSE)))), "ingredient not in list"))</f>
        <v>0</v>
      </c>
      <c r="J194" s="87" t="str">
        <f t="shared" ref="J194:J257" si="36">IF($B194="","", "|")</f>
        <v>|</v>
      </c>
      <c r="K194" s="90">
        <f>IF($B194="", "", IFERROR((VLOOKUP($B194,Ingredients!$A:$K,10,FALSE)*($D194/(VLOOKUP($B194,Ingredients!$A:$K,3,FALSE)))), "ingredient not in list"))</f>
        <v>3</v>
      </c>
      <c r="L194" s="87" t="str">
        <f t="shared" ref="L194:L257" si="37">IF($B194="","", "|")</f>
        <v>|</v>
      </c>
      <c r="M194" s="90">
        <f>IF($B194="", "", IFERROR((VLOOKUP($B194,Ingredients!$A:$K,11,FALSE)*($D194/(VLOOKUP($B194,Ingredients!$A:$K,3,FALSE)))), "ingredient not in list"))</f>
        <v>0</v>
      </c>
      <c r="N194" s="87" t="str">
        <f t="shared" ref="N194:N257" si="38">IF($B194="","", "|")</f>
        <v>|</v>
      </c>
      <c r="O194" s="91">
        <f>IF($B194="", "", IFERROR((VLOOKUP($B194,Ingredients!$A:$H,6,FALSE)*($D194/(VLOOKUP($B194,Ingredients!$A:$H,3,FALSE)))), "ingredient not in list"))</f>
        <v>15</v>
      </c>
      <c r="P194" s="9" t="str">
        <f>IF(AND(G194&lt;&gt;"",G195=""),SUM(G$1:G195)-SUM(P$1:P193),"")</f>
        <v/>
      </c>
      <c r="Q194" t="str">
        <f>IF(AND(O194&lt;&gt;"",O195=""),SUM(O$1:O195)-SUM(Q$1:Q193),"")</f>
        <v/>
      </c>
      <c r="R194" s="114" t="str">
        <f>IF(AND(I194&lt;&gt;"",I195=""),SUM(I$1:I195)-SUM(R$1:R193),"")</f>
        <v/>
      </c>
      <c r="S194" s="114" t="str">
        <f>IF(AND(K194&lt;&gt;"",K195=""),SUM(K$1:K195)-SUM(S$1:S193),"")</f>
        <v/>
      </c>
      <c r="T194" s="114" t="str">
        <f>IF(AND(M194&lt;&gt;"",M195=""),SUM(M$1:M195)-SUM(T$1:T193),"")</f>
        <v/>
      </c>
      <c r="V194" s="9" t="str">
        <f t="shared" si="28"/>
        <v/>
      </c>
      <c r="W194" s="28" t="str">
        <f t="shared" si="29"/>
        <v/>
      </c>
      <c r="X194" s="114" t="str">
        <f t="shared" si="30"/>
        <v/>
      </c>
      <c r="Y194" s="114" t="str">
        <f t="shared" si="31"/>
        <v/>
      </c>
      <c r="Z194" s="114" t="str">
        <f t="shared" si="32"/>
        <v/>
      </c>
      <c r="AA194" s="75"/>
      <c r="AJ194" s="50"/>
    </row>
    <row r="195" spans="1:36" ht="12.75" x14ac:dyDescent="0.2">
      <c r="A195" s="16"/>
      <c r="B195" s="86" t="s">
        <v>221</v>
      </c>
      <c r="C195" s="87" t="str">
        <f t="shared" si="33"/>
        <v>|</v>
      </c>
      <c r="D195" s="18">
        <v>1.5</v>
      </c>
      <c r="E195" s="88" t="str">
        <f>IF(B195="","",IFERROR(VLOOKUP(B195,Ingredients!$A:$G,4,FALSE),"ingredient not in list"))</f>
        <v>cup</v>
      </c>
      <c r="F195" s="87" t="str">
        <f t="shared" si="34"/>
        <v>|</v>
      </c>
      <c r="G195" s="89">
        <f>IF(B195="", "", IFERROR((VLOOKUP(B195,Ingredients!$A:$H,8,FALSE)*(D195/(VLOOKUP(B195,Ingredients!$A:$H,3,FALSE)))), "ingredient not in list"))</f>
        <v>1.29</v>
      </c>
      <c r="H195" s="87" t="str">
        <f t="shared" si="35"/>
        <v>|</v>
      </c>
      <c r="I195" s="90">
        <f>IF($B195="", "", IFERROR((VLOOKUP($B195,Ingredients!$A:$K,9,FALSE)*($D195/(VLOOKUP($B195,Ingredients!$A:$K,3,FALSE)))), "ingredient not in list"))</f>
        <v>6</v>
      </c>
      <c r="J195" s="87" t="str">
        <f t="shared" si="36"/>
        <v>|</v>
      </c>
      <c r="K195" s="90">
        <f>IF($B195="", "", IFERROR((VLOOKUP($B195,Ingredients!$A:$K,10,FALSE)*($D195/(VLOOKUP($B195,Ingredients!$A:$K,3,FALSE)))), "ingredient not in list"))</f>
        <v>18</v>
      </c>
      <c r="L195" s="87" t="str">
        <f t="shared" si="37"/>
        <v>|</v>
      </c>
      <c r="M195" s="90">
        <f>IF($B195="", "", IFERROR((VLOOKUP($B195,Ingredients!$A:$K,11,FALSE)*($D195/(VLOOKUP($B195,Ingredients!$A:$K,3,FALSE)))), "ingredient not in list"))</f>
        <v>42</v>
      </c>
      <c r="N195" s="87" t="str">
        <f t="shared" si="38"/>
        <v>|</v>
      </c>
      <c r="O195" s="91">
        <f>IF($B195="", "", IFERROR((VLOOKUP($B195,Ingredients!$A:$H,6,FALSE)*($D195/(VLOOKUP($B195,Ingredients!$A:$H,3,FALSE)))), "ingredient not in list"))</f>
        <v>420</v>
      </c>
      <c r="P195" s="9" t="str">
        <f>IF(AND(G195&lt;&gt;"",G196=""),SUM(G$1:G196)-SUM(P$1:P194),"")</f>
        <v/>
      </c>
      <c r="Q195" t="str">
        <f>IF(AND(O195&lt;&gt;"",O196=""),SUM(O$1:O196)-SUM(Q$1:Q194),"")</f>
        <v/>
      </c>
      <c r="R195" s="114" t="str">
        <f>IF(AND(I195&lt;&gt;"",I196=""),SUM(I$1:I196)-SUM(R$1:R194),"")</f>
        <v/>
      </c>
      <c r="S195" s="114" t="str">
        <f>IF(AND(K195&lt;&gt;"",K196=""),SUM(K$1:K196)-SUM(S$1:S194),"")</f>
        <v/>
      </c>
      <c r="T195" s="114" t="str">
        <f>IF(AND(M195&lt;&gt;"",M196=""),SUM(M$1:M196)-SUM(T$1:T194),"")</f>
        <v/>
      </c>
      <c r="V195" s="9" t="str">
        <f t="shared" ref="V195:V258" si="39">IF(U195="","",P195/U195)</f>
        <v/>
      </c>
      <c r="W195" s="28" t="str">
        <f t="shared" ref="W195:W258" si="40">IF(U195="","", Q195/U195)</f>
        <v/>
      </c>
      <c r="X195" s="114" t="str">
        <f t="shared" ref="X195:X258" si="41">IF(R195="","", R195/U195)</f>
        <v/>
      </c>
      <c r="Y195" s="114" t="str">
        <f t="shared" ref="Y195:Y258" si="42">IF(S195="","", S195/U195)</f>
        <v/>
      </c>
      <c r="Z195" s="114" t="str">
        <f t="shared" ref="Z195:Z258" si="43">IF(T195="","", T195/U195)</f>
        <v/>
      </c>
      <c r="AA195" s="75"/>
      <c r="AJ195" s="50"/>
    </row>
    <row r="196" spans="1:36" ht="12.75" x14ac:dyDescent="0.2">
      <c r="A196" s="16"/>
      <c r="B196" s="86" t="s">
        <v>37</v>
      </c>
      <c r="C196" s="87" t="str">
        <f t="shared" si="33"/>
        <v>|</v>
      </c>
      <c r="D196" s="18">
        <v>3</v>
      </c>
      <c r="E196" s="88" t="str">
        <f>IF(B196="","",IFERROR(VLOOKUP(B196,Ingredients!$A:$G,4,FALSE),"ingredient not in list"))</f>
        <v>cup</v>
      </c>
      <c r="F196" s="87" t="str">
        <f t="shared" si="34"/>
        <v>|</v>
      </c>
      <c r="G196" s="89">
        <f>IF(B196="", "", IFERROR((VLOOKUP(B196,Ingredients!$A:$H,8,FALSE)*(D196/(VLOOKUP(B196,Ingredients!$A:$H,3,FALSE)))), "ingredient not in list"))</f>
        <v>2.16</v>
      </c>
      <c r="H196" s="87" t="str">
        <f t="shared" si="35"/>
        <v>|</v>
      </c>
      <c r="I196" s="90">
        <f>IF($B196="", "", IFERROR((VLOOKUP($B196,Ingredients!$A:$K,9,FALSE)*($D196/(VLOOKUP($B196,Ingredients!$A:$K,3,FALSE)))), "ingredient not in list"))</f>
        <v>36</v>
      </c>
      <c r="J196" s="87" t="str">
        <f t="shared" si="36"/>
        <v>|</v>
      </c>
      <c r="K196" s="90">
        <f>IF($B196="", "", IFERROR((VLOOKUP($B196,Ingredients!$A:$K,10,FALSE)*($D196/(VLOOKUP($B196,Ingredients!$A:$K,3,FALSE)))), "ingredient not in list"))</f>
        <v>432</v>
      </c>
      <c r="L196" s="87" t="str">
        <f t="shared" si="37"/>
        <v>|</v>
      </c>
      <c r="M196" s="90">
        <f>IF($B196="", "", IFERROR((VLOOKUP($B196,Ingredients!$A:$K,11,FALSE)*($D196/(VLOOKUP($B196,Ingredients!$A:$K,3,FALSE)))), "ingredient not in list"))</f>
        <v>0.48</v>
      </c>
      <c r="N196" s="87" t="str">
        <f t="shared" si="38"/>
        <v>|</v>
      </c>
      <c r="O196" s="91">
        <f>IF($B196="", "", IFERROR((VLOOKUP($B196,Ingredients!$A:$H,6,FALSE)*($D196/(VLOOKUP($B196,Ingredients!$A:$H,3,FALSE)))), "ingredient not in list"))</f>
        <v>1800</v>
      </c>
      <c r="P196" s="9" t="str">
        <f>IF(AND(G196&lt;&gt;"",G197=""),SUM(G$1:G197)-SUM(P$1:P195),"")</f>
        <v/>
      </c>
      <c r="Q196" t="str">
        <f>IF(AND(O196&lt;&gt;"",O197=""),SUM(O$1:O197)-SUM(Q$1:Q195),"")</f>
        <v/>
      </c>
      <c r="R196" s="114" t="str">
        <f>IF(AND(I196&lt;&gt;"",I197=""),SUM(I$1:I197)-SUM(R$1:R195),"")</f>
        <v/>
      </c>
      <c r="S196" s="114" t="str">
        <f>IF(AND(K196&lt;&gt;"",K197=""),SUM(K$1:K197)-SUM(S$1:S195),"")</f>
        <v/>
      </c>
      <c r="T196" s="114" t="str">
        <f>IF(AND(M196&lt;&gt;"",M197=""),SUM(M$1:M197)-SUM(T$1:T195),"")</f>
        <v/>
      </c>
      <c r="V196" s="9" t="str">
        <f t="shared" si="39"/>
        <v/>
      </c>
      <c r="W196" s="28" t="str">
        <f t="shared" si="40"/>
        <v/>
      </c>
      <c r="X196" s="114" t="str">
        <f t="shared" si="41"/>
        <v/>
      </c>
      <c r="Y196" s="114" t="str">
        <f t="shared" si="42"/>
        <v/>
      </c>
      <c r="Z196" s="114" t="str">
        <f t="shared" si="43"/>
        <v/>
      </c>
      <c r="AA196" s="75"/>
      <c r="AJ196" s="50"/>
    </row>
    <row r="197" spans="1:36" ht="13.5" thickBot="1" x14ac:dyDescent="0.25">
      <c r="A197" s="16"/>
      <c r="B197" s="86" t="s">
        <v>40</v>
      </c>
      <c r="C197" s="87" t="str">
        <f t="shared" si="33"/>
        <v>|</v>
      </c>
      <c r="D197" s="18">
        <v>2</v>
      </c>
      <c r="E197" s="88" t="str">
        <f>IF(B197="","",IFERROR(VLOOKUP(B197,Ingredients!$A:$G,4,FALSE),"ingredient not in list"))</f>
        <v>leaf</v>
      </c>
      <c r="F197" s="87" t="str">
        <f t="shared" si="34"/>
        <v>|</v>
      </c>
      <c r="G197" s="89">
        <f>IF(B197="", "", IFERROR((VLOOKUP(B197,Ingredients!$A:$H,8,FALSE)*(D197/(VLOOKUP(B197,Ingredients!$A:$H,3,FALSE)))), "ingredient not in list"))</f>
        <v>0.19900000000000001</v>
      </c>
      <c r="H197" s="87" t="str">
        <f t="shared" si="35"/>
        <v>|</v>
      </c>
      <c r="I197" s="90">
        <f>IF($B197="", "", IFERROR((VLOOKUP($B197,Ingredients!$A:$K,9,FALSE)*($D197/(VLOOKUP($B197,Ingredients!$A:$K,3,FALSE)))), "ingredient not in list"))</f>
        <v>0.04</v>
      </c>
      <c r="J197" s="87" t="str">
        <f t="shared" si="36"/>
        <v>|</v>
      </c>
      <c r="K197" s="90">
        <f>IF($B197="", "", IFERROR((VLOOKUP($B197,Ingredients!$A:$K,10,FALSE)*($D197/(VLOOKUP($B197,Ingredients!$A:$K,3,FALSE)))), "ingredient not in list"))</f>
        <v>0.08</v>
      </c>
      <c r="L197" s="87" t="str">
        <f t="shared" si="37"/>
        <v>|</v>
      </c>
      <c r="M197" s="90">
        <f>IF($B197="", "", IFERROR((VLOOKUP($B197,Ingredients!$A:$K,11,FALSE)*($D197/(VLOOKUP($B197,Ingredients!$A:$K,3,FALSE)))), "ingredient not in list"))</f>
        <v>0.02</v>
      </c>
      <c r="N197" s="87" t="str">
        <f t="shared" si="38"/>
        <v>|</v>
      </c>
      <c r="O197" s="91">
        <f>IF($B197="", "", IFERROR((VLOOKUP($B197,Ingredients!$A:$H,6,FALSE)*($D197/(VLOOKUP($B197,Ingredients!$A:$H,3,FALSE)))), "ingredient not in list"))</f>
        <v>2</v>
      </c>
      <c r="P197" s="9" t="str">
        <f>IF(AND(G197&lt;&gt;"",G198=""),SUM(G$1:G198)-SUM(P$1:P196),"")</f>
        <v/>
      </c>
      <c r="Q197" t="str">
        <f>IF(AND(O197&lt;&gt;"",O198=""),SUM(O$1:O198)-SUM(Q$1:Q196),"")</f>
        <v/>
      </c>
      <c r="R197" s="114" t="str">
        <f>IF(AND(I197&lt;&gt;"",I198=""),SUM(I$1:I198)-SUM(R$1:R196),"")</f>
        <v/>
      </c>
      <c r="S197" s="114" t="str">
        <f>IF(AND(K197&lt;&gt;"",K198=""),SUM(K$1:K198)-SUM(S$1:S196),"")</f>
        <v/>
      </c>
      <c r="T197" s="114" t="str">
        <f>IF(AND(M197&lt;&gt;"",M198=""),SUM(M$1:M198)-SUM(T$1:T196),"")</f>
        <v/>
      </c>
      <c r="V197" s="9" t="str">
        <f t="shared" si="39"/>
        <v/>
      </c>
      <c r="W197" s="28" t="str">
        <f t="shared" si="40"/>
        <v/>
      </c>
      <c r="X197" s="114" t="str">
        <f t="shared" si="41"/>
        <v/>
      </c>
      <c r="Y197" s="114" t="str">
        <f t="shared" si="42"/>
        <v/>
      </c>
      <c r="Z197" s="114" t="str">
        <f t="shared" si="43"/>
        <v/>
      </c>
      <c r="AA197" s="75"/>
      <c r="AJ197" s="50"/>
    </row>
    <row r="198" spans="1:36" ht="13.5" thickBot="1" x14ac:dyDescent="0.25">
      <c r="A198" s="78" t="s">
        <v>205</v>
      </c>
      <c r="B198" s="92" t="s">
        <v>34</v>
      </c>
      <c r="C198" s="93" t="str">
        <f t="shared" si="33"/>
        <v>|</v>
      </c>
      <c r="D198" s="94">
        <v>2</v>
      </c>
      <c r="E198" s="95" t="str">
        <f>IF(B198="","",IFERROR(VLOOKUP(B198,Ingredients!$A:$G,4,FALSE),"ingredient not in list"))</f>
        <v>green onion</v>
      </c>
      <c r="F198" s="93" t="str">
        <f t="shared" si="34"/>
        <v>|</v>
      </c>
      <c r="G198" s="96">
        <f>IF(B198="", "", IFERROR((VLOOKUP(B198,Ingredients!$A:$H,8,FALSE)*(D198/(VLOOKUP(B198,Ingredients!$A:$H,3,FALSE)))), "ingredient not in list"))</f>
        <v>0.17200000000000001</v>
      </c>
      <c r="H198" s="93" t="str">
        <f t="shared" si="35"/>
        <v>|</v>
      </c>
      <c r="I198" s="97">
        <f>IF($B198="", "", IFERROR((VLOOKUP($B198,Ingredients!$A:$K,9,FALSE)*($D198/(VLOOKUP($B198,Ingredients!$A:$K,3,FALSE)))), "ingredient not in list"))</f>
        <v>2</v>
      </c>
      <c r="J198" s="93" t="str">
        <f t="shared" si="36"/>
        <v>|</v>
      </c>
      <c r="K198" s="97">
        <f>IF($B198="", "", IFERROR((VLOOKUP($B198,Ingredients!$A:$K,10,FALSE)*($D198/(VLOOKUP($B198,Ingredients!$A:$K,3,FALSE)))), "ingredient not in list"))</f>
        <v>4</v>
      </c>
      <c r="L198" s="93" t="str">
        <f t="shared" si="37"/>
        <v>|</v>
      </c>
      <c r="M198" s="97">
        <f>IF($B198="", "", IFERROR((VLOOKUP($B198,Ingredients!$A:$K,11,FALSE)*($D198/(VLOOKUP($B198,Ingredients!$A:$K,3,FALSE)))), "ingredient not in list"))</f>
        <v>0</v>
      </c>
      <c r="N198" s="93" t="str">
        <f t="shared" si="38"/>
        <v>|</v>
      </c>
      <c r="O198" s="98">
        <f>IF($B198="", "", IFERROR((VLOOKUP($B198,Ingredients!$A:$H,6,FALSE)*($D198/(VLOOKUP($B198,Ingredients!$A:$H,3,FALSE)))), "ingredient not in list"))</f>
        <v>10</v>
      </c>
      <c r="P198" s="9">
        <f>IF(AND(G198&lt;&gt;"",G199=""),SUM(G$1:G199)-SUM(P$1:P197),"")</f>
        <v>12.162419718309835</v>
      </c>
      <c r="Q198">
        <f>IF(AND(O198&lt;&gt;"",O199=""),SUM(O$1:O199)-SUM(Q$1:Q197),"")</f>
        <v>4368.25</v>
      </c>
      <c r="R198" s="114">
        <f>IF(AND(I198&lt;&gt;"",I199=""),SUM(I$1:I199)-SUM(R$1:R197),"")</f>
        <v>96.652500000000146</v>
      </c>
      <c r="S198" s="114">
        <f>IF(AND(K198&lt;&gt;"",K199=""),SUM(K$1:K199)-SUM(S$1:S197),"")</f>
        <v>646.78249999999935</v>
      </c>
      <c r="T198" s="114">
        <f>IF(AND(M198&lt;&gt;"",M199=""),SUM(M$1:M199)-SUM(T$1:T197),"")</f>
        <v>77.4849999999999</v>
      </c>
      <c r="U198" s="14">
        <v>6.5</v>
      </c>
      <c r="V198" s="9">
        <f t="shared" si="39"/>
        <v>1.8711414951245899</v>
      </c>
      <c r="W198" s="28">
        <f t="shared" si="40"/>
        <v>672.03846153846155</v>
      </c>
      <c r="X198" s="114">
        <f t="shared" si="41"/>
        <v>14.869615384615408</v>
      </c>
      <c r="Y198" s="114">
        <f t="shared" si="42"/>
        <v>99.504999999999896</v>
      </c>
      <c r="Z198" s="114">
        <f t="shared" si="43"/>
        <v>11.920769230769215</v>
      </c>
      <c r="AJ198" s="50"/>
    </row>
    <row r="199" spans="1:36" ht="12.75" x14ac:dyDescent="0.2">
      <c r="A199" s="16"/>
      <c r="C199" t="str">
        <f t="shared" si="33"/>
        <v/>
      </c>
      <c r="D199" s="16"/>
      <c r="E199" s="3" t="str">
        <f>IF(B199="","",IFERROR(VLOOKUP(B199,Ingredients!$A:$G,4,FALSE),"ingredient not in list"))</f>
        <v/>
      </c>
      <c r="F199" t="str">
        <f t="shared" si="34"/>
        <v/>
      </c>
      <c r="G199" s="9" t="str">
        <f>IF(B199="", "", IFERROR((VLOOKUP(B199,Ingredients!$A:$H,8,FALSE)*(D199/(VLOOKUP(B199,Ingredients!$A:$H,3,FALSE)))), "ingredient not in list"))</f>
        <v/>
      </c>
      <c r="H199" t="str">
        <f t="shared" si="35"/>
        <v/>
      </c>
      <c r="I199" s="69" t="str">
        <f>IF($B199="", "", IFERROR((VLOOKUP($B199,Ingredients!$A:$K,9,FALSE)*($D199/(VLOOKUP($B199,Ingredients!$A:$K,3,FALSE)))), "ingredient not in list"))</f>
        <v/>
      </c>
      <c r="J199" t="str">
        <f t="shared" si="36"/>
        <v/>
      </c>
      <c r="K199" s="69" t="str">
        <f>IF($B199="", "", IFERROR((VLOOKUP($B199,Ingredients!$A:$K,10,FALSE)*($D199/(VLOOKUP($B199,Ingredients!$A:$K,3,FALSE)))), "ingredient not in list"))</f>
        <v/>
      </c>
      <c r="L199" t="str">
        <f t="shared" si="37"/>
        <v/>
      </c>
      <c r="M199" s="69" t="str">
        <f>IF($B199="", "", IFERROR((VLOOKUP($B199,Ingredients!$A:$K,11,FALSE)*($D199/(VLOOKUP($B199,Ingredients!$A:$K,3,FALSE)))), "ingredient not in list"))</f>
        <v/>
      </c>
      <c r="N199" t="str">
        <f t="shared" si="38"/>
        <v/>
      </c>
      <c r="O199" s="29" t="str">
        <f>IF($B199="", "", IFERROR((VLOOKUP($B199,Ingredients!$A:$H,6,FALSE)*($D199/(VLOOKUP($B199,Ingredients!$A:$H,3,FALSE)))), "ingredient not in list"))</f>
        <v/>
      </c>
      <c r="P199" s="9" t="str">
        <f>IF(AND(G199&lt;&gt;"",G200=""),SUM(G$1:G200)-SUM(P$1:P198),"")</f>
        <v/>
      </c>
      <c r="Q199" t="str">
        <f>IF(AND(O199&lt;&gt;"",O200=""),SUM(O$1:O200)-SUM(Q$1:Q198),"")</f>
        <v/>
      </c>
      <c r="R199" s="114" t="str">
        <f>IF(AND(I199&lt;&gt;"",I200=""),SUM(I$1:I200)-SUM(R$1:R198),"")</f>
        <v/>
      </c>
      <c r="S199" s="114" t="str">
        <f>IF(AND(K199&lt;&gt;"",K200=""),SUM(K$1:K200)-SUM(S$1:S198),"")</f>
        <v/>
      </c>
      <c r="T199" s="114" t="str">
        <f>IF(AND(M199&lt;&gt;"",M200=""),SUM(M$1:M200)-SUM(T$1:T198),"")</f>
        <v/>
      </c>
      <c r="V199" s="9" t="str">
        <f t="shared" si="39"/>
        <v/>
      </c>
      <c r="W199" s="28" t="str">
        <f t="shared" si="40"/>
        <v/>
      </c>
      <c r="X199" s="114" t="str">
        <f t="shared" si="41"/>
        <v/>
      </c>
      <c r="Y199" s="114" t="str">
        <f t="shared" si="42"/>
        <v/>
      </c>
      <c r="Z199" s="114" t="str">
        <f t="shared" si="43"/>
        <v/>
      </c>
      <c r="AA199" s="72" t="s">
        <v>208</v>
      </c>
      <c r="AJ199" s="50"/>
    </row>
    <row r="200" spans="1:36" ht="12.75" x14ac:dyDescent="0.2">
      <c r="A200" s="16"/>
      <c r="B200" s="79" t="s">
        <v>197</v>
      </c>
      <c r="C200" s="80" t="str">
        <f t="shared" si="33"/>
        <v>|</v>
      </c>
      <c r="D200" s="103">
        <v>3</v>
      </c>
      <c r="E200" s="82" t="str">
        <f>IF(B200="","",IFERROR(VLOOKUP(B200,Ingredients!$A:$G,4,FALSE),"ingredient not in list"))</f>
        <v>bunch</v>
      </c>
      <c r="F200" s="80" t="str">
        <f t="shared" si="34"/>
        <v>|</v>
      </c>
      <c r="G200" s="83">
        <f>IF(B200="", "", IFERROR((VLOOKUP(B200,Ingredients!$A:$H,8,FALSE)*(D200/(VLOOKUP(B200,Ingredients!$A:$H,3,FALSE)))), "ingredient not in list"))</f>
        <v>2</v>
      </c>
      <c r="H200" s="80" t="str">
        <f t="shared" si="35"/>
        <v>|</v>
      </c>
      <c r="I200" s="84">
        <f>IF($B200="", "", IFERROR((VLOOKUP($B200,Ingredients!$A:$K,9,FALSE)*($D200/(VLOOKUP($B200,Ingredients!$A:$K,3,FALSE)))), "ingredient not in list"))</f>
        <v>0.33</v>
      </c>
      <c r="J200" s="80" t="str">
        <f t="shared" si="36"/>
        <v>|</v>
      </c>
      <c r="K200" s="84">
        <f>IF($B200="", "", IFERROR((VLOOKUP($B200,Ingredients!$A:$K,10,FALSE)*($D200/(VLOOKUP($B200,Ingredients!$A:$K,3,FALSE)))), "ingredient not in list"))</f>
        <v>0.72</v>
      </c>
      <c r="L200" s="80" t="str">
        <f t="shared" si="37"/>
        <v>|</v>
      </c>
      <c r="M200" s="84">
        <f>IF($B200="", "", IFERROR((VLOOKUP($B200,Ingredients!$A:$K,11,FALSE)*($D200/(VLOOKUP($B200,Ingredients!$A:$K,3,FALSE)))), "ingredient not in list"))</f>
        <v>0.09</v>
      </c>
      <c r="N200" s="80" t="str">
        <f t="shared" si="38"/>
        <v>|</v>
      </c>
      <c r="O200" s="85">
        <f>IF($B200="", "", IFERROR((VLOOKUP($B200,Ingredients!$A:$H,6,FALSE)*($D200/(VLOOKUP($B200,Ingredients!$A:$H,3,FALSE)))), "ingredient not in list"))</f>
        <v>3</v>
      </c>
      <c r="P200" s="9" t="str">
        <f>IF(AND(G200&lt;&gt;"",G201=""),SUM(G$1:G201)-SUM(P$1:P199),"")</f>
        <v/>
      </c>
      <c r="Q200" t="str">
        <f>IF(AND(O200&lt;&gt;"",O201=""),SUM(O$1:O201)-SUM(Q$1:Q199),"")</f>
        <v/>
      </c>
      <c r="R200" s="114" t="str">
        <f>IF(AND(I200&lt;&gt;"",I201=""),SUM(I$1:I201)-SUM(R$1:R199),"")</f>
        <v/>
      </c>
      <c r="S200" s="114" t="str">
        <f>IF(AND(K200&lt;&gt;"",K201=""),SUM(K$1:K201)-SUM(S$1:S199),"")</f>
        <v/>
      </c>
      <c r="T200" s="114" t="str">
        <f>IF(AND(M200&lt;&gt;"",M201=""),SUM(M$1:M201)-SUM(T$1:T199),"")</f>
        <v/>
      </c>
      <c r="V200" s="9" t="str">
        <f t="shared" si="39"/>
        <v/>
      </c>
      <c r="W200" s="28" t="str">
        <f t="shared" si="40"/>
        <v/>
      </c>
      <c r="X200" s="114" t="str">
        <f t="shared" si="41"/>
        <v/>
      </c>
      <c r="Y200" s="114" t="str">
        <f t="shared" si="42"/>
        <v/>
      </c>
      <c r="Z200" s="114" t="str">
        <f t="shared" si="43"/>
        <v/>
      </c>
      <c r="AA200" s="75"/>
      <c r="AJ200" s="50"/>
    </row>
    <row r="201" spans="1:36" ht="12.75" x14ac:dyDescent="0.2">
      <c r="A201" s="16"/>
      <c r="B201" s="86" t="s">
        <v>149</v>
      </c>
      <c r="C201" s="87" t="str">
        <f t="shared" si="33"/>
        <v>|</v>
      </c>
      <c r="D201" s="18">
        <f>1.75*2</f>
        <v>3.5</v>
      </c>
      <c r="E201" s="88" t="str">
        <f>IF(B201="","",IFERROR(VLOOKUP(B201,Ingredients!$A:$G,4,FALSE),"ingredient not in list"))</f>
        <v>cup</v>
      </c>
      <c r="F201" s="87" t="str">
        <f t="shared" si="34"/>
        <v>|</v>
      </c>
      <c r="G201" s="89">
        <f>IF(B201="", "", IFERROR((VLOOKUP(B201,Ingredients!$A:$H,8,FALSE)*(D201/(VLOOKUP(B201,Ingredients!$A:$H,3,FALSE)))), "ingredient not in list"))</f>
        <v>1.6216666666666666</v>
      </c>
      <c r="H201" s="87" t="str">
        <f t="shared" si="35"/>
        <v>|</v>
      </c>
      <c r="I201" s="90">
        <f>IF($B201="", "", IFERROR((VLOOKUP($B201,Ingredients!$A:$K,9,FALSE)*($D201/(VLOOKUP($B201,Ingredients!$A:$K,3,FALSE)))), "ingredient not in list"))</f>
        <v>42</v>
      </c>
      <c r="J201" s="87" t="str">
        <f t="shared" si="36"/>
        <v>|</v>
      </c>
      <c r="K201" s="90">
        <f>IF($B201="", "", IFERROR((VLOOKUP($B201,Ingredients!$A:$K,10,FALSE)*($D201/(VLOOKUP($B201,Ingredients!$A:$K,3,FALSE)))), "ingredient not in list"))</f>
        <v>126</v>
      </c>
      <c r="L201" s="87" t="str">
        <f t="shared" si="37"/>
        <v>|</v>
      </c>
      <c r="M201" s="90">
        <f>IF($B201="", "", IFERROR((VLOOKUP($B201,Ingredients!$A:$K,11,FALSE)*($D201/(VLOOKUP($B201,Ingredients!$A:$K,3,FALSE)))), "ingredient not in list"))</f>
        <v>14</v>
      </c>
      <c r="N201" s="87" t="str">
        <f t="shared" si="38"/>
        <v>|</v>
      </c>
      <c r="O201" s="91">
        <f>IF($B201="", "", IFERROR((VLOOKUP($B201,Ingredients!$A:$H,6,FALSE)*($D201/(VLOOKUP($B201,Ingredients!$A:$H,3,FALSE)))), "ingredient not in list"))</f>
        <v>770</v>
      </c>
      <c r="P201" s="9" t="str">
        <f>IF(AND(G201&lt;&gt;"",G202=""),SUM(G$1:G202)-SUM(P$1:P200),"")</f>
        <v/>
      </c>
      <c r="Q201" t="str">
        <f>IF(AND(O201&lt;&gt;"",O202=""),SUM(O$1:O202)-SUM(Q$1:Q200),"")</f>
        <v/>
      </c>
      <c r="R201" s="114" t="str">
        <f>IF(AND(I201&lt;&gt;"",I202=""),SUM(I$1:I202)-SUM(R$1:R200),"")</f>
        <v/>
      </c>
      <c r="S201" s="114" t="str">
        <f>IF(AND(K201&lt;&gt;"",K202=""),SUM(K$1:K202)-SUM(S$1:S200),"")</f>
        <v/>
      </c>
      <c r="T201" s="114" t="str">
        <f>IF(AND(M201&lt;&gt;"",M202=""),SUM(M$1:M202)-SUM(T$1:T200),"")</f>
        <v/>
      </c>
      <c r="V201" s="9" t="str">
        <f t="shared" si="39"/>
        <v/>
      </c>
      <c r="W201" s="28" t="str">
        <f t="shared" si="40"/>
        <v/>
      </c>
      <c r="X201" s="114" t="str">
        <f t="shared" si="41"/>
        <v/>
      </c>
      <c r="Y201" s="114" t="str">
        <f t="shared" si="42"/>
        <v/>
      </c>
      <c r="Z201" s="114" t="str">
        <f t="shared" si="43"/>
        <v/>
      </c>
      <c r="AA201" s="75"/>
      <c r="AJ201" s="50"/>
    </row>
    <row r="202" spans="1:36" ht="12.75" x14ac:dyDescent="0.2">
      <c r="A202" s="16"/>
      <c r="B202" s="86" t="s">
        <v>42</v>
      </c>
      <c r="C202" s="87" t="str">
        <f t="shared" si="33"/>
        <v>|</v>
      </c>
      <c r="D202" s="18">
        <v>0.5</v>
      </c>
      <c r="E202" s="88" t="str">
        <f>IF(B202="","",IFERROR(VLOOKUP(B202,Ingredients!$A:$G,4,FALSE),"ingredient not in list"))</f>
        <v>onion</v>
      </c>
      <c r="F202" s="87" t="str">
        <f t="shared" si="34"/>
        <v>|</v>
      </c>
      <c r="G202" s="89">
        <f>IF(B202="", "", IFERROR((VLOOKUP(B202,Ingredients!$A:$H,8,FALSE)*(D202/(VLOOKUP(B202,Ingredients!$A:$H,3,FALSE)))), "ingredient not in list"))</f>
        <v>0.5</v>
      </c>
      <c r="H202" s="87" t="str">
        <f t="shared" si="35"/>
        <v>|</v>
      </c>
      <c r="I202" s="90">
        <f>IF($B202="", "", IFERROR((VLOOKUP($B202,Ingredients!$A:$K,9,FALSE)*($D202/(VLOOKUP($B202,Ingredients!$A:$K,3,FALSE)))), "ingredient not in list"))</f>
        <v>1</v>
      </c>
      <c r="J202" s="87" t="str">
        <f t="shared" si="36"/>
        <v>|</v>
      </c>
      <c r="K202" s="90">
        <f>IF($B202="", "", IFERROR((VLOOKUP($B202,Ingredients!$A:$K,10,FALSE)*($D202/(VLOOKUP($B202,Ingredients!$A:$K,3,FALSE)))), "ingredient not in list"))</f>
        <v>7</v>
      </c>
      <c r="L202" s="87" t="str">
        <f t="shared" si="37"/>
        <v>|</v>
      </c>
      <c r="M202" s="90">
        <f>IF($B202="", "", IFERROR((VLOOKUP($B202,Ingredients!$A:$K,11,FALSE)*($D202/(VLOOKUP($B202,Ingredients!$A:$K,3,FALSE)))), "ingredient not in list"))</f>
        <v>0</v>
      </c>
      <c r="N202" s="87" t="str">
        <f t="shared" si="38"/>
        <v>|</v>
      </c>
      <c r="O202" s="91">
        <f>IF($B202="", "", IFERROR((VLOOKUP($B202,Ingredients!$A:$H,6,FALSE)*($D202/(VLOOKUP($B202,Ingredients!$A:$H,3,FALSE)))), "ingredient not in list"))</f>
        <v>22</v>
      </c>
      <c r="P202" s="9" t="str">
        <f>IF(AND(G202&lt;&gt;"",G203=""),SUM(G$1:G203)-SUM(P$1:P201),"")</f>
        <v/>
      </c>
      <c r="Q202" t="str">
        <f>IF(AND(O202&lt;&gt;"",O203=""),SUM(O$1:O203)-SUM(Q$1:Q201),"")</f>
        <v/>
      </c>
      <c r="R202" s="114" t="str">
        <f>IF(AND(I202&lt;&gt;"",I203=""),SUM(I$1:I203)-SUM(R$1:R201),"")</f>
        <v/>
      </c>
      <c r="S202" s="114" t="str">
        <f>IF(AND(K202&lt;&gt;"",K203=""),SUM(K$1:K203)-SUM(S$1:S201),"")</f>
        <v/>
      </c>
      <c r="T202" s="114" t="str">
        <f>IF(AND(M202&lt;&gt;"",M203=""),SUM(M$1:M203)-SUM(T$1:T201),"")</f>
        <v/>
      </c>
      <c r="V202" s="9" t="str">
        <f t="shared" si="39"/>
        <v/>
      </c>
      <c r="W202" s="28" t="str">
        <f t="shared" si="40"/>
        <v/>
      </c>
      <c r="X202" s="114" t="str">
        <f t="shared" si="41"/>
        <v/>
      </c>
      <c r="Y202" s="114" t="str">
        <f t="shared" si="42"/>
        <v/>
      </c>
      <c r="Z202" s="114" t="str">
        <f t="shared" si="43"/>
        <v/>
      </c>
      <c r="AA202" s="75"/>
    </row>
    <row r="203" spans="1:36" ht="12.75" x14ac:dyDescent="0.2">
      <c r="A203" s="16"/>
      <c r="B203" s="86" t="s">
        <v>146</v>
      </c>
      <c r="C203" s="87" t="str">
        <f t="shared" si="33"/>
        <v>|</v>
      </c>
      <c r="D203" s="18">
        <v>4</v>
      </c>
      <c r="E203" s="88" t="str">
        <f>IF(B203="","",IFERROR(VLOOKUP(B203,Ingredients!$A:$G,4,FALSE),"ingredient not in list"))</f>
        <v>clove</v>
      </c>
      <c r="F203" s="87" t="str">
        <f t="shared" si="34"/>
        <v>|</v>
      </c>
      <c r="G203" s="89">
        <f>IF(B203="", "", IFERROR((VLOOKUP(B203,Ingredients!$A:$H,8,FALSE)*(D203/(VLOOKUP(B203,Ingredients!$A:$H,3,FALSE)))), "ingredient not in list"))</f>
        <v>0.13799999999999998</v>
      </c>
      <c r="H203" s="87" t="str">
        <f t="shared" si="35"/>
        <v>|</v>
      </c>
      <c r="I203" s="90">
        <f>IF($B203="", "", IFERROR((VLOOKUP($B203,Ingredients!$A:$K,9,FALSE)*($D203/(VLOOKUP($B203,Ingredients!$A:$K,3,FALSE)))), "ingredient not in list"))</f>
        <v>0.76</v>
      </c>
      <c r="J203" s="87" t="str">
        <f t="shared" si="36"/>
        <v>|</v>
      </c>
      <c r="K203" s="90">
        <f>IF($B203="", "", IFERROR((VLOOKUP($B203,Ingredients!$A:$K,10,FALSE)*($D203/(VLOOKUP($B203,Ingredients!$A:$K,3,FALSE)))), "ingredient not in list"))</f>
        <v>3.96</v>
      </c>
      <c r="L203" s="87" t="str">
        <f t="shared" si="37"/>
        <v>|</v>
      </c>
      <c r="M203" s="90">
        <f>IF($B203="", "", IFERROR((VLOOKUP($B203,Ingredients!$A:$K,11,FALSE)*($D203/(VLOOKUP($B203,Ingredients!$A:$K,3,FALSE)))), "ingredient not in list"))</f>
        <v>0.08</v>
      </c>
      <c r="N203" s="87" t="str">
        <f t="shared" si="38"/>
        <v>|</v>
      </c>
      <c r="O203" s="91">
        <f>IF($B203="", "", IFERROR((VLOOKUP($B203,Ingredients!$A:$H,6,FALSE)*($D203/(VLOOKUP($B203,Ingredients!$A:$H,3,FALSE)))), "ingredient not in list"))</f>
        <v>16</v>
      </c>
      <c r="P203" s="9" t="str">
        <f>IF(AND(G203&lt;&gt;"",G204=""),SUM(G$1:G204)-SUM(P$1:P202),"")</f>
        <v/>
      </c>
      <c r="Q203" t="str">
        <f>IF(AND(O203&lt;&gt;"",O204=""),SUM(O$1:O204)-SUM(Q$1:Q202),"")</f>
        <v/>
      </c>
      <c r="R203" s="114" t="str">
        <f>IF(AND(I203&lt;&gt;"",I204=""),SUM(I$1:I204)-SUM(R$1:R202),"")</f>
        <v/>
      </c>
      <c r="S203" s="114" t="str">
        <f>IF(AND(K203&lt;&gt;"",K204=""),SUM(K$1:K204)-SUM(S$1:S202),"")</f>
        <v/>
      </c>
      <c r="T203" s="114" t="str">
        <f>IF(AND(M203&lt;&gt;"",M204=""),SUM(M$1:M204)-SUM(T$1:T202),"")</f>
        <v/>
      </c>
      <c r="V203" s="9" t="str">
        <f t="shared" si="39"/>
        <v/>
      </c>
      <c r="W203" s="28" t="str">
        <f t="shared" si="40"/>
        <v/>
      </c>
      <c r="X203" s="114" t="str">
        <f t="shared" si="41"/>
        <v/>
      </c>
      <c r="Y203" s="114" t="str">
        <f t="shared" si="42"/>
        <v/>
      </c>
      <c r="Z203" s="114" t="str">
        <f t="shared" si="43"/>
        <v/>
      </c>
      <c r="AA203" s="75"/>
    </row>
    <row r="204" spans="1:36" ht="12.75" x14ac:dyDescent="0.2">
      <c r="A204" s="16"/>
      <c r="B204" s="86" t="s">
        <v>69</v>
      </c>
      <c r="C204" s="87" t="str">
        <f t="shared" si="33"/>
        <v>|</v>
      </c>
      <c r="D204" s="18">
        <v>1</v>
      </c>
      <c r="E204" s="88" t="str">
        <f>IF(B204="","",IFERROR(VLOOKUP(B204,Ingredients!$A:$G,4,FALSE),"ingredient not in list"))</f>
        <v>tsp</v>
      </c>
      <c r="F204" s="87" t="str">
        <f t="shared" si="34"/>
        <v>|</v>
      </c>
      <c r="G204" s="89">
        <f>IF(B204="", "", IFERROR((VLOOKUP(B204,Ingredients!$A:$H,8,FALSE)*(D204/(VLOOKUP(B204,Ingredients!$A:$H,3,FALSE)))), "ingredient not in list"))</f>
        <v>1.2219959266802444E-2</v>
      </c>
      <c r="H204" s="87" t="str">
        <f t="shared" si="35"/>
        <v>|</v>
      </c>
      <c r="I204" s="90">
        <f>IF($B204="", "", IFERROR((VLOOKUP($B204,Ingredients!$A:$K,9,FALSE)*($D204/(VLOOKUP($B204,Ingredients!$A:$K,3,FALSE)))), "ingredient not in list"))</f>
        <v>0</v>
      </c>
      <c r="J204" s="87" t="str">
        <f t="shared" si="36"/>
        <v>|</v>
      </c>
      <c r="K204" s="90">
        <f>IF($B204="", "", IFERROR((VLOOKUP($B204,Ingredients!$A:$K,10,FALSE)*($D204/(VLOOKUP($B204,Ingredients!$A:$K,3,FALSE)))), "ingredient not in list"))</f>
        <v>0</v>
      </c>
      <c r="L204" s="87" t="str">
        <f t="shared" si="37"/>
        <v>|</v>
      </c>
      <c r="M204" s="90">
        <f>IF($B204="", "", IFERROR((VLOOKUP($B204,Ingredients!$A:$K,11,FALSE)*($D204/(VLOOKUP($B204,Ingredients!$A:$K,3,FALSE)))), "ingredient not in list"))</f>
        <v>0</v>
      </c>
      <c r="N204" s="87" t="str">
        <f t="shared" si="38"/>
        <v>|</v>
      </c>
      <c r="O204" s="91">
        <f>IF($B204="", "", IFERROR((VLOOKUP($B204,Ingredients!$A:$H,6,FALSE)*($D204/(VLOOKUP($B204,Ingredients!$A:$H,3,FALSE)))), "ingredient not in list"))</f>
        <v>0</v>
      </c>
      <c r="P204" s="9" t="str">
        <f>IF(AND(G204&lt;&gt;"",G205=""),SUM(G$1:G205)-SUM(P$1:P203),"")</f>
        <v/>
      </c>
      <c r="Q204" t="str">
        <f>IF(AND(O204&lt;&gt;"",O205=""),SUM(O$1:O205)-SUM(Q$1:Q203),"")</f>
        <v/>
      </c>
      <c r="R204" s="114" t="str">
        <f>IF(AND(I204&lt;&gt;"",I205=""),SUM(I$1:I205)-SUM(R$1:R203),"")</f>
        <v/>
      </c>
      <c r="S204" s="114" t="str">
        <f>IF(AND(K204&lt;&gt;"",K205=""),SUM(K$1:K205)-SUM(S$1:S203),"")</f>
        <v/>
      </c>
      <c r="T204" s="114" t="str">
        <f>IF(AND(M204&lt;&gt;"",M205=""),SUM(M$1:M205)-SUM(T$1:T203),"")</f>
        <v/>
      </c>
      <c r="V204" s="9" t="str">
        <f t="shared" si="39"/>
        <v/>
      </c>
      <c r="W204" s="28" t="str">
        <f t="shared" si="40"/>
        <v/>
      </c>
      <c r="X204" s="114" t="str">
        <f t="shared" si="41"/>
        <v/>
      </c>
      <c r="Y204" s="114" t="str">
        <f t="shared" si="42"/>
        <v/>
      </c>
      <c r="Z204" s="114" t="str">
        <f t="shared" si="43"/>
        <v/>
      </c>
      <c r="AA204" s="75"/>
    </row>
    <row r="205" spans="1:36" ht="12.75" x14ac:dyDescent="0.2">
      <c r="A205" s="16"/>
      <c r="B205" s="86" t="s">
        <v>132</v>
      </c>
      <c r="C205" s="87" t="str">
        <f t="shared" si="33"/>
        <v>|</v>
      </c>
      <c r="D205" s="18">
        <v>0.5</v>
      </c>
      <c r="E205" s="88" t="str">
        <f>IF(B205="","",IFERROR(VLOOKUP(B205,Ingredients!$A:$G,4,FALSE),"ingredient not in list"))</f>
        <v>tsp</v>
      </c>
      <c r="F205" s="87" t="str">
        <f t="shared" si="34"/>
        <v>|</v>
      </c>
      <c r="G205" s="89">
        <f>IF(B205="", "", IFERROR((VLOOKUP(B205,Ingredients!$A:$H,8,FALSE)*(D205/(VLOOKUP(B205,Ingredients!$A:$H,3,FALSE)))), "ingredient not in list"))</f>
        <v>5.3239436619718306E-2</v>
      </c>
      <c r="H205" s="87" t="str">
        <f t="shared" si="35"/>
        <v>|</v>
      </c>
      <c r="I205" s="90">
        <f>IF($B205="", "", IFERROR((VLOOKUP($B205,Ingredients!$A:$K,9,FALSE)*($D205/(VLOOKUP($B205,Ingredients!$A:$K,3,FALSE)))), "ingredient not in list"))</f>
        <v>0</v>
      </c>
      <c r="J205" s="87" t="str">
        <f t="shared" si="36"/>
        <v>|</v>
      </c>
      <c r="K205" s="90">
        <f>IF($B205="", "", IFERROR((VLOOKUP($B205,Ingredients!$A:$K,10,FALSE)*($D205/(VLOOKUP($B205,Ingredients!$A:$K,3,FALSE)))), "ingredient not in list"))</f>
        <v>0</v>
      </c>
      <c r="L205" s="87" t="str">
        <f t="shared" si="37"/>
        <v>|</v>
      </c>
      <c r="M205" s="90">
        <f>IF($B205="", "", IFERROR((VLOOKUP($B205,Ingredients!$A:$K,11,FALSE)*($D205/(VLOOKUP($B205,Ingredients!$A:$K,3,FALSE)))), "ingredient not in list"))</f>
        <v>0</v>
      </c>
      <c r="N205" s="87" t="str">
        <f t="shared" si="38"/>
        <v>|</v>
      </c>
      <c r="O205" s="91">
        <f>IF($B205="", "", IFERROR((VLOOKUP($B205,Ingredients!$A:$H,6,FALSE)*($D205/(VLOOKUP($B205,Ingredients!$A:$H,3,FALSE)))), "ingredient not in list"))</f>
        <v>4</v>
      </c>
      <c r="P205" s="9" t="str">
        <f>IF(AND(G205&lt;&gt;"",G206=""),SUM(G$1:G206)-SUM(P$1:P204),"")</f>
        <v/>
      </c>
      <c r="Q205" t="str">
        <f>IF(AND(O205&lt;&gt;"",O206=""),SUM(O$1:O206)-SUM(Q$1:Q204),"")</f>
        <v/>
      </c>
      <c r="R205" s="114" t="str">
        <f>IF(AND(I205&lt;&gt;"",I206=""),SUM(I$1:I206)-SUM(R$1:R204),"")</f>
        <v/>
      </c>
      <c r="S205" s="114" t="str">
        <f>IF(AND(K205&lt;&gt;"",K206=""),SUM(K$1:K206)-SUM(S$1:S204),"")</f>
        <v/>
      </c>
      <c r="T205" s="114" t="str">
        <f>IF(AND(M205&lt;&gt;"",M206=""),SUM(M$1:M206)-SUM(T$1:T204),"")</f>
        <v/>
      </c>
      <c r="V205" s="9" t="str">
        <f t="shared" si="39"/>
        <v/>
      </c>
      <c r="W205" s="28" t="str">
        <f t="shared" si="40"/>
        <v/>
      </c>
      <c r="X205" s="114" t="str">
        <f t="shared" si="41"/>
        <v/>
      </c>
      <c r="Y205" s="114" t="str">
        <f t="shared" si="42"/>
        <v/>
      </c>
      <c r="Z205" s="114" t="str">
        <f t="shared" si="43"/>
        <v/>
      </c>
      <c r="AA205" s="75"/>
    </row>
    <row r="206" spans="1:36" ht="12.75" x14ac:dyDescent="0.2">
      <c r="A206" s="16"/>
      <c r="B206" s="86" t="s">
        <v>130</v>
      </c>
      <c r="C206" s="87" t="str">
        <f t="shared" si="33"/>
        <v>|</v>
      </c>
      <c r="D206" s="18">
        <v>1</v>
      </c>
      <c r="E206" s="88" t="str">
        <f>IF(B206="","",IFERROR(VLOOKUP(B206,Ingredients!$A:$G,4,FALSE),"ingredient not in list"))</f>
        <v>tsp</v>
      </c>
      <c r="F206" s="87" t="str">
        <f t="shared" si="34"/>
        <v>|</v>
      </c>
      <c r="G206" s="89">
        <f>IF(B206="", "", IFERROR((VLOOKUP(B206,Ingredients!$A:$H,8,FALSE)*(D206/(VLOOKUP(B206,Ingredients!$A:$H,3,FALSE)))), "ingredient not in list"))</f>
        <v>0.10647887323943661</v>
      </c>
      <c r="H206" s="87" t="str">
        <f t="shared" si="35"/>
        <v>|</v>
      </c>
      <c r="I206" s="90">
        <f>IF($B206="", "", IFERROR((VLOOKUP($B206,Ingredients!$A:$K,9,FALSE)*($D206/(VLOOKUP($B206,Ingredients!$A:$K,3,FALSE)))), "ingredient not in list"))</f>
        <v>0.37</v>
      </c>
      <c r="J206" s="87" t="str">
        <f t="shared" si="36"/>
        <v>|</v>
      </c>
      <c r="K206" s="90">
        <f>IF($B206="", "", IFERROR((VLOOKUP($B206,Ingredients!$A:$K,10,FALSE)*($D206/(VLOOKUP($B206,Ingredients!$A:$K,3,FALSE)))), "ingredient not in list"))</f>
        <v>0.93</v>
      </c>
      <c r="L206" s="87" t="str">
        <f t="shared" si="37"/>
        <v>|</v>
      </c>
      <c r="M206" s="90">
        <f>IF($B206="", "", IFERROR((VLOOKUP($B206,Ingredients!$A:$K,11,FALSE)*($D206/(VLOOKUP($B206,Ingredients!$A:$K,3,FALSE)))), "ingredient not in list"))</f>
        <v>0.47</v>
      </c>
      <c r="N206" s="87" t="str">
        <f t="shared" si="38"/>
        <v>|</v>
      </c>
      <c r="O206" s="91">
        <f>IF($B206="", "", IFERROR((VLOOKUP($B206,Ingredients!$A:$H,6,FALSE)*($D206/(VLOOKUP($B206,Ingredients!$A:$H,3,FALSE)))), "ingredient not in list"))</f>
        <v>8</v>
      </c>
      <c r="P206" s="9" t="str">
        <f>IF(AND(G206&lt;&gt;"",G207=""),SUM(G$1:G207)-SUM(P$1:P205),"")</f>
        <v/>
      </c>
      <c r="Q206" t="str">
        <f>IF(AND(O206&lt;&gt;"",O207=""),SUM(O$1:O207)-SUM(Q$1:Q205),"")</f>
        <v/>
      </c>
      <c r="R206" s="114" t="str">
        <f>IF(AND(I206&lt;&gt;"",I207=""),SUM(I$1:I207)-SUM(R$1:R205),"")</f>
        <v/>
      </c>
      <c r="S206" s="114" t="str">
        <f>IF(AND(K206&lt;&gt;"",K207=""),SUM(K$1:K207)-SUM(S$1:S205),"")</f>
        <v/>
      </c>
      <c r="T206" s="114" t="str">
        <f>IF(AND(M206&lt;&gt;"",M207=""),SUM(M$1:M207)-SUM(T$1:T205),"")</f>
        <v/>
      </c>
      <c r="V206" s="9" t="str">
        <f t="shared" si="39"/>
        <v/>
      </c>
      <c r="W206" s="28" t="str">
        <f t="shared" si="40"/>
        <v/>
      </c>
      <c r="X206" s="114" t="str">
        <f t="shared" si="41"/>
        <v/>
      </c>
      <c r="Y206" s="114" t="str">
        <f t="shared" si="42"/>
        <v/>
      </c>
      <c r="Z206" s="114" t="str">
        <f t="shared" si="43"/>
        <v/>
      </c>
      <c r="AA206" s="75"/>
    </row>
    <row r="207" spans="1:36" ht="13.5" thickBot="1" x14ac:dyDescent="0.25">
      <c r="A207" s="16"/>
      <c r="B207" s="86" t="s">
        <v>207</v>
      </c>
      <c r="C207" s="87" t="str">
        <f t="shared" si="33"/>
        <v>|</v>
      </c>
      <c r="D207" s="18">
        <v>1</v>
      </c>
      <c r="E207" s="88" t="str">
        <f>IF(B207="","",IFERROR(VLOOKUP(B207,Ingredients!$A:$G,4,FALSE),"ingredient not in list"))</f>
        <v>tsp</v>
      </c>
      <c r="F207" s="87" t="str">
        <f t="shared" si="34"/>
        <v>|</v>
      </c>
      <c r="G207" s="89">
        <f>IF(B207="", "", IFERROR((VLOOKUP(B207,Ingredients!$A:$H,8,FALSE)*(D207/(VLOOKUP(B207,Ingredients!$A:$H,3,FALSE)))), "ingredient not in list"))</f>
        <v>0.05</v>
      </c>
      <c r="H207" s="87" t="str">
        <f t="shared" si="35"/>
        <v>|</v>
      </c>
      <c r="I207" s="90">
        <f>IF($B207="", "", IFERROR((VLOOKUP($B207,Ingredients!$A:$K,9,FALSE)*($D207/(VLOOKUP($B207,Ingredients!$A:$K,3,FALSE)))), "ingredient not in list"))</f>
        <v>0</v>
      </c>
      <c r="J207" s="87" t="str">
        <f t="shared" si="36"/>
        <v>|</v>
      </c>
      <c r="K207" s="90">
        <f>IF($B207="", "", IFERROR((VLOOKUP($B207,Ingredients!$A:$K,10,FALSE)*($D207/(VLOOKUP($B207,Ingredients!$A:$K,3,FALSE)))), "ingredient not in list"))</f>
        <v>1.27</v>
      </c>
      <c r="L207" s="87" t="str">
        <f t="shared" si="37"/>
        <v>|</v>
      </c>
      <c r="M207" s="90">
        <f>IF($B207="", "", IFERROR((VLOOKUP($B207,Ingredients!$A:$K,11,FALSE)*($D207/(VLOOKUP($B207,Ingredients!$A:$K,3,FALSE)))), "ingredient not in list"))</f>
        <v>0</v>
      </c>
      <c r="N207" s="87" t="str">
        <f t="shared" si="38"/>
        <v>|</v>
      </c>
      <c r="O207" s="91">
        <f>IF($B207="", "", IFERROR((VLOOKUP($B207,Ingredients!$A:$H,6,FALSE)*($D207/(VLOOKUP($B207,Ingredients!$A:$H,3,FALSE)))), "ingredient not in list"))</f>
        <v>2</v>
      </c>
      <c r="P207" s="9" t="str">
        <f>IF(AND(G207&lt;&gt;"",G208=""),SUM(G$1:G208)-SUM(P$1:P206),"")</f>
        <v/>
      </c>
      <c r="Q207" t="str">
        <f>IF(AND(O207&lt;&gt;"",O208=""),SUM(O$1:O208)-SUM(Q$1:Q206),"")</f>
        <v/>
      </c>
      <c r="R207" s="114" t="str">
        <f>IF(AND(I207&lt;&gt;"",I208=""),SUM(I$1:I208)-SUM(R$1:R206),"")</f>
        <v/>
      </c>
      <c r="S207" s="114" t="str">
        <f>IF(AND(K207&lt;&gt;"",K208=""),SUM(K$1:K208)-SUM(S$1:S206),"")</f>
        <v/>
      </c>
      <c r="T207" s="114" t="str">
        <f>IF(AND(M207&lt;&gt;"",M208=""),SUM(M$1:M208)-SUM(T$1:T206),"")</f>
        <v/>
      </c>
      <c r="V207" s="9" t="str">
        <f t="shared" si="39"/>
        <v/>
      </c>
      <c r="W207" s="28" t="str">
        <f t="shared" si="40"/>
        <v/>
      </c>
      <c r="X207" s="114" t="str">
        <f t="shared" si="41"/>
        <v/>
      </c>
      <c r="Y207" s="114" t="str">
        <f t="shared" si="42"/>
        <v/>
      </c>
      <c r="Z207" s="114" t="str">
        <f t="shared" si="43"/>
        <v/>
      </c>
      <c r="AA207" s="75"/>
    </row>
    <row r="208" spans="1:36" ht="13.5" thickBot="1" x14ac:dyDescent="0.25">
      <c r="A208" s="78" t="s">
        <v>209</v>
      </c>
      <c r="B208" s="92" t="s">
        <v>62</v>
      </c>
      <c r="C208" s="93" t="str">
        <f t="shared" si="33"/>
        <v>|</v>
      </c>
      <c r="D208" s="94">
        <v>0.25</v>
      </c>
      <c r="E208" s="95" t="str">
        <f>IF(B208="","",IFERROR(VLOOKUP(B208,Ingredients!$A:$G,4,FALSE),"ingredient not in list"))</f>
        <v>cup</v>
      </c>
      <c r="F208" s="93" t="str">
        <f t="shared" si="34"/>
        <v>|</v>
      </c>
      <c r="G208" s="96">
        <f>IF(B208="", "", IFERROR((VLOOKUP(B208,Ingredients!$A:$H,8,FALSE)*(D208/(VLOOKUP(B208,Ingredients!$A:$H,3,FALSE)))), "ingredient not in list"))</f>
        <v>2.3112582781456954E-2</v>
      </c>
      <c r="H208" s="93" t="str">
        <f t="shared" si="35"/>
        <v>|</v>
      </c>
      <c r="I208" s="97">
        <f>IF($B208="", "", IFERROR((VLOOKUP($B208,Ingredients!$A:$K,9,FALSE)*($D208/(VLOOKUP($B208,Ingredients!$A:$K,3,FALSE)))), "ingredient not in list"))</f>
        <v>3</v>
      </c>
      <c r="J208" s="93" t="str">
        <f t="shared" si="36"/>
        <v>|</v>
      </c>
      <c r="K208" s="97">
        <f>IF($B208="", "", IFERROR((VLOOKUP($B208,Ingredients!$A:$K,10,FALSE)*($D208/(VLOOKUP($B208,Ingredients!$A:$K,3,FALSE)))), "ingredient not in list"))</f>
        <v>22</v>
      </c>
      <c r="L208" s="93" t="str">
        <f t="shared" si="37"/>
        <v>|</v>
      </c>
      <c r="M208" s="97">
        <f>IF($B208="", "", IFERROR((VLOOKUP($B208,Ingredients!$A:$K,11,FALSE)*($D208/(VLOOKUP($B208,Ingredients!$A:$K,3,FALSE)))), "ingredient not in list"))</f>
        <v>0</v>
      </c>
      <c r="N208" s="93" t="str">
        <f t="shared" si="38"/>
        <v>|</v>
      </c>
      <c r="O208" s="98">
        <f>IF($B208="", "", IFERROR((VLOOKUP($B208,Ingredients!$A:$H,6,FALSE)*($D208/(VLOOKUP($B208,Ingredients!$A:$H,3,FALSE)))), "ingredient not in list"))</f>
        <v>110</v>
      </c>
      <c r="P208" s="9">
        <f>IF(AND(G208&lt;&gt;"",G209=""),SUM(G$1:G209)-SUM(P$1:P207),"")</f>
        <v>4.5047175185740826</v>
      </c>
      <c r="Q208">
        <f>IF(AND(O208&lt;&gt;"",O209=""),SUM(O$1:O209)-SUM(Q$1:Q207),"")</f>
        <v>935</v>
      </c>
      <c r="R208" s="114">
        <f>IF(AND(I208&lt;&gt;"",I209=""),SUM(I$1:I209)-SUM(R$1:R207),"")</f>
        <v>47.459999999999809</v>
      </c>
      <c r="S208" s="114">
        <f>IF(AND(K208&lt;&gt;"",K209=""),SUM(K$1:K209)-SUM(S$1:S207),"")</f>
        <v>161.88000000000102</v>
      </c>
      <c r="T208" s="114">
        <f>IF(AND(M208&lt;&gt;"",M209=""),SUM(M$1:M209)-SUM(T$1:T207),"")</f>
        <v>14.6400000000001</v>
      </c>
      <c r="U208" s="14">
        <v>20</v>
      </c>
      <c r="V208" s="9">
        <f t="shared" si="39"/>
        <v>0.22523587592870414</v>
      </c>
      <c r="W208" s="28">
        <f t="shared" si="40"/>
        <v>46.75</v>
      </c>
      <c r="X208" s="114">
        <f t="shared" si="41"/>
        <v>2.3729999999999905</v>
      </c>
      <c r="Y208" s="114">
        <f t="shared" si="42"/>
        <v>8.0940000000000509</v>
      </c>
      <c r="Z208" s="114">
        <f t="shared" si="43"/>
        <v>0.73200000000000498</v>
      </c>
    </row>
    <row r="209" spans="1:28" ht="12.75" x14ac:dyDescent="0.2">
      <c r="A209" s="16"/>
      <c r="C209" t="str">
        <f t="shared" si="33"/>
        <v/>
      </c>
      <c r="D209" s="16"/>
      <c r="E209" s="3" t="str">
        <f>IF(B209="","",IFERROR(VLOOKUP(B209,Ingredients!$A:$G,4,FALSE),"ingredient not in list"))</f>
        <v/>
      </c>
      <c r="F209" t="str">
        <f t="shared" si="34"/>
        <v/>
      </c>
      <c r="G209" s="9" t="str">
        <f>IF(B209="", "", IFERROR((VLOOKUP(B209,Ingredients!$A:$H,8,FALSE)*(D209/(VLOOKUP(B209,Ingredients!$A:$H,3,FALSE)))), "ingredient not in list"))</f>
        <v/>
      </c>
      <c r="H209" t="str">
        <f t="shared" si="35"/>
        <v/>
      </c>
      <c r="I209" s="69" t="str">
        <f>IF($B209="", "", IFERROR((VLOOKUP($B209,Ingredients!$A:$K,9,FALSE)*($D209/(VLOOKUP($B209,Ingredients!$A:$K,3,FALSE)))), "ingredient not in list"))</f>
        <v/>
      </c>
      <c r="J209" t="str">
        <f t="shared" si="36"/>
        <v/>
      </c>
      <c r="K209" s="69" t="str">
        <f>IF($B209="", "", IFERROR((VLOOKUP($B209,Ingredients!$A:$K,10,FALSE)*($D209/(VLOOKUP($B209,Ingredients!$A:$K,3,FALSE)))), "ingredient not in list"))</f>
        <v/>
      </c>
      <c r="L209" t="str">
        <f t="shared" si="37"/>
        <v/>
      </c>
      <c r="M209" s="69" t="str">
        <f>IF($B209="", "", IFERROR((VLOOKUP($B209,Ingredients!$A:$K,11,FALSE)*($D209/(VLOOKUP($B209,Ingredients!$A:$K,3,FALSE)))), "ingredient not in list"))</f>
        <v/>
      </c>
      <c r="N209" t="str">
        <f t="shared" si="38"/>
        <v/>
      </c>
      <c r="O209" s="29" t="str">
        <f>IF($B209="", "", IFERROR((VLOOKUP($B209,Ingredients!$A:$H,6,FALSE)*($D209/(VLOOKUP($B209,Ingredients!$A:$H,3,FALSE)))), "ingredient not in list"))</f>
        <v/>
      </c>
      <c r="P209" s="9" t="str">
        <f>IF(AND(G209&lt;&gt;"",G210=""),SUM(G$1:G210)-SUM(P$1:P208),"")</f>
        <v/>
      </c>
      <c r="Q209" t="str">
        <f>IF(AND(O209&lt;&gt;"",O210=""),SUM(O$1:O210)-SUM(Q$1:Q208),"")</f>
        <v/>
      </c>
      <c r="R209" s="114" t="str">
        <f>IF(AND(I209&lt;&gt;"",I210=""),SUM(I$1:I210)-SUM(R$1:R208),"")</f>
        <v/>
      </c>
      <c r="S209" s="114" t="str">
        <f>IF(AND(K209&lt;&gt;"",K210=""),SUM(K$1:K210)-SUM(S$1:S208),"")</f>
        <v/>
      </c>
      <c r="T209" s="114" t="str">
        <f>IF(AND(M209&lt;&gt;"",M210=""),SUM(M$1:M210)-SUM(T$1:T208),"")</f>
        <v/>
      </c>
      <c r="V209" s="9" t="str">
        <f t="shared" si="39"/>
        <v/>
      </c>
      <c r="W209" s="28" t="str">
        <f t="shared" si="40"/>
        <v/>
      </c>
      <c r="X209" s="114" t="str">
        <f t="shared" si="41"/>
        <v/>
      </c>
      <c r="Y209" s="114" t="str">
        <f t="shared" si="42"/>
        <v/>
      </c>
      <c r="Z209" s="114" t="str">
        <f t="shared" si="43"/>
        <v/>
      </c>
    </row>
    <row r="210" spans="1:28" ht="12.75" x14ac:dyDescent="0.2">
      <c r="A210" s="16"/>
      <c r="B210" s="79" t="s">
        <v>62</v>
      </c>
      <c r="C210" s="80" t="str">
        <f t="shared" si="33"/>
        <v>|</v>
      </c>
      <c r="D210" s="103">
        <v>3</v>
      </c>
      <c r="E210" s="82" t="str">
        <f>IF(B210="","",IFERROR(VLOOKUP(B210,Ingredients!$A:$G,4,FALSE),"ingredient not in list"))</f>
        <v>cup</v>
      </c>
      <c r="F210" s="80" t="str">
        <f t="shared" si="34"/>
        <v>|</v>
      </c>
      <c r="G210" s="83">
        <f>IF(B210="", "", IFERROR((VLOOKUP(B210,Ingredients!$A:$H,8,FALSE)*(D210/(VLOOKUP(B210,Ingredients!$A:$H,3,FALSE)))), "ingredient not in list"))</f>
        <v>0.27735099337748348</v>
      </c>
      <c r="H210" s="80" t="str">
        <f t="shared" si="35"/>
        <v>|</v>
      </c>
      <c r="I210" s="84">
        <f>IF($B210="", "", IFERROR((VLOOKUP($B210,Ingredients!$A:$K,9,FALSE)*($D210/(VLOOKUP($B210,Ingredients!$A:$K,3,FALSE)))), "ingredient not in list"))</f>
        <v>36</v>
      </c>
      <c r="J210" s="80" t="str">
        <f t="shared" si="36"/>
        <v>|</v>
      </c>
      <c r="K210" s="84">
        <f>IF($B210="", "", IFERROR((VLOOKUP($B210,Ingredients!$A:$K,10,FALSE)*($D210/(VLOOKUP($B210,Ingredients!$A:$K,3,FALSE)))), "ingredient not in list"))</f>
        <v>264</v>
      </c>
      <c r="L210" s="80" t="str">
        <f t="shared" si="37"/>
        <v>|</v>
      </c>
      <c r="M210" s="84">
        <f>IF($B210="", "", IFERROR((VLOOKUP($B210,Ingredients!$A:$K,11,FALSE)*($D210/(VLOOKUP($B210,Ingredients!$A:$K,3,FALSE)))), "ingredient not in list"))</f>
        <v>0</v>
      </c>
      <c r="N210" s="80" t="str">
        <f t="shared" si="38"/>
        <v>|</v>
      </c>
      <c r="O210" s="85">
        <f>IF($B210="", "", IFERROR((VLOOKUP($B210,Ingredients!$A:$H,6,FALSE)*($D210/(VLOOKUP($B210,Ingredients!$A:$H,3,FALSE)))), "ingredient not in list"))</f>
        <v>1320</v>
      </c>
      <c r="P210" s="9" t="str">
        <f>IF(AND(G210&lt;&gt;"",G211=""),SUM(G$1:G211)-SUM(P$1:P209),"")</f>
        <v/>
      </c>
      <c r="Q210" t="str">
        <f>IF(AND(O210&lt;&gt;"",O211=""),SUM(O$1:O211)-SUM(Q$1:Q209),"")</f>
        <v/>
      </c>
      <c r="R210" s="114" t="str">
        <f>IF(AND(I210&lt;&gt;"",I211=""),SUM(I$1:I211)-SUM(R$1:R209),"")</f>
        <v/>
      </c>
      <c r="S210" s="114" t="str">
        <f>IF(AND(K210&lt;&gt;"",K211=""),SUM(K$1:K211)-SUM(S$1:S209),"")</f>
        <v/>
      </c>
      <c r="T210" s="114" t="str">
        <f>IF(AND(M210&lt;&gt;"",M211=""),SUM(M$1:M211)-SUM(T$1:T209),"")</f>
        <v/>
      </c>
      <c r="V210" s="9" t="str">
        <f t="shared" si="39"/>
        <v/>
      </c>
      <c r="W210" s="28" t="str">
        <f t="shared" si="40"/>
        <v/>
      </c>
      <c r="X210" s="114" t="str">
        <f t="shared" si="41"/>
        <v/>
      </c>
      <c r="Y210" s="114" t="str">
        <f t="shared" si="42"/>
        <v/>
      </c>
      <c r="Z210" s="114" t="str">
        <f t="shared" si="43"/>
        <v/>
      </c>
    </row>
    <row r="211" spans="1:28" ht="12.75" x14ac:dyDescent="0.2">
      <c r="A211" s="16"/>
      <c r="B211" s="86" t="s">
        <v>69</v>
      </c>
      <c r="C211" s="87" t="str">
        <f t="shared" si="33"/>
        <v>|</v>
      </c>
      <c r="D211" s="18">
        <v>2</v>
      </c>
      <c r="E211" s="88" t="str">
        <f>IF(B211="","",IFERROR(VLOOKUP(B211,Ingredients!$A:$G,4,FALSE),"ingredient not in list"))</f>
        <v>tsp</v>
      </c>
      <c r="F211" s="87" t="str">
        <f t="shared" si="34"/>
        <v>|</v>
      </c>
      <c r="G211" s="89">
        <f>IF(B211="", "", IFERROR((VLOOKUP(B211,Ingredients!$A:$H,8,FALSE)*(D211/(VLOOKUP(B211,Ingredients!$A:$H,3,FALSE)))), "ingredient not in list"))</f>
        <v>2.4439918533604887E-2</v>
      </c>
      <c r="H211" s="87" t="str">
        <f t="shared" si="35"/>
        <v>|</v>
      </c>
      <c r="I211" s="90">
        <f>IF($B211="", "", IFERROR((VLOOKUP($B211,Ingredients!$A:$K,9,FALSE)*($D211/(VLOOKUP($B211,Ingredients!$A:$K,3,FALSE)))), "ingredient not in list"))</f>
        <v>0</v>
      </c>
      <c r="J211" s="87" t="str">
        <f t="shared" si="36"/>
        <v>|</v>
      </c>
      <c r="K211" s="90">
        <f>IF($B211="", "", IFERROR((VLOOKUP($B211,Ingredients!$A:$K,10,FALSE)*($D211/(VLOOKUP($B211,Ingredients!$A:$K,3,FALSE)))), "ingredient not in list"))</f>
        <v>0</v>
      </c>
      <c r="L211" s="87" t="str">
        <f t="shared" si="37"/>
        <v>|</v>
      </c>
      <c r="M211" s="90">
        <f>IF($B211="", "", IFERROR((VLOOKUP($B211,Ingredients!$A:$K,11,FALSE)*($D211/(VLOOKUP($B211,Ingredients!$A:$K,3,FALSE)))), "ingredient not in list"))</f>
        <v>0</v>
      </c>
      <c r="N211" s="87" t="str">
        <f t="shared" si="38"/>
        <v>|</v>
      </c>
      <c r="O211" s="91">
        <f>IF($B211="", "", IFERROR((VLOOKUP($B211,Ingredients!$A:$H,6,FALSE)*($D211/(VLOOKUP($B211,Ingredients!$A:$H,3,FALSE)))), "ingredient not in list"))</f>
        <v>0</v>
      </c>
      <c r="P211" s="9" t="str">
        <f>IF(AND(G211&lt;&gt;"",G212=""),SUM(G$1:G212)-SUM(P$1:P210),"")</f>
        <v/>
      </c>
      <c r="Q211" t="str">
        <f>IF(AND(O211&lt;&gt;"",O212=""),SUM(O$1:O212)-SUM(Q$1:Q210),"")</f>
        <v/>
      </c>
      <c r="R211" s="114" t="str">
        <f>IF(AND(I211&lt;&gt;"",I212=""),SUM(I$1:I212)-SUM(R$1:R210),"")</f>
        <v/>
      </c>
      <c r="S211" s="114" t="str">
        <f>IF(AND(K211&lt;&gt;"",K212=""),SUM(K$1:K212)-SUM(S$1:S210),"")</f>
        <v/>
      </c>
      <c r="T211" s="114" t="str">
        <f>IF(AND(M211&lt;&gt;"",M212=""),SUM(M$1:M212)-SUM(T$1:T210),"")</f>
        <v/>
      </c>
      <c r="V211" s="9" t="str">
        <f t="shared" si="39"/>
        <v/>
      </c>
      <c r="W211" s="28" t="str">
        <f t="shared" si="40"/>
        <v/>
      </c>
      <c r="X211" s="114" t="str">
        <f t="shared" si="41"/>
        <v/>
      </c>
      <c r="Y211" s="114" t="str">
        <f t="shared" si="42"/>
        <v/>
      </c>
      <c r="Z211" s="114" t="str">
        <f t="shared" si="43"/>
        <v/>
      </c>
    </row>
    <row r="212" spans="1:28" ht="12.75" x14ac:dyDescent="0.2">
      <c r="A212" s="16"/>
      <c r="B212" s="86" t="s">
        <v>151</v>
      </c>
      <c r="C212" s="87" t="str">
        <f t="shared" si="33"/>
        <v>|</v>
      </c>
      <c r="D212" s="18">
        <v>12</v>
      </c>
      <c r="E212" s="88" t="str">
        <f>IF(B212="","",IFERROR(VLOOKUP(B212,Ingredients!$A:$G,4,FALSE),"ingredient not in list"))</f>
        <v>tsp</v>
      </c>
      <c r="F212" s="87" t="str">
        <f t="shared" si="34"/>
        <v>|</v>
      </c>
      <c r="G212" s="89">
        <f>IF(B212="", "", IFERROR((VLOOKUP(B212,Ingredients!$A:$H,8,FALSE)*(D212/(VLOOKUP(B212,Ingredients!$A:$H,3,FALSE)))), "ingredient not in list"))</f>
        <v>5.2599118942731282E-2</v>
      </c>
      <c r="H212" s="87" t="str">
        <f t="shared" si="35"/>
        <v>|</v>
      </c>
      <c r="I212" s="90">
        <f>IF($B212="", "", IFERROR((VLOOKUP($B212,Ingredients!$A:$K,9,FALSE)*($D212/(VLOOKUP($B212,Ingredients!$A:$K,3,FALSE)))), "ingredient not in list"))</f>
        <v>0</v>
      </c>
      <c r="J212" s="87" t="str">
        <f t="shared" si="36"/>
        <v>|</v>
      </c>
      <c r="K212" s="90">
        <f>IF($B212="", "", IFERROR((VLOOKUP($B212,Ingredients!$A:$K,10,FALSE)*($D212/(VLOOKUP($B212,Ingredients!$A:$K,3,FALSE)))), "ingredient not in list"))</f>
        <v>50.400000000000006</v>
      </c>
      <c r="L212" s="87" t="str">
        <f t="shared" si="37"/>
        <v>|</v>
      </c>
      <c r="M212" s="90">
        <f>IF($B212="", "", IFERROR((VLOOKUP($B212,Ingredients!$A:$K,11,FALSE)*($D212/(VLOOKUP($B212,Ingredients!$A:$K,3,FALSE)))), "ingredient not in list"))</f>
        <v>0</v>
      </c>
      <c r="N212" s="87" t="str">
        <f t="shared" si="38"/>
        <v>|</v>
      </c>
      <c r="O212" s="91">
        <f>IF($B212="", "", IFERROR((VLOOKUP($B212,Ingredients!$A:$H,6,FALSE)*($D212/(VLOOKUP($B212,Ingredients!$A:$H,3,FALSE)))), "ingredient not in list"))</f>
        <v>180</v>
      </c>
      <c r="P212" s="9" t="str">
        <f>IF(AND(G212&lt;&gt;"",G213=""),SUM(G$1:G213)-SUM(P$1:P211),"")</f>
        <v/>
      </c>
      <c r="Q212" t="str">
        <f>IF(AND(O212&lt;&gt;"",O213=""),SUM(O$1:O213)-SUM(Q$1:Q211),"")</f>
        <v/>
      </c>
      <c r="R212" s="114" t="str">
        <f>IF(AND(I212&lt;&gt;"",I213=""),SUM(I$1:I213)-SUM(R$1:R211),"")</f>
        <v/>
      </c>
      <c r="S212" s="114" t="str">
        <f>IF(AND(K212&lt;&gt;"",K213=""),SUM(K$1:K213)-SUM(S$1:S211),"")</f>
        <v/>
      </c>
      <c r="T212" s="114" t="str">
        <f>IF(AND(M212&lt;&gt;"",M213=""),SUM(M$1:M213)-SUM(T$1:T211),"")</f>
        <v/>
      </c>
      <c r="V212" s="9" t="str">
        <f t="shared" si="39"/>
        <v/>
      </c>
      <c r="W212" s="28" t="str">
        <f t="shared" si="40"/>
        <v/>
      </c>
      <c r="X212" s="114" t="str">
        <f t="shared" si="41"/>
        <v/>
      </c>
      <c r="Y212" s="114" t="str">
        <f t="shared" si="42"/>
        <v/>
      </c>
      <c r="Z212" s="114" t="str">
        <f t="shared" si="43"/>
        <v/>
      </c>
    </row>
    <row r="213" spans="1:28" ht="12.75" x14ac:dyDescent="0.2">
      <c r="A213" s="16"/>
      <c r="B213" s="86" t="s">
        <v>222</v>
      </c>
      <c r="C213" s="87" t="str">
        <f t="shared" si="33"/>
        <v>|</v>
      </c>
      <c r="D213" s="18">
        <v>2</v>
      </c>
      <c r="E213" s="88" t="str">
        <f>IF(B213="","",IFERROR(VLOOKUP(B213,Ingredients!$A:$G,4,FALSE),"ingredient not in list"))</f>
        <v>tbsp</v>
      </c>
      <c r="F213" s="87" t="str">
        <f t="shared" si="34"/>
        <v>|</v>
      </c>
      <c r="G213" s="89">
        <f>IF(B213="", "", IFERROR((VLOOKUP(B213,Ingredients!$A:$H,8,FALSE)*(D213/(VLOOKUP(B213,Ingredients!$A:$H,3,FALSE)))), "ingredient not in list"))</f>
        <v>6.1874999999999999E-2</v>
      </c>
      <c r="H213" s="87" t="str">
        <f t="shared" si="35"/>
        <v>|</v>
      </c>
      <c r="I213" s="90">
        <f>IF($B213="", "", IFERROR((VLOOKUP($B213,Ingredients!$A:$K,9,FALSE)*($D213/(VLOOKUP($B213,Ingredients!$A:$K,3,FALSE)))), "ingredient not in list"))</f>
        <v>0.18</v>
      </c>
      <c r="J213" s="87" t="str">
        <f t="shared" si="36"/>
        <v>|</v>
      </c>
      <c r="K213" s="90">
        <f>IF($B213="", "", IFERROR((VLOOKUP($B213,Ingredients!$A:$K,10,FALSE)*($D213/(VLOOKUP($B213,Ingredients!$A:$K,3,FALSE)))), "ingredient not in list"))</f>
        <v>0</v>
      </c>
      <c r="L213" s="87" t="str">
        <f t="shared" si="37"/>
        <v>|</v>
      </c>
      <c r="M213" s="90">
        <f>IF($B213="", "", IFERROR((VLOOKUP($B213,Ingredients!$A:$K,11,FALSE)*($D213/(VLOOKUP($B213,Ingredients!$A:$K,3,FALSE)))), "ingredient not in list"))</f>
        <v>16.920000000000002</v>
      </c>
      <c r="N213" s="87" t="str">
        <f t="shared" si="38"/>
        <v>|</v>
      </c>
      <c r="O213" s="91">
        <f>IF($B213="", "", IFERROR((VLOOKUP($B213,Ingredients!$A:$H,6,FALSE)*($D213/(VLOOKUP($B213,Ingredients!$A:$H,3,FALSE)))), "ingredient not in list"))</f>
        <v>200</v>
      </c>
      <c r="P213" s="9" t="str">
        <f>IF(AND(G213&lt;&gt;"",G214=""),SUM(G$1:G214)-SUM(P$1:P212),"")</f>
        <v/>
      </c>
      <c r="Q213" t="str">
        <f>IF(AND(O213&lt;&gt;"",O214=""),SUM(O$1:O214)-SUM(Q$1:Q212),"")</f>
        <v/>
      </c>
      <c r="R213" s="114" t="str">
        <f>IF(AND(I213&lt;&gt;"",I214=""),SUM(I$1:I214)-SUM(R$1:R212),"")</f>
        <v/>
      </c>
      <c r="S213" s="114" t="str">
        <f>IF(AND(K213&lt;&gt;"",K214=""),SUM(K$1:K214)-SUM(S$1:S212),"")</f>
        <v/>
      </c>
      <c r="T213" s="114" t="str">
        <f>IF(AND(M213&lt;&gt;"",M214=""),SUM(M$1:M214)-SUM(T$1:T212),"")</f>
        <v/>
      </c>
      <c r="V213" s="9" t="str">
        <f t="shared" si="39"/>
        <v/>
      </c>
      <c r="W213" s="28" t="str">
        <f t="shared" si="40"/>
        <v/>
      </c>
      <c r="X213" s="114" t="str">
        <f t="shared" si="41"/>
        <v/>
      </c>
      <c r="Y213" s="114" t="str">
        <f t="shared" si="42"/>
        <v/>
      </c>
      <c r="Z213" s="114" t="str">
        <f t="shared" si="43"/>
        <v/>
      </c>
    </row>
    <row r="214" spans="1:28" ht="12.75" x14ac:dyDescent="0.2">
      <c r="A214" s="16"/>
      <c r="B214" s="86" t="s">
        <v>66</v>
      </c>
      <c r="C214" s="87" t="str">
        <f t="shared" si="33"/>
        <v>|</v>
      </c>
      <c r="D214" s="18">
        <v>1</v>
      </c>
      <c r="E214" s="88" t="str">
        <f>IF(B214="","",IFERROR(VLOOKUP(B214,Ingredients!$A:$G,4,FALSE),"ingredient not in list"))</f>
        <v>packet</v>
      </c>
      <c r="F214" s="87" t="str">
        <f t="shared" si="34"/>
        <v>|</v>
      </c>
      <c r="G214" s="89">
        <f>IF(B214="", "", IFERROR((VLOOKUP(B214,Ingredients!$A:$H,8,FALSE)*(D214/(VLOOKUP(B214,Ingredients!$A:$H,3,FALSE)))), "ingredient not in list"))</f>
        <v>0.33</v>
      </c>
      <c r="H214" s="87" t="str">
        <f t="shared" si="35"/>
        <v>|</v>
      </c>
      <c r="I214" s="90">
        <f>IF($B214="", "", IFERROR((VLOOKUP($B214,Ingredients!$A:$K,9,FALSE)*($D214/(VLOOKUP($B214,Ingredients!$A:$K,3,FALSE)))), "ingredient not in list"))</f>
        <v>2.68</v>
      </c>
      <c r="J214" s="87" t="str">
        <f t="shared" si="36"/>
        <v>|</v>
      </c>
      <c r="K214" s="90">
        <f>IF($B214="", "", IFERROR((VLOOKUP($B214,Ingredients!$A:$K,10,FALSE)*($D214/(VLOOKUP($B214,Ingredients!$A:$K,3,FALSE)))), "ingredient not in list"))</f>
        <v>2.67</v>
      </c>
      <c r="L214" s="87" t="str">
        <f t="shared" si="37"/>
        <v>|</v>
      </c>
      <c r="M214" s="90">
        <f>IF($B214="", "", IFERROR((VLOOKUP($B214,Ingredients!$A:$K,11,FALSE)*($D214/(VLOOKUP($B214,Ingredients!$A:$K,3,FALSE)))), "ingredient not in list"))</f>
        <v>0.32</v>
      </c>
      <c r="N214" s="87" t="str">
        <f t="shared" si="38"/>
        <v>|</v>
      </c>
      <c r="O214" s="91">
        <f>IF($B214="", "", IFERROR((VLOOKUP($B214,Ingredients!$A:$H,6,FALSE)*($D214/(VLOOKUP($B214,Ingredients!$A:$H,3,FALSE)))), "ingredient not in list"))</f>
        <v>21</v>
      </c>
      <c r="P214" s="9" t="str">
        <f>IF(AND(G214&lt;&gt;"",G215=""),SUM(G$1:G215)-SUM(P$1:P213),"")</f>
        <v/>
      </c>
      <c r="Q214" t="str">
        <f>IF(AND(O214&lt;&gt;"",O215=""),SUM(O$1:O215)-SUM(Q$1:Q213),"")</f>
        <v/>
      </c>
      <c r="R214" s="114" t="str">
        <f>IF(AND(I214&lt;&gt;"",I215=""),SUM(I$1:I215)-SUM(R$1:R213),"")</f>
        <v/>
      </c>
      <c r="S214" s="114" t="str">
        <f>IF(AND(K214&lt;&gt;"",K215=""),SUM(K$1:K215)-SUM(S$1:S213),"")</f>
        <v/>
      </c>
      <c r="T214" s="114" t="str">
        <f>IF(AND(M214&lt;&gt;"",M215=""),SUM(M$1:M215)-SUM(T$1:T213),"")</f>
        <v/>
      </c>
      <c r="V214" s="9" t="str">
        <f t="shared" si="39"/>
        <v/>
      </c>
      <c r="W214" s="28" t="str">
        <f t="shared" si="40"/>
        <v/>
      </c>
      <c r="X214" s="114" t="str">
        <f t="shared" si="41"/>
        <v/>
      </c>
      <c r="Y214" s="114" t="str">
        <f t="shared" si="42"/>
        <v/>
      </c>
      <c r="Z214" s="114" t="str">
        <f t="shared" si="43"/>
        <v/>
      </c>
    </row>
    <row r="215" spans="1:28" ht="12.75" x14ac:dyDescent="0.2">
      <c r="A215" s="16"/>
      <c r="B215" s="86" t="s">
        <v>68</v>
      </c>
      <c r="C215" s="87" t="str">
        <f t="shared" si="33"/>
        <v>|</v>
      </c>
      <c r="D215" s="18">
        <v>2</v>
      </c>
      <c r="E215" s="88" t="str">
        <f>IF(B215="","",IFERROR(VLOOKUP(B215,Ingredients!$A:$G,4,FALSE),"ingredient not in list"))</f>
        <v>egg</v>
      </c>
      <c r="F215" s="87" t="str">
        <f t="shared" si="34"/>
        <v>|</v>
      </c>
      <c r="G215" s="89">
        <f>IF(B215="", "", IFERROR((VLOOKUP(B215,Ingredients!$A:$H,8,FALSE)*(D215/(VLOOKUP(B215,Ingredients!$A:$H,3,FALSE)))), "ingredient not in list"))</f>
        <v>0.215</v>
      </c>
      <c r="H215" s="87" t="str">
        <f t="shared" si="35"/>
        <v>|</v>
      </c>
      <c r="I215" s="90">
        <f>IF($B215="", "", IFERROR((VLOOKUP($B215,Ingredients!$A:$K,9,FALSE)*($D215/(VLOOKUP($B215,Ingredients!$A:$K,3,FALSE)))), "ingredient not in list"))</f>
        <v>12.58</v>
      </c>
      <c r="J215" s="87" t="str">
        <f t="shared" si="36"/>
        <v>|</v>
      </c>
      <c r="K215" s="90">
        <f>IF($B215="", "", IFERROR((VLOOKUP($B215,Ingredients!$A:$K,10,FALSE)*($D215/(VLOOKUP($B215,Ingredients!$A:$K,3,FALSE)))), "ingredient not in list"))</f>
        <v>0.76</v>
      </c>
      <c r="L215" s="87" t="str">
        <f t="shared" si="37"/>
        <v>|</v>
      </c>
      <c r="M215" s="90">
        <f>IF($B215="", "", IFERROR((VLOOKUP($B215,Ingredients!$A:$K,11,FALSE)*($D215/(VLOOKUP($B215,Ingredients!$A:$K,3,FALSE)))), "ingredient not in list"))</f>
        <v>9.94</v>
      </c>
      <c r="N215" s="87" t="str">
        <f t="shared" si="38"/>
        <v>|</v>
      </c>
      <c r="O215" s="91">
        <f>IF($B215="", "", IFERROR((VLOOKUP($B215,Ingredients!$A:$H,6,FALSE)*($D215/(VLOOKUP($B215,Ingredients!$A:$H,3,FALSE)))), "ingredient not in list"))</f>
        <v>144</v>
      </c>
      <c r="P215" s="9" t="str">
        <f>IF(AND(G215&lt;&gt;"",G216=""),SUM(G$1:G216)-SUM(P$1:P214),"")</f>
        <v/>
      </c>
      <c r="Q215" t="str">
        <f>IF(AND(O215&lt;&gt;"",O216=""),SUM(O$1:O216)-SUM(Q$1:Q214),"")</f>
        <v/>
      </c>
      <c r="R215" s="114" t="str">
        <f>IF(AND(I215&lt;&gt;"",I216=""),SUM(I$1:I216)-SUM(R$1:R214),"")</f>
        <v/>
      </c>
      <c r="S215" s="114" t="str">
        <f>IF(AND(K215&lt;&gt;"",K216=""),SUM(K$1:K216)-SUM(S$1:S214),"")</f>
        <v/>
      </c>
      <c r="T215" s="114" t="str">
        <f>IF(AND(M215&lt;&gt;"",M216=""),SUM(M$1:M216)-SUM(T$1:T214),"")</f>
        <v/>
      </c>
      <c r="V215" s="9" t="str">
        <f t="shared" si="39"/>
        <v/>
      </c>
      <c r="W215" s="28" t="str">
        <f t="shared" si="40"/>
        <v/>
      </c>
      <c r="X215" s="114" t="str">
        <f t="shared" si="41"/>
        <v/>
      </c>
      <c r="Y215" s="114" t="str">
        <f t="shared" si="42"/>
        <v/>
      </c>
      <c r="Z215" s="114" t="str">
        <f t="shared" si="43"/>
        <v/>
      </c>
    </row>
    <row r="216" spans="1:28" ht="13.5" thickBot="1" x14ac:dyDescent="0.25">
      <c r="A216" s="16"/>
      <c r="B216" s="86" t="s">
        <v>223</v>
      </c>
      <c r="C216" s="87" t="str">
        <f t="shared" si="33"/>
        <v>|</v>
      </c>
      <c r="D216" s="18">
        <v>0.5</v>
      </c>
      <c r="E216" s="88" t="str">
        <f>IF(B216="","",IFERROR(VLOOKUP(B216,Ingredients!$A:$G,4,FALSE),"ingredient not in list"))</f>
        <v>cup</v>
      </c>
      <c r="F216" s="87" t="str">
        <f t="shared" si="34"/>
        <v>|</v>
      </c>
      <c r="G216" s="89">
        <f>IF(B216="", "", IFERROR((VLOOKUP(B216,Ingredients!$A:$H,8,FALSE)*(D216/(VLOOKUP(B216,Ingredients!$A:$H,3,FALSE)))), "ingredient not in list"))</f>
        <v>0.48285714285714282</v>
      </c>
      <c r="H216" s="87" t="str">
        <f t="shared" si="35"/>
        <v>|</v>
      </c>
      <c r="I216" s="90">
        <f>IF($B216="", "", IFERROR((VLOOKUP($B216,Ingredients!$A:$K,9,FALSE)*($D216/(VLOOKUP($B216,Ingredients!$A:$K,3,FALSE)))), "ingredient not in list"))</f>
        <v>1.35</v>
      </c>
      <c r="J216" s="87" t="str">
        <f t="shared" si="36"/>
        <v>|</v>
      </c>
      <c r="K216" s="90">
        <f>IF($B216="", "", IFERROR((VLOOKUP($B216,Ingredients!$A:$K,10,FALSE)*($D216/(VLOOKUP($B216,Ingredients!$A:$K,3,FALSE)))), "ingredient not in list"))</f>
        <v>9.9250000000000007</v>
      </c>
      <c r="L216" s="87" t="str">
        <f t="shared" si="37"/>
        <v>|</v>
      </c>
      <c r="M216" s="90">
        <f>IF($B216="", "", IFERROR((VLOOKUP($B216,Ingredients!$A:$K,11,FALSE)*($D216/(VLOOKUP($B216,Ingredients!$A:$K,3,FALSE)))), "ingredient not in list"))</f>
        <v>2.19</v>
      </c>
      <c r="N216" s="87" t="str">
        <f t="shared" si="38"/>
        <v>|</v>
      </c>
      <c r="O216" s="91">
        <f>IF($B216="", "", IFERROR((VLOOKUP($B216,Ingredients!$A:$H,6,FALSE)*($D216/(VLOOKUP($B216,Ingredients!$A:$H,3,FALSE)))), "ingredient not in list"))</f>
        <v>50</v>
      </c>
      <c r="P216" s="9" t="str">
        <f>IF(AND(G216&lt;&gt;"",G217=""),SUM(G$1:G217)-SUM(P$1:P215),"")</f>
        <v/>
      </c>
      <c r="Q216" t="str">
        <f>IF(AND(O216&lt;&gt;"",O217=""),SUM(O$1:O217)-SUM(Q$1:Q215),"")</f>
        <v/>
      </c>
      <c r="R216" s="114" t="str">
        <f>IF(AND(I216&lt;&gt;"",I217=""),SUM(I$1:I217)-SUM(R$1:R215),"")</f>
        <v/>
      </c>
      <c r="S216" s="114" t="str">
        <f>IF(AND(K216&lt;&gt;"",K217=""),SUM(K$1:K217)-SUM(S$1:S215),"")</f>
        <v/>
      </c>
      <c r="T216" s="114" t="str">
        <f>IF(AND(M216&lt;&gt;"",M217=""),SUM(M$1:M217)-SUM(T$1:T215),"")</f>
        <v/>
      </c>
      <c r="V216" s="9" t="str">
        <f t="shared" si="39"/>
        <v/>
      </c>
      <c r="W216" s="28" t="str">
        <f t="shared" si="40"/>
        <v/>
      </c>
      <c r="X216" s="114" t="str">
        <f t="shared" si="41"/>
        <v/>
      </c>
      <c r="Y216" s="114" t="str">
        <f t="shared" si="42"/>
        <v/>
      </c>
      <c r="Z216" s="114" t="str">
        <f t="shared" si="43"/>
        <v/>
      </c>
    </row>
    <row r="217" spans="1:28" ht="13.5" thickBot="1" x14ac:dyDescent="0.25">
      <c r="A217" s="78" t="s">
        <v>225</v>
      </c>
      <c r="B217" s="92" t="s">
        <v>224</v>
      </c>
      <c r="C217" s="93" t="str">
        <f t="shared" si="33"/>
        <v>|</v>
      </c>
      <c r="D217" s="94">
        <v>3</v>
      </c>
      <c r="E217" s="95" t="str">
        <f>IF(B217="","",IFERROR(VLOOKUP(B217,Ingredients!$A:$G,4,FALSE),"ingredient not in list"))</f>
        <v>tbsp</v>
      </c>
      <c r="F217" s="93" t="str">
        <f t="shared" si="34"/>
        <v>|</v>
      </c>
      <c r="G217" s="96">
        <f>IF(B217="", "", IFERROR((VLOOKUP(B217,Ingredients!$A:$H,8,FALSE)*(D217/(VLOOKUP(B217,Ingredients!$A:$H,3,FALSE)))), "ingredient not in list"))</f>
        <v>0.56062500000000004</v>
      </c>
      <c r="H217" s="93" t="str">
        <f t="shared" si="35"/>
        <v>|</v>
      </c>
      <c r="I217" s="97">
        <f>IF($B217="", "", IFERROR((VLOOKUP($B217,Ingredients!$A:$K,9,FALSE)*($D217/(VLOOKUP($B217,Ingredients!$A:$K,3,FALSE)))), "ingredient not in list"))</f>
        <v>0</v>
      </c>
      <c r="J217" s="93" t="str">
        <f t="shared" si="36"/>
        <v>|</v>
      </c>
      <c r="K217" s="97">
        <f>IF($B217="", "", IFERROR((VLOOKUP($B217,Ingredients!$A:$K,10,FALSE)*($D217/(VLOOKUP($B217,Ingredients!$A:$K,3,FALSE)))), "ingredient not in list"))</f>
        <v>9</v>
      </c>
      <c r="L217" s="93" t="str">
        <f t="shared" si="37"/>
        <v>|</v>
      </c>
      <c r="M217" s="97">
        <f>IF($B217="", "", IFERROR((VLOOKUP($B217,Ingredients!$A:$K,11,FALSE)*($D217/(VLOOKUP($B217,Ingredients!$A:$K,3,FALSE)))), "ingredient not in list"))</f>
        <v>7.5</v>
      </c>
      <c r="N217" s="93" t="str">
        <f t="shared" si="38"/>
        <v>|</v>
      </c>
      <c r="O217" s="98">
        <f>IF($B217="", "", IFERROR((VLOOKUP($B217,Ingredients!$A:$H,6,FALSE)*($D217/(VLOOKUP($B217,Ingredients!$A:$H,3,FALSE)))), "ingredient not in list"))</f>
        <v>105</v>
      </c>
      <c r="P217" s="9">
        <f>IF(AND(G217&lt;&gt;"",G218=""),SUM(G$1:G218)-SUM(P$1:P216),"")</f>
        <v>2.0047471737109532</v>
      </c>
      <c r="Q217">
        <f>IF(AND(O217&lt;&gt;"",O218=""),SUM(O$1:O218)-SUM(Q$1:Q216),"")</f>
        <v>2020</v>
      </c>
      <c r="R217" s="114">
        <f>IF(AND(I217&lt;&gt;"",I218=""),SUM(I$1:I218)-SUM(R$1:R216),"")</f>
        <v>52.789999999999964</v>
      </c>
      <c r="S217" s="114">
        <f>IF(AND(K217&lt;&gt;"",K218=""),SUM(K$1:K218)-SUM(S$1:S216),"")</f>
        <v>336.75500000000011</v>
      </c>
      <c r="T217" s="114">
        <f>IF(AND(M217&lt;&gt;"",M218=""),SUM(M$1:M218)-SUM(T$1:T216),"")</f>
        <v>36.870000000000118</v>
      </c>
      <c r="U217" s="14">
        <v>24</v>
      </c>
      <c r="V217" s="9">
        <f t="shared" si="39"/>
        <v>8.3531132237956385E-2</v>
      </c>
      <c r="W217" s="28">
        <f t="shared" si="40"/>
        <v>84.166666666666671</v>
      </c>
      <c r="X217" s="114">
        <f t="shared" si="41"/>
        <v>2.1995833333333317</v>
      </c>
      <c r="Y217" s="114">
        <f t="shared" si="42"/>
        <v>14.031458333333338</v>
      </c>
      <c r="Z217" s="114">
        <f t="shared" si="43"/>
        <v>1.536250000000005</v>
      </c>
      <c r="AB217" s="28"/>
    </row>
    <row r="218" spans="1:28" ht="12.75" x14ac:dyDescent="0.2">
      <c r="A218" s="16"/>
      <c r="C218" t="str">
        <f t="shared" si="33"/>
        <v/>
      </c>
      <c r="D218" s="16"/>
      <c r="E218" s="3" t="str">
        <f>IF(B218="","",IFERROR(VLOOKUP(B218,Ingredients!$A:$G,4,FALSE),"ingredient not in list"))</f>
        <v/>
      </c>
      <c r="F218" t="str">
        <f t="shared" si="34"/>
        <v/>
      </c>
      <c r="G218" s="9" t="str">
        <f>IF(B218="", "", IFERROR((VLOOKUP(B218,Ingredients!$A:$H,8,FALSE)*(D218/(VLOOKUP(B218,Ingredients!$A:$H,3,FALSE)))), "ingredient not in list"))</f>
        <v/>
      </c>
      <c r="H218" t="str">
        <f t="shared" si="35"/>
        <v/>
      </c>
      <c r="I218" s="69" t="str">
        <f>IF($B218="", "", IFERROR((VLOOKUP($B218,Ingredients!$A:$K,9,FALSE)*($D218/(VLOOKUP($B218,Ingredients!$A:$K,3,FALSE)))), "ingredient not in list"))</f>
        <v/>
      </c>
      <c r="J218" t="str">
        <f t="shared" si="36"/>
        <v/>
      </c>
      <c r="K218" s="69" t="str">
        <f>IF($B218="", "", IFERROR((VLOOKUP($B218,Ingredients!$A:$K,10,FALSE)*($D218/(VLOOKUP($B218,Ingredients!$A:$K,3,FALSE)))), "ingredient not in list"))</f>
        <v/>
      </c>
      <c r="L218" t="str">
        <f t="shared" si="37"/>
        <v/>
      </c>
      <c r="M218" s="69" t="str">
        <f>IF($B218="", "", IFERROR((VLOOKUP($B218,Ingredients!$A:$K,11,FALSE)*($D218/(VLOOKUP($B218,Ingredients!$A:$K,3,FALSE)))), "ingredient not in list"))</f>
        <v/>
      </c>
      <c r="N218" t="str">
        <f t="shared" si="38"/>
        <v/>
      </c>
      <c r="O218" s="29" t="str">
        <f>IF($B218="", "", IFERROR((VLOOKUP($B218,Ingredients!$A:$H,6,FALSE)*($D218/(VLOOKUP($B218,Ingredients!$A:$H,3,FALSE)))), "ingredient not in list"))</f>
        <v/>
      </c>
      <c r="P218" s="9" t="str">
        <f>IF(AND(G218&lt;&gt;"",G219=""),SUM(G$1:G219)-SUM(P$1:P217),"")</f>
        <v/>
      </c>
      <c r="Q218" t="str">
        <f>IF(AND(O218&lt;&gt;"",O219=""),SUM(O$1:O219)-SUM(Q$1:Q217),"")</f>
        <v/>
      </c>
      <c r="R218" s="114" t="str">
        <f>IF(AND(I218&lt;&gt;"",I219=""),SUM(I$1:I219)-SUM(R$1:R217),"")</f>
        <v/>
      </c>
      <c r="S218" s="114" t="str">
        <f>IF(AND(K218&lt;&gt;"",K219=""),SUM(K$1:K219)-SUM(S$1:S217),"")</f>
        <v/>
      </c>
      <c r="T218" s="114" t="str">
        <f>IF(AND(M218&lt;&gt;"",M219=""),SUM(M$1:M219)-SUM(T$1:T217),"")</f>
        <v/>
      </c>
      <c r="V218" s="9" t="str">
        <f t="shared" si="39"/>
        <v/>
      </c>
      <c r="W218" s="28" t="str">
        <f t="shared" si="40"/>
        <v/>
      </c>
      <c r="X218" s="114" t="str">
        <f t="shared" si="41"/>
        <v/>
      </c>
      <c r="Y218" s="114" t="str">
        <f t="shared" si="42"/>
        <v/>
      </c>
      <c r="Z218" s="114" t="str">
        <f t="shared" si="43"/>
        <v/>
      </c>
      <c r="AB218" s="28"/>
    </row>
    <row r="219" spans="1:28" ht="12.75" x14ac:dyDescent="0.2">
      <c r="A219" s="16"/>
      <c r="B219" s="79" t="s">
        <v>46</v>
      </c>
      <c r="C219" s="80" t="str">
        <f t="shared" si="33"/>
        <v>|</v>
      </c>
      <c r="D219" s="81">
        <v>14</v>
      </c>
      <c r="E219" s="82" t="str">
        <f>IF(B219="","",IFERROR(VLOOKUP(B219,Ingredients!$A:$G,4,FALSE),"ingredient not in list"))</f>
        <v>oz</v>
      </c>
      <c r="F219" s="80" t="str">
        <f t="shared" si="34"/>
        <v>|</v>
      </c>
      <c r="G219" s="83">
        <f>IF(B219="", "", IFERROR((VLOOKUP(B219,Ingredients!$A:$H,8,FALSE)*(D219/(VLOOKUP(B219,Ingredients!$A:$H,3,FALSE)))), "ingredient not in list"))</f>
        <v>2.69</v>
      </c>
      <c r="H219" s="80" t="str">
        <f t="shared" si="35"/>
        <v>|</v>
      </c>
      <c r="I219" s="84">
        <f>IF($B219="", "", IFERROR((VLOOKUP($B219,Ingredients!$A:$K,9,FALSE)*($D219/(VLOOKUP($B219,Ingredients!$A:$K,3,FALSE)))), "ingredient not in list"))</f>
        <v>28</v>
      </c>
      <c r="J219" s="80" t="str">
        <f t="shared" si="36"/>
        <v>|</v>
      </c>
      <c r="K219" s="84">
        <f>IF($B219="", "", IFERROR((VLOOKUP($B219,Ingredients!$A:$K,10,FALSE)*($D219/(VLOOKUP($B219,Ingredients!$A:$K,3,FALSE)))), "ingredient not in list"))</f>
        <v>322</v>
      </c>
      <c r="L219" s="80" t="str">
        <f t="shared" si="37"/>
        <v>|</v>
      </c>
      <c r="M219" s="84">
        <f>IF($B219="", "", IFERROR((VLOOKUP($B219,Ingredients!$A:$K,11,FALSE)*($D219/(VLOOKUP($B219,Ingredients!$A:$K,3,FALSE)))), "ingredient not in list"))</f>
        <v>7</v>
      </c>
      <c r="N219" s="80" t="str">
        <f t="shared" si="38"/>
        <v>|</v>
      </c>
      <c r="O219" s="85">
        <f>IF($B219="", "", IFERROR((VLOOKUP($B219,Ingredients!$A:$H,6,FALSE)*($D219/(VLOOKUP($B219,Ingredients!$A:$H,3,FALSE)))), "ingredient not in list"))</f>
        <v>1470</v>
      </c>
      <c r="P219" s="9" t="str">
        <f>IF(AND(G219&lt;&gt;"",G220=""),SUM(G$1:G220)-SUM(P$1:P218),"")</f>
        <v/>
      </c>
      <c r="Q219" t="str">
        <f>IF(AND(O219&lt;&gt;"",O220=""),SUM(O$1:O220)-SUM(Q$1:Q218),"")</f>
        <v/>
      </c>
      <c r="R219" s="114" t="str">
        <f>IF(AND(I219&lt;&gt;"",I220=""),SUM(I$1:I220)-SUM(R$1:R218),"")</f>
        <v/>
      </c>
      <c r="S219" s="114" t="str">
        <f>IF(AND(K219&lt;&gt;"",K220=""),SUM(K$1:K220)-SUM(S$1:S218),"")</f>
        <v/>
      </c>
      <c r="T219" s="114" t="str">
        <f>IF(AND(M219&lt;&gt;"",M220=""),SUM(M$1:M220)-SUM(T$1:T218),"")</f>
        <v/>
      </c>
      <c r="V219" s="9" t="str">
        <f t="shared" si="39"/>
        <v/>
      </c>
      <c r="W219" s="28" t="str">
        <f t="shared" si="40"/>
        <v/>
      </c>
      <c r="X219" s="114" t="str">
        <f t="shared" si="41"/>
        <v/>
      </c>
      <c r="Y219" s="114" t="str">
        <f t="shared" si="42"/>
        <v/>
      </c>
      <c r="Z219" s="114" t="str">
        <f t="shared" si="43"/>
        <v/>
      </c>
    </row>
    <row r="220" spans="1:28" ht="12.75" x14ac:dyDescent="0.2">
      <c r="A220" s="16"/>
      <c r="B220" s="86" t="s">
        <v>32</v>
      </c>
      <c r="C220" s="87" t="str">
        <f t="shared" si="33"/>
        <v>|</v>
      </c>
      <c r="D220" s="18">
        <v>2</v>
      </c>
      <c r="E220" s="88" t="str">
        <f>IF(B220="","",IFERROR(VLOOKUP(B220,Ingredients!$A:$G,4,FALSE),"ingredient not in list"))</f>
        <v>tbsp</v>
      </c>
      <c r="F220" s="87" t="str">
        <f t="shared" si="34"/>
        <v>|</v>
      </c>
      <c r="G220" s="89">
        <f>IF(B220="", "", IFERROR((VLOOKUP(B220,Ingredients!$A:$H,8,FALSE)*(D220/(VLOOKUP(B220,Ingredients!$A:$H,3,FALSE)))), "ingredient not in list"))</f>
        <v>0.43625000000000003</v>
      </c>
      <c r="H220" s="87" t="str">
        <f t="shared" si="35"/>
        <v>|</v>
      </c>
      <c r="I220" s="90">
        <f>IF($B220="", "", IFERROR((VLOOKUP($B220,Ingredients!$A:$K,9,FALSE)*($D220/(VLOOKUP($B220,Ingredients!$A:$K,3,FALSE)))), "ingredient not in list"))</f>
        <v>0.12</v>
      </c>
      <c r="J220" s="87" t="str">
        <f t="shared" si="36"/>
        <v>|</v>
      </c>
      <c r="K220" s="90">
        <f>IF($B220="", "", IFERROR((VLOOKUP($B220,Ingredients!$A:$K,10,FALSE)*($D220/(VLOOKUP($B220,Ingredients!$A:$K,3,FALSE)))), "ingredient not in list"))</f>
        <v>34.6</v>
      </c>
      <c r="L220" s="87" t="str">
        <f t="shared" si="37"/>
        <v>|</v>
      </c>
      <c r="M220" s="90">
        <f>IF($B220="", "", IFERROR((VLOOKUP($B220,Ingredients!$A:$K,11,FALSE)*($D220/(VLOOKUP($B220,Ingredients!$A:$K,3,FALSE)))), "ingredient not in list"))</f>
        <v>0</v>
      </c>
      <c r="N220" s="87" t="str">
        <f t="shared" si="38"/>
        <v>|</v>
      </c>
      <c r="O220" s="91">
        <f>IF($B220="", "", IFERROR((VLOOKUP($B220,Ingredients!$A:$H,6,FALSE)*($D220/(VLOOKUP($B220,Ingredients!$A:$H,3,FALSE)))), "ingredient not in list"))</f>
        <v>120</v>
      </c>
      <c r="P220" s="9" t="str">
        <f>IF(AND(G220&lt;&gt;"",G221=""),SUM(G$1:G221)-SUM(P$1:P219),"")</f>
        <v/>
      </c>
      <c r="Q220" t="str">
        <f>IF(AND(O220&lt;&gt;"",O221=""),SUM(O$1:O221)-SUM(Q$1:Q219),"")</f>
        <v/>
      </c>
      <c r="R220" s="114" t="str">
        <f>IF(AND(I220&lt;&gt;"",I221=""),SUM(I$1:I221)-SUM(R$1:R219),"")</f>
        <v/>
      </c>
      <c r="S220" s="114" t="str">
        <f>IF(AND(K220&lt;&gt;"",K221=""),SUM(K$1:K221)-SUM(S$1:S219),"")</f>
        <v/>
      </c>
      <c r="T220" s="114" t="str">
        <f>IF(AND(M220&lt;&gt;"",M221=""),SUM(M$1:M221)-SUM(T$1:T219),"")</f>
        <v/>
      </c>
      <c r="V220" s="9" t="str">
        <f t="shared" si="39"/>
        <v/>
      </c>
      <c r="W220" s="28" t="str">
        <f t="shared" si="40"/>
        <v/>
      </c>
      <c r="X220" s="114" t="str">
        <f t="shared" si="41"/>
        <v/>
      </c>
      <c r="Y220" s="114" t="str">
        <f t="shared" si="42"/>
        <v/>
      </c>
      <c r="Z220" s="114" t="str">
        <f t="shared" si="43"/>
        <v/>
      </c>
      <c r="AB220" s="28"/>
    </row>
    <row r="221" spans="1:28" ht="12.75" x14ac:dyDescent="0.2">
      <c r="A221" s="16"/>
      <c r="B221" s="86" t="s">
        <v>48</v>
      </c>
      <c r="C221" s="87" t="str">
        <f t="shared" si="33"/>
        <v>|</v>
      </c>
      <c r="D221" s="18">
        <v>3</v>
      </c>
      <c r="E221" s="88" t="str">
        <f>IF(B221="","",IFERROR(VLOOKUP(B221,Ingredients!$A:$G,4,FALSE),"ingredient not in list"))</f>
        <v>tsp</v>
      </c>
      <c r="F221" s="87" t="str">
        <f t="shared" si="34"/>
        <v>|</v>
      </c>
      <c r="G221" s="89">
        <f>IF(B221="", "", IFERROR((VLOOKUP(B221,Ingredients!$A:$H,8,FALSE)*(D221/(VLOOKUP(B221,Ingredients!$A:$H,3,FALSE)))), "ingredient not in list"))</f>
        <v>0.29268292682926833</v>
      </c>
      <c r="H221" s="87" t="str">
        <f t="shared" si="35"/>
        <v>|</v>
      </c>
      <c r="I221" s="90">
        <f>IF($B221="", "", IFERROR((VLOOKUP($B221,Ingredients!$A:$K,9,FALSE)*($D221/(VLOOKUP($B221,Ingredients!$A:$K,3,FALSE)))), "ingredient not in list"))</f>
        <v>0.91</v>
      </c>
      <c r="J221" s="87" t="str">
        <f t="shared" si="36"/>
        <v>|</v>
      </c>
      <c r="K221" s="90">
        <f>IF($B221="", "", IFERROR((VLOOKUP($B221,Ingredients!$A:$K,10,FALSE)*($D221/(VLOOKUP($B221,Ingredients!$A:$K,3,FALSE)))), "ingredient not in list"))</f>
        <v>1</v>
      </c>
      <c r="L221" s="87" t="str">
        <f t="shared" si="37"/>
        <v>|</v>
      </c>
      <c r="M221" s="90">
        <f>IF($B221="", "", IFERROR((VLOOKUP($B221,Ingredients!$A:$K,11,FALSE)*($D221/(VLOOKUP($B221,Ingredients!$A:$K,3,FALSE)))), "ingredient not in list"))</f>
        <v>0</v>
      </c>
      <c r="N221" s="87" t="str">
        <f t="shared" si="38"/>
        <v>|</v>
      </c>
      <c r="O221" s="91">
        <f>IF($B221="", "", IFERROR((VLOOKUP($B221,Ingredients!$A:$H,6,FALSE)*($D221/(VLOOKUP($B221,Ingredients!$A:$H,3,FALSE)))), "ingredient not in list"))</f>
        <v>15</v>
      </c>
      <c r="P221" s="9" t="str">
        <f>IF(AND(G221&lt;&gt;"",G222=""),SUM(G$1:G222)-SUM(P$1:P220),"")</f>
        <v/>
      </c>
      <c r="Q221" t="str">
        <f>IF(AND(O221&lt;&gt;"",O222=""),SUM(O$1:O222)-SUM(Q$1:Q220),"")</f>
        <v/>
      </c>
      <c r="R221" s="114" t="str">
        <f>IF(AND(I221&lt;&gt;"",I222=""),SUM(I$1:I222)-SUM(R$1:R220),"")</f>
        <v/>
      </c>
      <c r="S221" s="114" t="str">
        <f>IF(AND(K221&lt;&gt;"",K222=""),SUM(K$1:K222)-SUM(S$1:S220),"")</f>
        <v/>
      </c>
      <c r="T221" s="114" t="str">
        <f>IF(AND(M221&lt;&gt;"",M222=""),SUM(M$1:M222)-SUM(T$1:T220),"")</f>
        <v/>
      </c>
      <c r="V221" s="9" t="str">
        <f t="shared" si="39"/>
        <v/>
      </c>
      <c r="W221" s="28" t="str">
        <f t="shared" si="40"/>
        <v/>
      </c>
      <c r="X221" s="114" t="str">
        <f t="shared" si="41"/>
        <v/>
      </c>
      <c r="Y221" s="114" t="str">
        <f t="shared" si="42"/>
        <v/>
      </c>
      <c r="Z221" s="114" t="str">
        <f t="shared" si="43"/>
        <v/>
      </c>
    </row>
    <row r="222" spans="1:28" ht="12.75" x14ac:dyDescent="0.2">
      <c r="A222" s="16"/>
      <c r="B222" s="86" t="s">
        <v>33</v>
      </c>
      <c r="C222" s="87" t="str">
        <f t="shared" si="33"/>
        <v>|</v>
      </c>
      <c r="D222" s="18">
        <v>3</v>
      </c>
      <c r="E222" s="88" t="str">
        <f>IF(B222="","",IFERROR(VLOOKUP(B222,Ingredients!$A:$G,4,FALSE),"ingredient not in list"))</f>
        <v>tbsp</v>
      </c>
      <c r="F222" s="87" t="str">
        <f t="shared" si="34"/>
        <v>|</v>
      </c>
      <c r="G222" s="89">
        <f>IF(B222="", "", IFERROR((VLOOKUP(B222,Ingredients!$A:$H,8,FALSE)*(D222/(VLOOKUP(B222,Ingredients!$A:$H,3,FALSE)))), "ingredient not in list"))</f>
        <v>0.24535714285714283</v>
      </c>
      <c r="H222" s="87" t="str">
        <f t="shared" si="35"/>
        <v>|</v>
      </c>
      <c r="I222" s="90">
        <f>IF($B222="", "", IFERROR((VLOOKUP($B222,Ingredients!$A:$K,9,FALSE)*($D222/(VLOOKUP($B222,Ingredients!$A:$K,3,FALSE)))), "ingredient not in list"))</f>
        <v>10.5</v>
      </c>
      <c r="J222" s="87" t="str">
        <f t="shared" si="36"/>
        <v>|</v>
      </c>
      <c r="K222" s="90">
        <f>IF($B222="", "", IFERROR((VLOOKUP($B222,Ingredients!$A:$K,10,FALSE)*($D222/(VLOOKUP($B222,Ingredients!$A:$K,3,FALSE)))), "ingredient not in list"))</f>
        <v>12</v>
      </c>
      <c r="L222" s="87" t="str">
        <f t="shared" si="37"/>
        <v>|</v>
      </c>
      <c r="M222" s="90">
        <f>IF($B222="", "", IFERROR((VLOOKUP($B222,Ingredients!$A:$K,11,FALSE)*($D222/(VLOOKUP($B222,Ingredients!$A:$K,3,FALSE)))), "ingredient not in list"))</f>
        <v>24</v>
      </c>
      <c r="N222" s="87" t="str">
        <f t="shared" si="38"/>
        <v>|</v>
      </c>
      <c r="O222" s="91">
        <f>IF($B222="", "", IFERROR((VLOOKUP($B222,Ingredients!$A:$H,6,FALSE)*($D222/(VLOOKUP($B222,Ingredients!$A:$H,3,FALSE)))), "ingredient not in list"))</f>
        <v>285</v>
      </c>
      <c r="P222" s="9" t="str">
        <f>IF(AND(G222&lt;&gt;"",G223=""),SUM(G$1:G223)-SUM(P$1:P221),"")</f>
        <v/>
      </c>
      <c r="Q222" t="str">
        <f>IF(AND(O222&lt;&gt;"",O223=""),SUM(O$1:O223)-SUM(Q$1:Q221),"")</f>
        <v/>
      </c>
      <c r="R222" s="114" t="str">
        <f>IF(AND(I222&lt;&gt;"",I223=""),SUM(I$1:I223)-SUM(R$1:R221),"")</f>
        <v/>
      </c>
      <c r="S222" s="114" t="str">
        <f>IF(AND(K222&lt;&gt;"",K223=""),SUM(K$1:K223)-SUM(S$1:S221),"")</f>
        <v/>
      </c>
      <c r="T222" s="114" t="str">
        <f>IF(AND(M222&lt;&gt;"",M223=""),SUM(M$1:M223)-SUM(T$1:T221),"")</f>
        <v/>
      </c>
      <c r="V222" s="9" t="str">
        <f t="shared" si="39"/>
        <v/>
      </c>
      <c r="W222" s="28" t="str">
        <f t="shared" si="40"/>
        <v/>
      </c>
      <c r="X222" s="114" t="str">
        <f t="shared" si="41"/>
        <v/>
      </c>
      <c r="Y222" s="114" t="str">
        <f t="shared" si="42"/>
        <v/>
      </c>
      <c r="Z222" s="114" t="str">
        <f t="shared" si="43"/>
        <v/>
      </c>
    </row>
    <row r="223" spans="1:28" ht="12.75" x14ac:dyDescent="0.2">
      <c r="A223" s="16"/>
      <c r="B223" s="86" t="s">
        <v>49</v>
      </c>
      <c r="C223" s="87" t="str">
        <f t="shared" si="33"/>
        <v>|</v>
      </c>
      <c r="D223" s="18">
        <v>2</v>
      </c>
      <c r="E223" s="88" t="str">
        <f>IF(B223="","",IFERROR(VLOOKUP(B223,Ingredients!$A:$G,4,FALSE),"ingredient not in list"))</f>
        <v>tbsp</v>
      </c>
      <c r="F223" s="87" t="str">
        <f t="shared" si="34"/>
        <v>|</v>
      </c>
      <c r="G223" s="89">
        <f>IF(B223="", "", IFERROR((VLOOKUP(B223,Ingredients!$A:$H,8,FALSE)*(D223/(VLOOKUP(B223,Ingredients!$A:$H,3,FALSE)))), "ingredient not in list"))</f>
        <v>0.33333333333333331</v>
      </c>
      <c r="H223" s="87" t="str">
        <f t="shared" si="35"/>
        <v>|</v>
      </c>
      <c r="I223" s="90">
        <f>IF($B223="", "", IFERROR((VLOOKUP($B223,Ingredients!$A:$K,9,FALSE)*($D223/(VLOOKUP($B223,Ingredients!$A:$K,3,FALSE)))), "ingredient not in list"))</f>
        <v>0</v>
      </c>
      <c r="J223" s="87" t="str">
        <f t="shared" si="36"/>
        <v>|</v>
      </c>
      <c r="K223" s="90">
        <f>IF($B223="", "", IFERROR((VLOOKUP($B223,Ingredients!$A:$K,10,FALSE)*($D223/(VLOOKUP($B223,Ingredients!$A:$K,3,FALSE)))), "ingredient not in list"))</f>
        <v>0</v>
      </c>
      <c r="L223" s="87" t="str">
        <f t="shared" si="37"/>
        <v>|</v>
      </c>
      <c r="M223" s="90">
        <f>IF($B223="", "", IFERROR((VLOOKUP($B223,Ingredients!$A:$K,11,FALSE)*($D223/(VLOOKUP($B223,Ingredients!$A:$K,3,FALSE)))), "ingredient not in list"))</f>
        <v>0</v>
      </c>
      <c r="N223" s="87" t="str">
        <f t="shared" si="38"/>
        <v>|</v>
      </c>
      <c r="O223" s="91">
        <f>IF($B223="", "", IFERROR((VLOOKUP($B223,Ingredients!$A:$H,6,FALSE)*($D223/(VLOOKUP($B223,Ingredients!$A:$H,3,FALSE)))), "ingredient not in list"))</f>
        <v>0</v>
      </c>
      <c r="P223" s="9" t="str">
        <f>IF(AND(G223&lt;&gt;"",G224=""),SUM(G$1:G224)-SUM(P$1:P222),"")</f>
        <v/>
      </c>
      <c r="Q223" t="str">
        <f>IF(AND(O223&lt;&gt;"",O224=""),SUM(O$1:O224)-SUM(Q$1:Q222),"")</f>
        <v/>
      </c>
      <c r="R223" s="114" t="str">
        <f>IF(AND(I223&lt;&gt;"",I224=""),SUM(I$1:I224)-SUM(R$1:R222),"")</f>
        <v/>
      </c>
      <c r="S223" s="114" t="str">
        <f>IF(AND(K223&lt;&gt;"",K224=""),SUM(K$1:K224)-SUM(S$1:S222),"")</f>
        <v/>
      </c>
      <c r="T223" s="114" t="str">
        <f>IF(AND(M223&lt;&gt;"",M224=""),SUM(M$1:M224)-SUM(T$1:T222),"")</f>
        <v/>
      </c>
      <c r="V223" s="9" t="str">
        <f t="shared" si="39"/>
        <v/>
      </c>
      <c r="W223" s="28" t="str">
        <f t="shared" si="40"/>
        <v/>
      </c>
      <c r="X223" s="114" t="str">
        <f t="shared" si="41"/>
        <v/>
      </c>
      <c r="Y223" s="114" t="str">
        <f t="shared" si="42"/>
        <v/>
      </c>
      <c r="Z223" s="114" t="str">
        <f t="shared" si="43"/>
        <v/>
      </c>
    </row>
    <row r="224" spans="1:28" ht="12.75" x14ac:dyDescent="0.2">
      <c r="A224" s="16"/>
      <c r="B224" s="86" t="s">
        <v>30</v>
      </c>
      <c r="C224" s="87" t="str">
        <f t="shared" si="33"/>
        <v>|</v>
      </c>
      <c r="D224" s="18">
        <v>5</v>
      </c>
      <c r="E224" s="88" t="str">
        <f>IF(B224="","",IFERROR(VLOOKUP(B224,Ingredients!$A:$G,4,FALSE),"ingredient not in list"))</f>
        <v>tbsp</v>
      </c>
      <c r="F224" s="87" t="str">
        <f t="shared" si="34"/>
        <v>|</v>
      </c>
      <c r="G224" s="89">
        <f>IF(B224="", "", IFERROR((VLOOKUP(B224,Ingredients!$A:$H,8,FALSE)*(D224/(VLOOKUP(B224,Ingredients!$A:$H,3,FALSE)))), "ingredient not in list"))</f>
        <v>1</v>
      </c>
      <c r="H224" s="87" t="str">
        <f t="shared" si="35"/>
        <v>|</v>
      </c>
      <c r="I224" s="90">
        <f>IF($B224="", "", IFERROR((VLOOKUP($B224,Ingredients!$A:$K,9,FALSE)*($D224/(VLOOKUP($B224,Ingredients!$A:$K,3,FALSE)))), "ingredient not in list"))</f>
        <v>5</v>
      </c>
      <c r="J224" s="87" t="str">
        <f t="shared" si="36"/>
        <v>|</v>
      </c>
      <c r="K224" s="90">
        <f>IF($B224="", "", IFERROR((VLOOKUP($B224,Ingredients!$A:$K,10,FALSE)*($D224/(VLOOKUP($B224,Ingredients!$A:$K,3,FALSE)))), "ingredient not in list"))</f>
        <v>5</v>
      </c>
      <c r="L224" s="87" t="str">
        <f t="shared" si="37"/>
        <v>|</v>
      </c>
      <c r="M224" s="90">
        <f>IF($B224="", "", IFERROR((VLOOKUP($B224,Ingredients!$A:$K,11,FALSE)*($D224/(VLOOKUP($B224,Ingredients!$A:$K,3,FALSE)))), "ingredient not in list"))</f>
        <v>0</v>
      </c>
      <c r="N224" s="87" t="str">
        <f t="shared" si="38"/>
        <v>|</v>
      </c>
      <c r="O224" s="91">
        <f>IF($B224="", "", IFERROR((VLOOKUP($B224,Ingredients!$A:$H,6,FALSE)*($D224/(VLOOKUP($B224,Ingredients!$A:$H,3,FALSE)))), "ingredient not in list"))</f>
        <v>75</v>
      </c>
      <c r="P224" s="9" t="str">
        <f>IF(AND(G224&lt;&gt;"",G225=""),SUM(G$1:G225)-SUM(P$1:P223),"")</f>
        <v/>
      </c>
      <c r="Q224" t="str">
        <f>IF(AND(O224&lt;&gt;"",O225=""),SUM(O$1:O225)-SUM(Q$1:Q223),"")</f>
        <v/>
      </c>
      <c r="R224" s="114" t="str">
        <f>IF(AND(I224&lt;&gt;"",I225=""),SUM(I$1:I225)-SUM(R$1:R223),"")</f>
        <v/>
      </c>
      <c r="S224" s="114" t="str">
        <f>IF(AND(K224&lt;&gt;"",K225=""),SUM(K$1:K225)-SUM(S$1:S223),"")</f>
        <v/>
      </c>
      <c r="T224" s="114" t="str">
        <f>IF(AND(M224&lt;&gt;"",M225=""),SUM(M$1:M225)-SUM(T$1:T223),"")</f>
        <v/>
      </c>
      <c r="V224" s="9" t="str">
        <f t="shared" si="39"/>
        <v/>
      </c>
      <c r="W224" s="28" t="str">
        <f t="shared" si="40"/>
        <v/>
      </c>
      <c r="X224" s="114" t="str">
        <f t="shared" si="41"/>
        <v/>
      </c>
      <c r="Y224" s="114" t="str">
        <f t="shared" si="42"/>
        <v/>
      </c>
      <c r="Z224" s="114" t="str">
        <f t="shared" si="43"/>
        <v/>
      </c>
    </row>
    <row r="225" spans="1:29" ht="12.75" x14ac:dyDescent="0.2">
      <c r="A225" s="16"/>
      <c r="B225" s="86" t="s">
        <v>50</v>
      </c>
      <c r="C225" s="87" t="str">
        <f t="shared" si="33"/>
        <v>|</v>
      </c>
      <c r="D225" s="18">
        <v>0.25</v>
      </c>
      <c r="E225" s="88" t="str">
        <f>IF(B225="","",IFERROR(VLOOKUP(B225,Ingredients!$A:$G,4,FALSE),"ingredient not in list"))</f>
        <v>cup</v>
      </c>
      <c r="F225" s="87" t="str">
        <f t="shared" si="34"/>
        <v>|</v>
      </c>
      <c r="G225" s="89">
        <f>IF(B225="", "", IFERROR((VLOOKUP(B225,Ingredients!$A:$H,8,FALSE)*(D225/(VLOOKUP(B225,Ingredients!$A:$H,3,FALSE)))), "ingredient not in list"))</f>
        <v>0.168125</v>
      </c>
      <c r="H225" s="87" t="str">
        <f t="shared" si="35"/>
        <v>|</v>
      </c>
      <c r="I225" s="90">
        <f>IF($B225="", "", IFERROR((VLOOKUP($B225,Ingredients!$A:$K,9,FALSE)*($D225/(VLOOKUP($B225,Ingredients!$A:$K,3,FALSE)))), "ingredient not in list"))</f>
        <v>7</v>
      </c>
      <c r="J225" s="87" t="str">
        <f t="shared" si="36"/>
        <v>|</v>
      </c>
      <c r="K225" s="90">
        <f>IF($B225="", "", IFERROR((VLOOKUP($B225,Ingredients!$A:$K,10,FALSE)*($D225/(VLOOKUP($B225,Ingredients!$A:$K,3,FALSE)))), "ingredient not in list"))</f>
        <v>5</v>
      </c>
      <c r="L225" s="87" t="str">
        <f t="shared" si="37"/>
        <v>|</v>
      </c>
      <c r="M225" s="90">
        <f>IF($B225="", "", IFERROR((VLOOKUP($B225,Ingredients!$A:$K,11,FALSE)*($D225/(VLOOKUP($B225,Ingredients!$A:$K,3,FALSE)))), "ingredient not in list"))</f>
        <v>14</v>
      </c>
      <c r="N225" s="87" t="str">
        <f t="shared" si="38"/>
        <v>|</v>
      </c>
      <c r="O225" s="91">
        <f>IF($B225="", "", IFERROR((VLOOKUP($B225,Ingredients!$A:$H,6,FALSE)*($D225/(VLOOKUP($B225,Ingredients!$A:$H,3,FALSE)))), "ingredient not in list"))</f>
        <v>160</v>
      </c>
      <c r="P225" s="9" t="str">
        <f>IF(AND(G225&lt;&gt;"",G226=""),SUM(G$1:G226)-SUM(P$1:P224),"")</f>
        <v/>
      </c>
      <c r="Q225" t="str">
        <f>IF(AND(O225&lt;&gt;"",O226=""),SUM(O$1:O226)-SUM(Q$1:Q224),"")</f>
        <v/>
      </c>
      <c r="R225" s="114" t="str">
        <f>IF(AND(I225&lt;&gt;"",I226=""),SUM(I$1:I226)-SUM(R$1:R224),"")</f>
        <v/>
      </c>
      <c r="S225" s="114" t="str">
        <f>IF(AND(K225&lt;&gt;"",K226=""),SUM(K$1:K226)-SUM(S$1:S224),"")</f>
        <v/>
      </c>
      <c r="T225" s="114" t="str">
        <f>IF(AND(M225&lt;&gt;"",M226=""),SUM(M$1:M226)-SUM(T$1:T224),"")</f>
        <v/>
      </c>
      <c r="V225" s="9" t="str">
        <f t="shared" si="39"/>
        <v/>
      </c>
      <c r="W225" s="28" t="str">
        <f t="shared" si="40"/>
        <v/>
      </c>
      <c r="X225" s="114" t="str">
        <f t="shared" si="41"/>
        <v/>
      </c>
      <c r="Y225" s="114" t="str">
        <f t="shared" si="42"/>
        <v/>
      </c>
      <c r="Z225" s="114" t="str">
        <f t="shared" si="43"/>
        <v/>
      </c>
    </row>
    <row r="226" spans="1:29" ht="12.75" x14ac:dyDescent="0.2">
      <c r="A226" s="16"/>
      <c r="B226" s="86" t="s">
        <v>29</v>
      </c>
      <c r="C226" s="87" t="str">
        <f t="shared" si="33"/>
        <v>|</v>
      </c>
      <c r="D226" s="18">
        <v>2</v>
      </c>
      <c r="E226" s="88" t="str">
        <f>IF(B226="","",IFERROR(VLOOKUP(B226,Ingredients!$A:$G,4,FALSE),"ingredient not in list"))</f>
        <v>lime</v>
      </c>
      <c r="F226" s="87" t="str">
        <f t="shared" si="34"/>
        <v>|</v>
      </c>
      <c r="G226" s="89">
        <f>IF(B226="", "", IFERROR((VLOOKUP(B226,Ingredients!$A:$H,8,FALSE)*(D226/(VLOOKUP(B226,Ingredients!$A:$H,3,FALSE)))), "ingredient not in list"))</f>
        <v>0.57999999999999996</v>
      </c>
      <c r="H226" s="87" t="str">
        <f t="shared" si="35"/>
        <v>|</v>
      </c>
      <c r="I226" s="90">
        <f>IF($B226="", "", IFERROR((VLOOKUP($B226,Ingredients!$A:$K,9,FALSE)*($D226/(VLOOKUP($B226,Ingredients!$A:$K,3,FALSE)))), "ingredient not in list"))</f>
        <v>0.94</v>
      </c>
      <c r="J226" s="87" t="str">
        <f t="shared" si="36"/>
        <v>|</v>
      </c>
      <c r="K226" s="90">
        <f>IF($B226="", "", IFERROR((VLOOKUP($B226,Ingredients!$A:$K,10,FALSE)*($D226/(VLOOKUP($B226,Ingredients!$A:$K,3,FALSE)))), "ingredient not in list"))</f>
        <v>14.12</v>
      </c>
      <c r="L226" s="87" t="str">
        <f t="shared" si="37"/>
        <v>|</v>
      </c>
      <c r="M226" s="90">
        <f>IF($B226="", "", IFERROR((VLOOKUP($B226,Ingredients!$A:$K,11,FALSE)*($D226/(VLOOKUP($B226,Ingredients!$A:$K,3,FALSE)))), "ingredient not in list"))</f>
        <v>0.26</v>
      </c>
      <c r="N226" s="87" t="str">
        <f t="shared" si="38"/>
        <v>|</v>
      </c>
      <c r="O226" s="91">
        <f>IF($B226="", "", IFERROR((VLOOKUP($B226,Ingredients!$A:$H,6,FALSE)*($D226/(VLOOKUP($B226,Ingredients!$A:$H,3,FALSE)))), "ingredient not in list"))</f>
        <v>40</v>
      </c>
      <c r="P226" s="9" t="str">
        <f>IF(AND(G226&lt;&gt;"",G227=""),SUM(G$1:G227)-SUM(P$1:P225),"")</f>
        <v/>
      </c>
      <c r="Q226" t="str">
        <f>IF(AND(O226&lt;&gt;"",O227=""),SUM(O$1:O227)-SUM(Q$1:Q225),"")</f>
        <v/>
      </c>
      <c r="R226" s="114" t="str">
        <f>IF(AND(I226&lt;&gt;"",I227=""),SUM(I$1:I227)-SUM(R$1:R225),"")</f>
        <v/>
      </c>
      <c r="S226" s="114" t="str">
        <f>IF(AND(K226&lt;&gt;"",K227=""),SUM(K$1:K227)-SUM(S$1:S225),"")</f>
        <v/>
      </c>
      <c r="T226" s="114" t="str">
        <f>IF(AND(M226&lt;&gt;"",M227=""),SUM(M$1:M227)-SUM(T$1:T225),"")</f>
        <v/>
      </c>
      <c r="V226" s="9" t="str">
        <f t="shared" si="39"/>
        <v/>
      </c>
      <c r="W226" s="28" t="str">
        <f t="shared" si="40"/>
        <v/>
      </c>
      <c r="X226" s="114" t="str">
        <f t="shared" si="41"/>
        <v/>
      </c>
      <c r="Y226" s="114" t="str">
        <f t="shared" si="42"/>
        <v/>
      </c>
      <c r="Z226" s="114" t="str">
        <f t="shared" si="43"/>
        <v/>
      </c>
    </row>
    <row r="227" spans="1:29" ht="12.75" x14ac:dyDescent="0.2">
      <c r="A227" s="16"/>
      <c r="B227" s="86" t="s">
        <v>153</v>
      </c>
      <c r="C227" s="87" t="str">
        <f t="shared" si="33"/>
        <v>|</v>
      </c>
      <c r="D227" s="17">
        <v>2</v>
      </c>
      <c r="E227" s="88" t="str">
        <f>IF(B227="","",IFERROR(VLOOKUP(B227,Ingredients!$A:$G,4,FALSE),"ingredient not in list"))</f>
        <v>tbsp</v>
      </c>
      <c r="F227" s="87" t="str">
        <f t="shared" si="34"/>
        <v>|</v>
      </c>
      <c r="G227" s="89">
        <f>IF(B227="", "", IFERROR((VLOOKUP(B227,Ingredients!$A:$H,8,FALSE)*(D227/(VLOOKUP(B227,Ingredients!$A:$H,3,FALSE)))), "ingredient not in list"))</f>
        <v>0.2</v>
      </c>
      <c r="H227" s="87" t="str">
        <f t="shared" si="35"/>
        <v>|</v>
      </c>
      <c r="I227" s="90">
        <f>IF($B227="", "", IFERROR((VLOOKUP($B227,Ingredients!$A:$K,9,FALSE)*($D227/(VLOOKUP($B227,Ingredients!$A:$K,3,FALSE)))), "ingredient not in list"))</f>
        <v>0</v>
      </c>
      <c r="J227" s="87" t="str">
        <f t="shared" si="36"/>
        <v>|</v>
      </c>
      <c r="K227" s="90">
        <f>IF($B227="", "", IFERROR((VLOOKUP($B227,Ingredients!$A:$K,10,FALSE)*($D227/(VLOOKUP($B227,Ingredients!$A:$K,3,FALSE)))), "ingredient not in list"))</f>
        <v>0</v>
      </c>
      <c r="L227" s="87" t="str">
        <f t="shared" si="37"/>
        <v>|</v>
      </c>
      <c r="M227" s="90">
        <f>IF($B227="", "", IFERROR((VLOOKUP($B227,Ingredients!$A:$K,11,FALSE)*($D227/(VLOOKUP($B227,Ingredients!$A:$K,3,FALSE)))), "ingredient not in list"))</f>
        <v>27</v>
      </c>
      <c r="N227" s="87" t="str">
        <f t="shared" si="38"/>
        <v>|</v>
      </c>
      <c r="O227" s="91">
        <f>IF($B227="", "", IFERROR((VLOOKUP($B227,Ingredients!$A:$H,6,FALSE)*($D227/(VLOOKUP($B227,Ingredients!$A:$H,3,FALSE)))), "ingredient not in list"))</f>
        <v>240</v>
      </c>
      <c r="P227" s="9" t="str">
        <f>IF(AND(G227&lt;&gt;"",G228=""),SUM(G$1:G228)-SUM(P$1:P226),"")</f>
        <v/>
      </c>
      <c r="Q227" t="str">
        <f>IF(AND(O227&lt;&gt;"",O228=""),SUM(O$1:O228)-SUM(Q$1:Q226),"")</f>
        <v/>
      </c>
      <c r="R227" s="114" t="str">
        <f>IF(AND(I227&lt;&gt;"",I228=""),SUM(I$1:I228)-SUM(R$1:R226),"")</f>
        <v/>
      </c>
      <c r="S227" s="114" t="str">
        <f>IF(AND(K227&lt;&gt;"",K228=""),SUM(K$1:K228)-SUM(S$1:S226),"")</f>
        <v/>
      </c>
      <c r="T227" s="114" t="str">
        <f>IF(AND(M227&lt;&gt;"",M228=""),SUM(M$1:M228)-SUM(T$1:T226),"")</f>
        <v/>
      </c>
      <c r="V227" s="9" t="str">
        <f t="shared" si="39"/>
        <v/>
      </c>
      <c r="W227" s="28" t="str">
        <f t="shared" si="40"/>
        <v/>
      </c>
      <c r="X227" s="114" t="str">
        <f t="shared" si="41"/>
        <v/>
      </c>
      <c r="Y227" s="114" t="str">
        <f t="shared" si="42"/>
        <v/>
      </c>
      <c r="Z227" s="114" t="str">
        <f t="shared" si="43"/>
        <v/>
      </c>
    </row>
    <row r="228" spans="1:29" ht="12.75" x14ac:dyDescent="0.2">
      <c r="A228" s="16"/>
      <c r="B228" s="86" t="s">
        <v>139</v>
      </c>
      <c r="C228" s="87" t="str">
        <f t="shared" si="33"/>
        <v>|</v>
      </c>
      <c r="D228" s="18">
        <v>0.5</v>
      </c>
      <c r="E228" s="88" t="str">
        <f>IF(B228="","",IFERROR(VLOOKUP(B228,Ingredients!$A:$G,4,FALSE),"ingredient not in list"))</f>
        <v>cube</v>
      </c>
      <c r="F228" s="87" t="str">
        <f t="shared" si="34"/>
        <v>|</v>
      </c>
      <c r="G228" s="89">
        <f>IF(B228="", "", IFERROR((VLOOKUP(B228,Ingredients!$A:$H,8,FALSE)*(D228/(VLOOKUP(B228,Ingredients!$A:$H,3,FALSE)))), "ingredient not in list"))</f>
        <v>3.9800000000000002E-2</v>
      </c>
      <c r="H228" s="87" t="str">
        <f t="shared" si="35"/>
        <v>|</v>
      </c>
      <c r="I228" s="90">
        <f>IF($B228="", "", IFERROR((VLOOKUP($B228,Ingredients!$A:$K,9,FALSE)*($D228/(VLOOKUP($B228,Ingredients!$A:$K,3,FALSE)))), "ingredient not in list"))</f>
        <v>0</v>
      </c>
      <c r="J228" s="87" t="str">
        <f t="shared" si="36"/>
        <v>|</v>
      </c>
      <c r="K228" s="90">
        <f>IF($B228="", "", IFERROR((VLOOKUP($B228,Ingredients!$A:$K,10,FALSE)*($D228/(VLOOKUP($B228,Ingredients!$A:$K,3,FALSE)))), "ingredient not in list"))</f>
        <v>0.5</v>
      </c>
      <c r="L228" s="87" t="str">
        <f t="shared" si="37"/>
        <v>|</v>
      </c>
      <c r="M228" s="90">
        <f>IF($B228="", "", IFERROR((VLOOKUP($B228,Ingredients!$A:$K,11,FALSE)*($D228/(VLOOKUP($B228,Ingredients!$A:$K,3,FALSE)))), "ingredient not in list"))</f>
        <v>0</v>
      </c>
      <c r="N228" s="87" t="str">
        <f t="shared" si="38"/>
        <v>|</v>
      </c>
      <c r="O228" s="91">
        <f>IF($B228="", "", IFERROR((VLOOKUP($B228,Ingredients!$A:$H,6,FALSE)*($D228/(VLOOKUP($B228,Ingredients!$A:$H,3,FALSE)))), "ingredient not in list"))</f>
        <v>2.5</v>
      </c>
      <c r="P228" s="9" t="str">
        <f>IF(AND(G228&lt;&gt;"",G229=""),SUM(G$1:G229)-SUM(P$1:P227),"")</f>
        <v/>
      </c>
      <c r="Q228" t="str">
        <f>IF(AND(O228&lt;&gt;"",O229=""),SUM(O$1:O229)-SUM(Q$1:Q227),"")</f>
        <v/>
      </c>
      <c r="R228" s="114" t="str">
        <f>IF(AND(I228&lt;&gt;"",I229=""),SUM(I$1:I229)-SUM(R$1:R227),"")</f>
        <v/>
      </c>
      <c r="S228" s="114" t="str">
        <f>IF(AND(K228&lt;&gt;"",K229=""),SUM(K$1:K229)-SUM(S$1:S227),"")</f>
        <v/>
      </c>
      <c r="T228" s="114" t="str">
        <f>IF(AND(M228&lt;&gt;"",M229=""),SUM(M$1:M229)-SUM(T$1:T227),"")</f>
        <v/>
      </c>
      <c r="V228" s="9" t="str">
        <f t="shared" si="39"/>
        <v/>
      </c>
      <c r="W228" s="28" t="str">
        <f t="shared" si="40"/>
        <v/>
      </c>
      <c r="X228" s="114" t="str">
        <f t="shared" si="41"/>
        <v/>
      </c>
      <c r="Y228" s="114" t="str">
        <f t="shared" si="42"/>
        <v/>
      </c>
      <c r="Z228" s="114" t="str">
        <f t="shared" si="43"/>
        <v/>
      </c>
    </row>
    <row r="229" spans="1:29" ht="12.75" x14ac:dyDescent="0.2">
      <c r="A229" s="16"/>
      <c r="B229" s="86" t="s">
        <v>42</v>
      </c>
      <c r="C229" s="87" t="str">
        <f t="shared" si="33"/>
        <v>|</v>
      </c>
      <c r="D229" s="18">
        <v>1</v>
      </c>
      <c r="E229" s="88" t="str">
        <f>IF(B229="","",IFERROR(VLOOKUP(B229,Ingredients!$A:$G,4,FALSE),"ingredient not in list"))</f>
        <v>onion</v>
      </c>
      <c r="F229" s="87" t="str">
        <f t="shared" si="34"/>
        <v>|</v>
      </c>
      <c r="G229" s="89">
        <f>IF(B229="", "", IFERROR((VLOOKUP(B229,Ingredients!$A:$H,8,FALSE)*(D229/(VLOOKUP(B229,Ingredients!$A:$H,3,FALSE)))), "ingredient not in list"))</f>
        <v>1</v>
      </c>
      <c r="H229" s="87" t="str">
        <f t="shared" si="35"/>
        <v>|</v>
      </c>
      <c r="I229" s="90">
        <f>IF($B229="", "", IFERROR((VLOOKUP($B229,Ingredients!$A:$K,9,FALSE)*($D229/(VLOOKUP($B229,Ingredients!$A:$K,3,FALSE)))), "ingredient not in list"))</f>
        <v>2</v>
      </c>
      <c r="J229" s="87" t="str">
        <f t="shared" si="36"/>
        <v>|</v>
      </c>
      <c r="K229" s="90">
        <f>IF($B229="", "", IFERROR((VLOOKUP($B229,Ingredients!$A:$K,10,FALSE)*($D229/(VLOOKUP($B229,Ingredients!$A:$K,3,FALSE)))), "ingredient not in list"))</f>
        <v>14</v>
      </c>
      <c r="L229" s="87" t="str">
        <f t="shared" si="37"/>
        <v>|</v>
      </c>
      <c r="M229" s="90">
        <f>IF($B229="", "", IFERROR((VLOOKUP($B229,Ingredients!$A:$K,11,FALSE)*($D229/(VLOOKUP($B229,Ingredients!$A:$K,3,FALSE)))), "ingredient not in list"))</f>
        <v>0</v>
      </c>
      <c r="N229" s="87" t="str">
        <f t="shared" si="38"/>
        <v>|</v>
      </c>
      <c r="O229" s="91">
        <f>IF($B229="", "", IFERROR((VLOOKUP($B229,Ingredients!$A:$H,6,FALSE)*($D229/(VLOOKUP($B229,Ingredients!$A:$H,3,FALSE)))), "ingredient not in list"))</f>
        <v>44</v>
      </c>
      <c r="P229" s="9" t="str">
        <f>IF(AND(G229&lt;&gt;"",G230=""),SUM(G$1:G230)-SUM(P$1:P228),"")</f>
        <v/>
      </c>
      <c r="Q229" t="str">
        <f>IF(AND(O229&lt;&gt;"",O230=""),SUM(O$1:O230)-SUM(Q$1:Q228),"")</f>
        <v/>
      </c>
      <c r="R229" s="114" t="str">
        <f>IF(AND(I229&lt;&gt;"",I230=""),SUM(I$1:I230)-SUM(R$1:R228),"")</f>
        <v/>
      </c>
      <c r="S229" s="114" t="str">
        <f>IF(AND(K229&lt;&gt;"",K230=""),SUM(K$1:K230)-SUM(S$1:S228),"")</f>
        <v/>
      </c>
      <c r="T229" s="114" t="str">
        <f>IF(AND(M229&lt;&gt;"",M230=""),SUM(M$1:M230)-SUM(T$1:T228),"")</f>
        <v/>
      </c>
      <c r="V229" s="9" t="str">
        <f t="shared" si="39"/>
        <v/>
      </c>
      <c r="W229" s="28" t="str">
        <f t="shared" si="40"/>
        <v/>
      </c>
      <c r="X229" s="114" t="str">
        <f t="shared" si="41"/>
        <v/>
      </c>
      <c r="Y229" s="114" t="str">
        <f t="shared" si="42"/>
        <v/>
      </c>
      <c r="Z229" s="114" t="str">
        <f t="shared" si="43"/>
        <v/>
      </c>
    </row>
    <row r="230" spans="1:29" ht="12.75" x14ac:dyDescent="0.2">
      <c r="A230" s="16"/>
      <c r="B230" s="86" t="s">
        <v>195</v>
      </c>
      <c r="C230" s="87" t="str">
        <f t="shared" si="33"/>
        <v>|</v>
      </c>
      <c r="D230" s="18">
        <v>1</v>
      </c>
      <c r="E230" s="88" t="str">
        <f>IF(B230="","",IFERROR(VLOOKUP(B230,Ingredients!$A:$G,4,FALSE),"ingredient not in list"))</f>
        <v>carrot</v>
      </c>
      <c r="F230" s="87" t="str">
        <f t="shared" si="34"/>
        <v>|</v>
      </c>
      <c r="G230" s="89">
        <f>IF(B230="", "", IFERROR((VLOOKUP(B230,Ingredients!$A:$H,8,FALSE)*(D230/(VLOOKUP(B230,Ingredients!$A:$H,3,FALSE)))), "ingredient not in list"))</f>
        <v>0.11125</v>
      </c>
      <c r="H230" s="87" t="str">
        <f t="shared" si="35"/>
        <v>|</v>
      </c>
      <c r="I230" s="90">
        <f>IF($B230="", "", IFERROR((VLOOKUP($B230,Ingredients!$A:$K,9,FALSE)*($D230/(VLOOKUP($B230,Ingredients!$A:$K,3,FALSE)))), "ingredient not in list"))</f>
        <v>0.56999999999999995</v>
      </c>
      <c r="J230" s="87" t="str">
        <f t="shared" si="36"/>
        <v>|</v>
      </c>
      <c r="K230" s="90">
        <f>IF($B230="", "", IFERROR((VLOOKUP($B230,Ingredients!$A:$K,10,FALSE)*($D230/(VLOOKUP($B230,Ingredients!$A:$K,3,FALSE)))), "ingredient not in list"))</f>
        <v>5.84</v>
      </c>
      <c r="L230" s="87" t="str">
        <f t="shared" si="37"/>
        <v>|</v>
      </c>
      <c r="M230" s="90">
        <f>IF($B230="", "", IFERROR((VLOOKUP($B230,Ingredients!$A:$K,11,FALSE)*($D230/(VLOOKUP($B230,Ingredients!$A:$K,3,FALSE)))), "ingredient not in list"))</f>
        <v>0.15</v>
      </c>
      <c r="N230" s="87" t="str">
        <f t="shared" si="38"/>
        <v>|</v>
      </c>
      <c r="O230" s="91">
        <f>IF($B230="", "", IFERROR((VLOOKUP($B230,Ingredients!$A:$H,6,FALSE)*($D230/(VLOOKUP($B230,Ingredients!$A:$H,3,FALSE)))), "ingredient not in list"))</f>
        <v>25</v>
      </c>
      <c r="P230" s="9" t="str">
        <f>IF(AND(G230&lt;&gt;"",G231=""),SUM(G$1:G231)-SUM(P$1:P229),"")</f>
        <v/>
      </c>
      <c r="Q230" t="str">
        <f>IF(AND(O230&lt;&gt;"",O231=""),SUM(O$1:O231)-SUM(Q$1:Q229),"")</f>
        <v/>
      </c>
      <c r="R230" s="114" t="str">
        <f>IF(AND(I230&lt;&gt;"",I231=""),SUM(I$1:I231)-SUM(R$1:R229),"")</f>
        <v/>
      </c>
      <c r="S230" s="114" t="str">
        <f>IF(AND(K230&lt;&gt;"",K231=""),SUM(K$1:K231)-SUM(S$1:S229),"")</f>
        <v/>
      </c>
      <c r="T230" s="114" t="str">
        <f>IF(AND(M230&lt;&gt;"",M231=""),SUM(M$1:M231)-SUM(T$1:T229),"")</f>
        <v/>
      </c>
      <c r="V230" s="9" t="str">
        <f t="shared" si="39"/>
        <v/>
      </c>
      <c r="W230" s="28" t="str">
        <f t="shared" si="40"/>
        <v/>
      </c>
      <c r="X230" s="114" t="str">
        <f t="shared" si="41"/>
        <v/>
      </c>
      <c r="Y230" s="114" t="str">
        <f t="shared" si="42"/>
        <v/>
      </c>
      <c r="Z230" s="114" t="str">
        <f t="shared" si="43"/>
        <v/>
      </c>
    </row>
    <row r="231" spans="1:29" ht="13.5" thickBot="1" x14ac:dyDescent="0.25">
      <c r="A231" s="16"/>
      <c r="B231" s="86" t="s">
        <v>34</v>
      </c>
      <c r="C231" s="87" t="str">
        <f t="shared" si="33"/>
        <v>|</v>
      </c>
      <c r="D231" s="18">
        <v>4</v>
      </c>
      <c r="E231" s="88" t="str">
        <f>IF(B231="","",IFERROR(VLOOKUP(B231,Ingredients!$A:$G,4,FALSE),"ingredient not in list"))</f>
        <v>green onion</v>
      </c>
      <c r="F231" s="87" t="str">
        <f t="shared" si="34"/>
        <v>|</v>
      </c>
      <c r="G231" s="89">
        <f>IF(B231="", "", IFERROR((VLOOKUP(B231,Ingredients!$A:$H,8,FALSE)*(D231/(VLOOKUP(B231,Ingredients!$A:$H,3,FALSE)))), "ingredient not in list"))</f>
        <v>0.34400000000000003</v>
      </c>
      <c r="H231" s="87" t="str">
        <f t="shared" si="35"/>
        <v>|</v>
      </c>
      <c r="I231" s="90">
        <f>IF($B231="", "", IFERROR((VLOOKUP($B231,Ingredients!$A:$K,9,FALSE)*($D231/(VLOOKUP($B231,Ingredients!$A:$K,3,FALSE)))), "ingredient not in list"))</f>
        <v>4</v>
      </c>
      <c r="J231" s="87" t="str">
        <f t="shared" si="36"/>
        <v>|</v>
      </c>
      <c r="K231" s="90">
        <f>IF($B231="", "", IFERROR((VLOOKUP($B231,Ingredients!$A:$K,10,FALSE)*($D231/(VLOOKUP($B231,Ingredients!$A:$K,3,FALSE)))), "ingredient not in list"))</f>
        <v>8</v>
      </c>
      <c r="L231" s="87" t="str">
        <f t="shared" si="37"/>
        <v>|</v>
      </c>
      <c r="M231" s="90">
        <f>IF($B231="", "", IFERROR((VLOOKUP($B231,Ingredients!$A:$K,11,FALSE)*($D231/(VLOOKUP($B231,Ingredients!$A:$K,3,FALSE)))), "ingredient not in list"))</f>
        <v>0</v>
      </c>
      <c r="N231" s="87" t="str">
        <f t="shared" si="38"/>
        <v>|</v>
      </c>
      <c r="O231" s="91">
        <f>IF($B231="", "", IFERROR((VLOOKUP($B231,Ingredients!$A:$H,6,FALSE)*($D231/(VLOOKUP($B231,Ingredients!$A:$H,3,FALSE)))), "ingredient not in list"))</f>
        <v>20</v>
      </c>
      <c r="P231" s="9" t="str">
        <f>IF(AND(G231&lt;&gt;"",G232=""),SUM(G$1:G232)-SUM(P$1:P230),"")</f>
        <v/>
      </c>
      <c r="Q231" t="str">
        <f>IF(AND(O231&lt;&gt;"",O232=""),SUM(O$1:O232)-SUM(Q$1:Q230),"")</f>
        <v/>
      </c>
      <c r="R231" s="114" t="str">
        <f>IF(AND(I231&lt;&gt;"",I232=""),SUM(I$1:I232)-SUM(R$1:R230),"")</f>
        <v/>
      </c>
      <c r="S231" s="114" t="str">
        <f>IF(AND(K231&lt;&gt;"",K232=""),SUM(K$1:K232)-SUM(S$1:S230),"")</f>
        <v/>
      </c>
      <c r="T231" s="114" t="str">
        <f>IF(AND(M231&lt;&gt;"",M232=""),SUM(M$1:M232)-SUM(T$1:T230),"")</f>
        <v/>
      </c>
      <c r="V231" s="9" t="str">
        <f t="shared" si="39"/>
        <v/>
      </c>
      <c r="W231" s="28" t="str">
        <f t="shared" si="40"/>
        <v/>
      </c>
      <c r="X231" s="114" t="str">
        <f t="shared" si="41"/>
        <v/>
      </c>
      <c r="Y231" s="114" t="str">
        <f t="shared" si="42"/>
        <v/>
      </c>
      <c r="Z231" s="114" t="str">
        <f t="shared" si="43"/>
        <v/>
      </c>
    </row>
    <row r="232" spans="1:29" ht="13.5" thickBot="1" x14ac:dyDescent="0.25">
      <c r="A232" s="78" t="s">
        <v>226</v>
      </c>
      <c r="B232" s="92" t="s">
        <v>68</v>
      </c>
      <c r="C232" s="93" t="str">
        <f t="shared" si="33"/>
        <v>|</v>
      </c>
      <c r="D232" s="94">
        <v>1</v>
      </c>
      <c r="E232" s="95" t="str">
        <f>IF(B232="","",IFERROR(VLOOKUP(B232,Ingredients!$A:$G,4,FALSE),"ingredient not in list"))</f>
        <v>egg</v>
      </c>
      <c r="F232" s="93" t="str">
        <f t="shared" si="34"/>
        <v>|</v>
      </c>
      <c r="G232" s="96">
        <f>IF(B232="", "", IFERROR((VLOOKUP(B232,Ingredients!$A:$H,8,FALSE)*(D232/(VLOOKUP(B232,Ingredients!$A:$H,3,FALSE)))), "ingredient not in list"))</f>
        <v>0.1075</v>
      </c>
      <c r="H232" s="93" t="str">
        <f t="shared" si="35"/>
        <v>|</v>
      </c>
      <c r="I232" s="97">
        <f>IF($B232="", "", IFERROR((VLOOKUP($B232,Ingredients!$A:$K,9,FALSE)*($D232/(VLOOKUP($B232,Ingredients!$A:$K,3,FALSE)))), "ingredient not in list"))</f>
        <v>6.29</v>
      </c>
      <c r="J232" s="93" t="str">
        <f t="shared" si="36"/>
        <v>|</v>
      </c>
      <c r="K232" s="97">
        <f>IF($B232="", "", IFERROR((VLOOKUP($B232,Ingredients!$A:$K,10,FALSE)*($D232/(VLOOKUP($B232,Ingredients!$A:$K,3,FALSE)))), "ingredient not in list"))</f>
        <v>0.38</v>
      </c>
      <c r="L232" s="93" t="str">
        <f t="shared" si="37"/>
        <v>|</v>
      </c>
      <c r="M232" s="97">
        <f>IF($B232="", "", IFERROR((VLOOKUP($B232,Ingredients!$A:$K,11,FALSE)*($D232/(VLOOKUP($B232,Ingredients!$A:$K,3,FALSE)))), "ingredient not in list"))</f>
        <v>4.97</v>
      </c>
      <c r="N232" s="93" t="str">
        <f t="shared" si="38"/>
        <v>|</v>
      </c>
      <c r="O232" s="98">
        <f>IF($B232="", "", IFERROR((VLOOKUP($B232,Ingredients!$A:$H,6,FALSE)*($D232/(VLOOKUP($B232,Ingredients!$A:$H,3,FALSE)))), "ingredient not in list"))</f>
        <v>72</v>
      </c>
      <c r="P232" s="9">
        <f>IF(AND(G232&lt;&gt;"",G233=""),SUM(G$1:G233)-SUM(P$1:P231),"")</f>
        <v>7.5482984030197429</v>
      </c>
      <c r="Q232">
        <f>IF(AND(O232&lt;&gt;"",O233=""),SUM(O$1:O233)-SUM(Q$1:Q231),"")</f>
        <v>2568.5</v>
      </c>
      <c r="R232" s="114">
        <f>IF(AND(I232&lt;&gt;"",I233=""),SUM(I$1:I233)-SUM(R$1:R231),"")</f>
        <v>65.329999999999927</v>
      </c>
      <c r="S232" s="114">
        <f>IF(AND(K232&lt;&gt;"",K233=""),SUM(K$1:K233)-SUM(S$1:S231),"")</f>
        <v>422.44000000000051</v>
      </c>
      <c r="T232" s="114">
        <f>IF(AND(M232&lt;&gt;"",M233=""),SUM(M$1:M233)-SUM(T$1:T231),"")</f>
        <v>77.380000000000109</v>
      </c>
      <c r="U232" s="14">
        <v>5</v>
      </c>
      <c r="V232" s="9">
        <f t="shared" si="39"/>
        <v>1.5096596806039486</v>
      </c>
      <c r="W232" s="28">
        <f t="shared" si="40"/>
        <v>513.70000000000005</v>
      </c>
      <c r="X232" s="114">
        <f t="shared" si="41"/>
        <v>13.065999999999985</v>
      </c>
      <c r="Y232" s="114">
        <f t="shared" si="42"/>
        <v>84.488000000000099</v>
      </c>
      <c r="Z232" s="114">
        <f t="shared" si="43"/>
        <v>15.476000000000022</v>
      </c>
      <c r="AC232" s="28"/>
    </row>
    <row r="233" spans="1:29" ht="12.75" x14ac:dyDescent="0.2">
      <c r="A233" s="16"/>
      <c r="C233" t="str">
        <f t="shared" si="33"/>
        <v/>
      </c>
      <c r="D233" s="16"/>
      <c r="E233" s="3" t="str">
        <f>IF(B233="","",IFERROR(VLOOKUP(B233,Ingredients!$A:$G,4,FALSE),"ingredient not in list"))</f>
        <v/>
      </c>
      <c r="F233" t="str">
        <f t="shared" si="34"/>
        <v/>
      </c>
      <c r="G233" s="9" t="str">
        <f>IF(B233="", "", IFERROR((VLOOKUP(B233,Ingredients!$A:$H,8,FALSE)*(D233/(VLOOKUP(B233,Ingredients!$A:$H,3,FALSE)))), "ingredient not in list"))</f>
        <v/>
      </c>
      <c r="H233" t="str">
        <f t="shared" si="35"/>
        <v/>
      </c>
      <c r="I233" s="69" t="str">
        <f>IF($B233="", "", IFERROR((VLOOKUP($B233,Ingredients!$A:$K,9,FALSE)*($D233/(VLOOKUP($B233,Ingredients!$A:$K,3,FALSE)))), "ingredient not in list"))</f>
        <v/>
      </c>
      <c r="J233" t="str">
        <f t="shared" si="36"/>
        <v/>
      </c>
      <c r="K233" s="69" t="str">
        <f>IF($B233="", "", IFERROR((VLOOKUP($B233,Ingredients!$A:$K,10,FALSE)*($D233/(VLOOKUP($B233,Ingredients!$A:$K,3,FALSE)))), "ingredient not in list"))</f>
        <v/>
      </c>
      <c r="L233" t="str">
        <f t="shared" si="37"/>
        <v/>
      </c>
      <c r="M233" s="69" t="str">
        <f>IF($B233="", "", IFERROR((VLOOKUP($B233,Ingredients!$A:$K,11,FALSE)*($D233/(VLOOKUP($B233,Ingredients!$A:$K,3,FALSE)))), "ingredient not in list"))</f>
        <v/>
      </c>
      <c r="N233" t="str">
        <f t="shared" si="38"/>
        <v/>
      </c>
      <c r="O233" s="29" t="str">
        <f>IF($B233="", "", IFERROR((VLOOKUP($B233,Ingredients!$A:$H,6,FALSE)*($D233/(VLOOKUP($B233,Ingredients!$A:$H,3,FALSE)))), "ingredient not in list"))</f>
        <v/>
      </c>
      <c r="P233" s="9" t="str">
        <f>IF(AND(G233&lt;&gt;"",G234=""),SUM(G$1:G234)-SUM(P$1:P232),"")</f>
        <v/>
      </c>
      <c r="Q233" t="str">
        <f>IF(AND(O233&lt;&gt;"",O234=""),SUM(O$1:O234)-SUM(Q$1:Q232),"")</f>
        <v/>
      </c>
      <c r="R233" s="114" t="str">
        <f>IF(AND(I233&lt;&gt;"",I234=""),SUM(I$1:I234)-SUM(R$1:R232),"")</f>
        <v/>
      </c>
      <c r="S233" s="114" t="str">
        <f>IF(AND(K233&lt;&gt;"",K234=""),SUM(K$1:K234)-SUM(S$1:S232),"")</f>
        <v/>
      </c>
      <c r="T233" s="114" t="str">
        <f>IF(AND(M233&lt;&gt;"",M234=""),SUM(M$1:M234)-SUM(T$1:T232),"")</f>
        <v/>
      </c>
      <c r="V233" s="9" t="str">
        <f t="shared" si="39"/>
        <v/>
      </c>
      <c r="W233" s="28" t="str">
        <f t="shared" si="40"/>
        <v/>
      </c>
      <c r="X233" s="114" t="str">
        <f t="shared" si="41"/>
        <v/>
      </c>
      <c r="Y233" s="114" t="str">
        <f t="shared" si="42"/>
        <v/>
      </c>
      <c r="Z233" s="114" t="str">
        <f t="shared" si="43"/>
        <v/>
      </c>
      <c r="AC233" s="28"/>
    </row>
    <row r="234" spans="1:29" ht="12.75" x14ac:dyDescent="0.2">
      <c r="A234" s="16"/>
      <c r="B234" s="79" t="s">
        <v>51</v>
      </c>
      <c r="C234" s="80" t="str">
        <f t="shared" si="33"/>
        <v>|</v>
      </c>
      <c r="D234" s="103">
        <v>4</v>
      </c>
      <c r="E234" s="82" t="str">
        <f>IF(B234="","",IFERROR(VLOOKUP(B234,Ingredients!$A:$G,4,FALSE),"ingredient not in list"))</f>
        <v>potato</v>
      </c>
      <c r="F234" s="80" t="str">
        <f t="shared" si="34"/>
        <v>|</v>
      </c>
      <c r="G234" s="83">
        <f>IF(B234="", "", IFERROR((VLOOKUP(B234,Ingredients!$A:$H,8,FALSE)*(D234/(VLOOKUP(B234,Ingredients!$A:$H,3,FALSE)))), "ingredient not in list"))</f>
        <v>3.2</v>
      </c>
      <c r="H234" s="80" t="str">
        <f t="shared" si="35"/>
        <v>|</v>
      </c>
      <c r="I234" s="84">
        <f>IF($B234="", "", IFERROR((VLOOKUP($B234,Ingredients!$A:$K,9,FALSE)*($D234/(VLOOKUP($B234,Ingredients!$A:$K,3,FALSE)))), "ingredient not in list"))</f>
        <v>12</v>
      </c>
      <c r="J234" s="80" t="str">
        <f t="shared" si="36"/>
        <v>|</v>
      </c>
      <c r="K234" s="84">
        <f>IF($B234="", "", IFERROR((VLOOKUP($B234,Ingredients!$A:$K,10,FALSE)*($D234/(VLOOKUP($B234,Ingredients!$A:$K,3,FALSE)))), "ingredient not in list"))</f>
        <v>104</v>
      </c>
      <c r="L234" s="80" t="str">
        <f t="shared" si="37"/>
        <v>|</v>
      </c>
      <c r="M234" s="84">
        <f>IF($B234="", "", IFERROR((VLOOKUP($B234,Ingredients!$A:$K,11,FALSE)*($D234/(VLOOKUP($B234,Ingredients!$A:$K,3,FALSE)))), "ingredient not in list"))</f>
        <v>0</v>
      </c>
      <c r="N234" s="80" t="str">
        <f t="shared" si="38"/>
        <v>|</v>
      </c>
      <c r="O234" s="85">
        <v>691</v>
      </c>
      <c r="P234" s="9" t="str">
        <f>IF(AND(G234&lt;&gt;"",G235=""),SUM(G$1:G235)-SUM(P$1:P233),"")</f>
        <v/>
      </c>
      <c r="Q234" t="str">
        <f>IF(AND(O234&lt;&gt;"",O235=""),SUM(O$1:O235)-SUM(Q$1:Q233),"")</f>
        <v/>
      </c>
      <c r="R234" s="114" t="str">
        <f>IF(AND(I234&lt;&gt;"",I235=""),SUM(I$1:I235)-SUM(R$1:R233),"")</f>
        <v/>
      </c>
      <c r="S234" s="114" t="str">
        <f>IF(AND(K234&lt;&gt;"",K235=""),SUM(K$1:K235)-SUM(S$1:S233),"")</f>
        <v/>
      </c>
      <c r="T234" s="114" t="str">
        <f>IF(AND(M234&lt;&gt;"",M235=""),SUM(M$1:M235)-SUM(T$1:T233),"")</f>
        <v/>
      </c>
      <c r="V234" s="9" t="str">
        <f t="shared" si="39"/>
        <v/>
      </c>
      <c r="W234" s="28" t="str">
        <f t="shared" si="40"/>
        <v/>
      </c>
      <c r="X234" s="114" t="str">
        <f t="shared" si="41"/>
        <v/>
      </c>
      <c r="Y234" s="114" t="str">
        <f t="shared" si="42"/>
        <v/>
      </c>
      <c r="Z234" s="114" t="str">
        <f t="shared" si="43"/>
        <v/>
      </c>
      <c r="AC234" s="28"/>
    </row>
    <row r="235" spans="1:29" ht="12.75" x14ac:dyDescent="0.2">
      <c r="A235" s="16"/>
      <c r="B235" s="86" t="s">
        <v>153</v>
      </c>
      <c r="C235" s="87" t="str">
        <f t="shared" si="33"/>
        <v>|</v>
      </c>
      <c r="D235" s="18">
        <v>2</v>
      </c>
      <c r="E235" s="88" t="str">
        <f>IF(B235="","",IFERROR(VLOOKUP(B235,Ingredients!$A:$G,4,FALSE),"ingredient not in list"))</f>
        <v>tbsp</v>
      </c>
      <c r="F235" s="87" t="str">
        <f t="shared" si="34"/>
        <v>|</v>
      </c>
      <c r="G235" s="89">
        <f>IF(B235="", "", IFERROR((VLOOKUP(B235,Ingredients!$A:$H,8,FALSE)*(D235/(VLOOKUP(B235,Ingredients!$A:$H,3,FALSE)))), "ingredient not in list"))</f>
        <v>0.2</v>
      </c>
      <c r="H235" s="87" t="str">
        <f t="shared" si="35"/>
        <v>|</v>
      </c>
      <c r="I235" s="90">
        <f>IF($B235="", "", IFERROR((VLOOKUP($B235,Ingredients!$A:$K,9,FALSE)*($D235/(VLOOKUP($B235,Ingredients!$A:$K,3,FALSE)))), "ingredient not in list"))</f>
        <v>0</v>
      </c>
      <c r="J235" s="87" t="str">
        <f t="shared" si="36"/>
        <v>|</v>
      </c>
      <c r="K235" s="90">
        <f>IF($B235="", "", IFERROR((VLOOKUP($B235,Ingredients!$A:$K,10,FALSE)*($D235/(VLOOKUP($B235,Ingredients!$A:$K,3,FALSE)))), "ingredient not in list"))</f>
        <v>0</v>
      </c>
      <c r="L235" s="87" t="str">
        <f t="shared" si="37"/>
        <v>|</v>
      </c>
      <c r="M235" s="90">
        <f>IF($B235="", "", IFERROR((VLOOKUP($B235,Ingredients!$A:$K,11,FALSE)*($D235/(VLOOKUP($B235,Ingredients!$A:$K,3,FALSE)))), "ingredient not in list"))</f>
        <v>27</v>
      </c>
      <c r="N235" s="87" t="str">
        <f t="shared" si="38"/>
        <v>|</v>
      </c>
      <c r="O235" s="91">
        <f>IF($B235="", "", IFERROR((VLOOKUP($B235,Ingredients!$A:$H,6,FALSE)*($D235/(VLOOKUP($B235,Ingredients!$A:$H,3,FALSE)))), "ingredient not in list"))</f>
        <v>240</v>
      </c>
      <c r="P235" s="9" t="str">
        <f>IF(AND(G235&lt;&gt;"",G236=""),SUM(G$1:G236)-SUM(P$1:P234),"")</f>
        <v/>
      </c>
      <c r="Q235" t="str">
        <f>IF(AND(O235&lt;&gt;"",O236=""),SUM(O$1:O236)-SUM(Q$1:Q234),"")</f>
        <v/>
      </c>
      <c r="R235" s="114" t="str">
        <f>IF(AND(I235&lt;&gt;"",I236=""),SUM(I$1:I236)-SUM(R$1:R234),"")</f>
        <v/>
      </c>
      <c r="S235" s="114" t="str">
        <f>IF(AND(K235&lt;&gt;"",K236=""),SUM(K$1:K236)-SUM(S$1:S234),"")</f>
        <v/>
      </c>
      <c r="T235" s="114" t="str">
        <f>IF(AND(M235&lt;&gt;"",M236=""),SUM(M$1:M236)-SUM(T$1:T234),"")</f>
        <v/>
      </c>
      <c r="V235" s="9" t="str">
        <f t="shared" si="39"/>
        <v/>
      </c>
      <c r="W235" s="28" t="str">
        <f t="shared" si="40"/>
        <v/>
      </c>
      <c r="X235" s="114" t="str">
        <f t="shared" si="41"/>
        <v/>
      </c>
      <c r="Y235" s="114" t="str">
        <f t="shared" si="42"/>
        <v/>
      </c>
      <c r="Z235" s="114" t="str">
        <f t="shared" si="43"/>
        <v/>
      </c>
      <c r="AC235" s="28"/>
    </row>
    <row r="236" spans="1:29" ht="12.75" x14ac:dyDescent="0.2">
      <c r="A236" s="16"/>
      <c r="B236" s="86" t="s">
        <v>69</v>
      </c>
      <c r="C236" s="87" t="str">
        <f t="shared" si="33"/>
        <v>|</v>
      </c>
      <c r="D236" s="18">
        <v>2</v>
      </c>
      <c r="E236" s="88" t="str">
        <f>IF(B236="","",IFERROR(VLOOKUP(B236,Ingredients!$A:$G,4,FALSE),"ingredient not in list"))</f>
        <v>tsp</v>
      </c>
      <c r="F236" s="87" t="str">
        <f t="shared" si="34"/>
        <v>|</v>
      </c>
      <c r="G236" s="89">
        <f>IF(B236="", "", IFERROR((VLOOKUP(B236,Ingredients!$A:$H,8,FALSE)*(D236/(VLOOKUP(B236,Ingredients!$A:$H,3,FALSE)))), "ingredient not in list"))</f>
        <v>2.4439918533604887E-2</v>
      </c>
      <c r="H236" s="87" t="str">
        <f t="shared" si="35"/>
        <v>|</v>
      </c>
      <c r="I236" s="90">
        <f>IF($B236="", "", IFERROR((VLOOKUP($B236,Ingredients!$A:$K,9,FALSE)*($D236/(VLOOKUP($B236,Ingredients!$A:$K,3,FALSE)))), "ingredient not in list"))</f>
        <v>0</v>
      </c>
      <c r="J236" s="87" t="str">
        <f t="shared" si="36"/>
        <v>|</v>
      </c>
      <c r="K236" s="90">
        <f>IF($B236="", "", IFERROR((VLOOKUP($B236,Ingredients!$A:$K,10,FALSE)*($D236/(VLOOKUP($B236,Ingredients!$A:$K,3,FALSE)))), "ingredient not in list"))</f>
        <v>0</v>
      </c>
      <c r="L236" s="87" t="str">
        <f t="shared" si="37"/>
        <v>|</v>
      </c>
      <c r="M236" s="90">
        <f>IF($B236="", "", IFERROR((VLOOKUP($B236,Ingredients!$A:$K,11,FALSE)*($D236/(VLOOKUP($B236,Ingredients!$A:$K,3,FALSE)))), "ingredient not in list"))</f>
        <v>0</v>
      </c>
      <c r="N236" s="87" t="str">
        <f t="shared" si="38"/>
        <v>|</v>
      </c>
      <c r="O236" s="91">
        <f>IF($B236="", "", IFERROR((VLOOKUP($B236,Ingredients!$A:$H,6,FALSE)*($D236/(VLOOKUP($B236,Ingredients!$A:$H,3,FALSE)))), "ingredient not in list"))</f>
        <v>0</v>
      </c>
      <c r="P236" s="9" t="str">
        <f>IF(AND(G236&lt;&gt;"",G237=""),SUM(G$1:G237)-SUM(P$1:P235),"")</f>
        <v/>
      </c>
      <c r="Q236" t="str">
        <f>IF(AND(O236&lt;&gt;"",O237=""),SUM(O$1:O237)-SUM(Q$1:Q235),"")</f>
        <v/>
      </c>
      <c r="R236" s="114" t="str">
        <f>IF(AND(I236&lt;&gt;"",I237=""),SUM(I$1:I237)-SUM(R$1:R235),"")</f>
        <v/>
      </c>
      <c r="S236" s="114" t="str">
        <f>IF(AND(K236&lt;&gt;"",K237=""),SUM(K$1:K237)-SUM(S$1:S235),"")</f>
        <v/>
      </c>
      <c r="T236" s="114" t="str">
        <f>IF(AND(M236&lt;&gt;"",M237=""),SUM(M$1:M237)-SUM(T$1:T235),"")</f>
        <v/>
      </c>
      <c r="V236" s="9" t="str">
        <f t="shared" si="39"/>
        <v/>
      </c>
      <c r="W236" s="28" t="str">
        <f t="shared" si="40"/>
        <v/>
      </c>
      <c r="X236" s="114" t="str">
        <f t="shared" si="41"/>
        <v/>
      </c>
      <c r="Y236" s="114" t="str">
        <f t="shared" si="42"/>
        <v/>
      </c>
      <c r="Z236" s="114" t="str">
        <f t="shared" si="43"/>
        <v/>
      </c>
    </row>
    <row r="237" spans="1:29" ht="12.75" x14ac:dyDescent="0.2">
      <c r="A237" s="16"/>
      <c r="B237" s="86" t="s">
        <v>184</v>
      </c>
      <c r="C237" s="87" t="str">
        <f t="shared" si="33"/>
        <v>|</v>
      </c>
      <c r="D237" s="18">
        <v>2</v>
      </c>
      <c r="E237" s="88" t="str">
        <f>IF(B237="","",IFERROR(VLOOKUP(B237,Ingredients!$A:$G,4,FALSE),"ingredient not in list"))</f>
        <v>tsp</v>
      </c>
      <c r="F237" s="87" t="str">
        <f t="shared" si="34"/>
        <v>|</v>
      </c>
      <c r="G237" s="89">
        <f>IF(B237="", "", IFERROR((VLOOKUP(B237,Ingredients!$A:$H,8,FALSE)*(D237/(VLOOKUP(B237,Ingredients!$A:$H,3,FALSE)))), "ingredient not in list"))</f>
        <v>5.6338028169014086E-2</v>
      </c>
      <c r="H237" s="87" t="str">
        <f t="shared" si="35"/>
        <v>|</v>
      </c>
      <c r="I237" s="90">
        <f>IF($B237="", "", IFERROR((VLOOKUP($B237,Ingredients!$A:$K,9,FALSE)*($D237/(VLOOKUP($B237,Ingredients!$A:$K,3,FALSE)))), "ingredient not in list"))</f>
        <v>0</v>
      </c>
      <c r="J237" s="87" t="str">
        <f t="shared" si="36"/>
        <v>|</v>
      </c>
      <c r="K237" s="90">
        <f>IF($B237="", "", IFERROR((VLOOKUP($B237,Ingredients!$A:$K,10,FALSE)*($D237/(VLOOKUP($B237,Ingredients!$A:$K,3,FALSE)))), "ingredient not in list"))</f>
        <v>0.12</v>
      </c>
      <c r="L237" s="87" t="str">
        <f t="shared" si="37"/>
        <v>|</v>
      </c>
      <c r="M237" s="90">
        <f>IF($B237="", "", IFERROR((VLOOKUP($B237,Ingredients!$A:$K,11,FALSE)*($D237/(VLOOKUP($B237,Ingredients!$A:$K,3,FALSE)))), "ingredient not in list"))</f>
        <v>0</v>
      </c>
      <c r="N237" s="87" t="str">
        <f t="shared" si="38"/>
        <v>|</v>
      </c>
      <c r="O237" s="91">
        <f>IF($B237="", "", IFERROR((VLOOKUP($B237,Ingredients!$A:$H,6,FALSE)*($D237/(VLOOKUP($B237,Ingredients!$A:$H,3,FALSE)))), "ingredient not in list"))</f>
        <v>2</v>
      </c>
      <c r="P237" s="9" t="str">
        <f>IF(AND(G237&lt;&gt;"",G238=""),SUM(G$1:G238)-SUM(P$1:P236),"")</f>
        <v/>
      </c>
      <c r="Q237" t="str">
        <f>IF(AND(O237&lt;&gt;"",O238=""),SUM(O$1:O238)-SUM(Q$1:Q236),"")</f>
        <v/>
      </c>
      <c r="R237" s="114" t="str">
        <f>IF(AND(I237&lt;&gt;"",I238=""),SUM(I$1:I238)-SUM(R$1:R236),"")</f>
        <v/>
      </c>
      <c r="S237" s="114" t="str">
        <f>IF(AND(K237&lt;&gt;"",K238=""),SUM(K$1:K238)-SUM(S$1:S236),"")</f>
        <v/>
      </c>
      <c r="T237" s="114" t="str">
        <f>IF(AND(M237&lt;&gt;"",M238=""),SUM(M$1:M238)-SUM(T$1:T236),"")</f>
        <v/>
      </c>
      <c r="V237" s="9" t="str">
        <f t="shared" si="39"/>
        <v/>
      </c>
      <c r="W237" s="28" t="str">
        <f t="shared" si="40"/>
        <v/>
      </c>
      <c r="X237" s="114" t="str">
        <f t="shared" si="41"/>
        <v/>
      </c>
      <c r="Y237" s="114" t="str">
        <f t="shared" si="42"/>
        <v/>
      </c>
      <c r="Z237" s="114" t="str">
        <f t="shared" si="43"/>
        <v/>
      </c>
      <c r="AC237" s="28"/>
    </row>
    <row r="238" spans="1:29" ht="13.5" thickBot="1" x14ac:dyDescent="0.25">
      <c r="B238" s="86" t="s">
        <v>190</v>
      </c>
      <c r="C238" s="87" t="str">
        <f t="shared" si="33"/>
        <v>|</v>
      </c>
      <c r="D238" s="18">
        <v>2</v>
      </c>
      <c r="E238" s="88" t="str">
        <f>IF(B238="","",IFERROR(VLOOKUP(B238,Ingredients!$A:$G,4,FALSE),"ingredient not in list"))</f>
        <v>tsp</v>
      </c>
      <c r="F238" s="87" t="str">
        <f t="shared" si="34"/>
        <v>|</v>
      </c>
      <c r="G238" s="89">
        <f>IF(B238="", "", IFERROR((VLOOKUP(B238,Ingredients!$A:$H,8,FALSE)*(D238/(VLOOKUP(B238,Ingredients!$A:$H,3,FALSE)))), "ingredient not in list"))</f>
        <v>0.1</v>
      </c>
      <c r="H238" s="87" t="str">
        <f t="shared" si="35"/>
        <v>|</v>
      </c>
      <c r="I238" s="90">
        <f>IF($B238="", "", IFERROR((VLOOKUP($B238,Ingredients!$A:$K,9,FALSE)*($D238/(VLOOKUP($B238,Ingredients!$A:$K,3,FALSE)))), "ingredient not in list"))</f>
        <v>0.08</v>
      </c>
      <c r="J238" s="87" t="str">
        <f t="shared" si="36"/>
        <v>|</v>
      </c>
      <c r="K238" s="90">
        <f>IF($B238="", "", IFERROR((VLOOKUP($B238,Ingredients!$A:$K,10,FALSE)*($D238/(VLOOKUP($B238,Ingredients!$A:$K,3,FALSE)))), "ingredient not in list"))</f>
        <v>0.4</v>
      </c>
      <c r="L238" s="87" t="str">
        <f t="shared" si="37"/>
        <v>|</v>
      </c>
      <c r="M238" s="90">
        <f>IF($B238="", "", IFERROR((VLOOKUP($B238,Ingredients!$A:$K,11,FALSE)*($D238/(VLOOKUP($B238,Ingredients!$A:$K,3,FALSE)))), "ingredient not in list"))</f>
        <v>0.02</v>
      </c>
      <c r="N238" s="87" t="str">
        <f t="shared" si="38"/>
        <v>|</v>
      </c>
      <c r="O238" s="91">
        <f>IF($B238="", "", IFERROR((VLOOKUP($B238,Ingredients!$A:$H,6,FALSE)*($D238/(VLOOKUP($B238,Ingredients!$A:$H,3,FALSE)))), "ingredient not in list"))</f>
        <v>2</v>
      </c>
      <c r="P238" s="9" t="str">
        <f>IF(AND(G238&lt;&gt;"",G239=""),SUM(G$1:G239)-SUM(P$1:P237),"")</f>
        <v/>
      </c>
      <c r="Q238" t="str">
        <f>IF(AND(O238&lt;&gt;"",O239=""),SUM(O$1:O239)-SUM(Q$1:Q237),"")</f>
        <v/>
      </c>
      <c r="R238" s="114" t="str">
        <f>IF(AND(I238&lt;&gt;"",I239=""),SUM(I$1:I239)-SUM(R$1:R237),"")</f>
        <v/>
      </c>
      <c r="S238" s="114" t="str">
        <f>IF(AND(K238&lt;&gt;"",K239=""),SUM(K$1:K239)-SUM(S$1:S237),"")</f>
        <v/>
      </c>
      <c r="T238" s="114" t="str">
        <f>IF(AND(M238&lt;&gt;"",M239=""),SUM(M$1:M239)-SUM(T$1:T237),"")</f>
        <v/>
      </c>
      <c r="V238" s="9" t="str">
        <f t="shared" si="39"/>
        <v/>
      </c>
      <c r="W238" s="28" t="str">
        <f t="shared" si="40"/>
        <v/>
      </c>
      <c r="X238" s="114" t="str">
        <f t="shared" si="41"/>
        <v/>
      </c>
      <c r="Y238" s="114" t="str">
        <f t="shared" si="42"/>
        <v/>
      </c>
      <c r="Z238" s="114" t="str">
        <f t="shared" si="43"/>
        <v/>
      </c>
    </row>
    <row r="239" spans="1:29" ht="13.5" thickBot="1" x14ac:dyDescent="0.25">
      <c r="A239" s="78" t="s">
        <v>227</v>
      </c>
      <c r="B239" s="92" t="s">
        <v>189</v>
      </c>
      <c r="C239" s="93" t="str">
        <f t="shared" si="33"/>
        <v>|</v>
      </c>
      <c r="D239" s="94">
        <v>2</v>
      </c>
      <c r="E239" s="95" t="str">
        <f>IF(B239="","",IFERROR(VLOOKUP(B239,Ingredients!$A:$G,4,FALSE),"ingredient not in list"))</f>
        <v>tsp</v>
      </c>
      <c r="F239" s="93" t="str">
        <f t="shared" si="34"/>
        <v>|</v>
      </c>
      <c r="G239" s="96">
        <f>IF(B239="", "", IFERROR((VLOOKUP(B239,Ingredients!$A:$H,8,FALSE)*(D239/(VLOOKUP(B239,Ingredients!$A:$H,3,FALSE)))), "ingredient not in list"))</f>
        <v>5.6338028169014086E-2</v>
      </c>
      <c r="H239" s="93" t="str">
        <f t="shared" si="35"/>
        <v>|</v>
      </c>
      <c r="I239" s="97">
        <f>IF($B239="", "", IFERROR((VLOOKUP($B239,Ingredients!$A:$K,9,FALSE)*($D239/(VLOOKUP($B239,Ingredients!$A:$K,3,FALSE)))), "ingredient not in list"))</f>
        <v>0.62</v>
      </c>
      <c r="J239" s="93" t="str">
        <f t="shared" si="36"/>
        <v>|</v>
      </c>
      <c r="K239" s="97">
        <f>IF($B239="", "", IFERROR((VLOOKUP($B239,Ingredients!$A:$K,10,FALSE)*($D239/(VLOOKUP($B239,Ingredients!$A:$K,3,FALSE)))), "ingredient not in list"))</f>
        <v>2.34</v>
      </c>
      <c r="L239" s="93" t="str">
        <f t="shared" si="37"/>
        <v>|</v>
      </c>
      <c r="M239" s="97">
        <f>IF($B239="", "", IFERROR((VLOOKUP($B239,Ingredients!$A:$K,11,FALSE)*($D239/(VLOOKUP($B239,Ingredients!$A:$K,3,FALSE)))), "ingredient not in list"))</f>
        <v>0.54</v>
      </c>
      <c r="N239" s="93" t="str">
        <f t="shared" si="38"/>
        <v>|</v>
      </c>
      <c r="O239" s="98">
        <f>IF($B239="", "", IFERROR((VLOOKUP($B239,Ingredients!$A:$H,6,FALSE)*($D239/(VLOOKUP($B239,Ingredients!$A:$H,3,FALSE)))), "ingredient not in list"))</f>
        <v>12</v>
      </c>
      <c r="P239" s="9">
        <f>IF(AND(G239&lt;&gt;"",G240=""),SUM(G$1:G240)-SUM(P$1:P238),"")</f>
        <v>3.6371159748716195</v>
      </c>
      <c r="Q239">
        <f>IF(AND(O239&lt;&gt;"",O240=""),SUM(O$1:O240)-SUM(Q$1:Q238),"")</f>
        <v>947</v>
      </c>
      <c r="R239" s="114">
        <f>IF(AND(I239&lt;&gt;"",I240=""),SUM(I$1:I240)-SUM(R$1:R238),"")</f>
        <v>12.699999999999818</v>
      </c>
      <c r="S239" s="114">
        <f>IF(AND(K239&lt;&gt;"",K240=""),SUM(K$1:K240)-SUM(S$1:S238),"")</f>
        <v>106.85999999999967</v>
      </c>
      <c r="T239" s="114">
        <f>IF(AND(M239&lt;&gt;"",M240=""),SUM(M$1:M240)-SUM(T$1:T238),"")</f>
        <v>27.559999999999945</v>
      </c>
      <c r="U239" s="14">
        <v>5</v>
      </c>
      <c r="V239" s="9">
        <f t="shared" si="39"/>
        <v>0.72742319497432395</v>
      </c>
      <c r="W239" s="28">
        <f t="shared" si="40"/>
        <v>189.4</v>
      </c>
      <c r="X239" s="114">
        <f t="shared" si="41"/>
        <v>2.5399999999999636</v>
      </c>
      <c r="Y239" s="114">
        <f t="shared" si="42"/>
        <v>21.371999999999936</v>
      </c>
      <c r="Z239" s="114">
        <f t="shared" si="43"/>
        <v>5.5119999999999889</v>
      </c>
    </row>
    <row r="240" spans="1:29" ht="12.75" x14ac:dyDescent="0.2">
      <c r="A240" s="16"/>
      <c r="C240" t="str">
        <f t="shared" si="33"/>
        <v/>
      </c>
      <c r="D240" s="16"/>
      <c r="E240" s="3" t="str">
        <f>IF(B240="","",IFERROR(VLOOKUP(B240,Ingredients!$A:$G,4,FALSE),"ingredient not in list"))</f>
        <v/>
      </c>
      <c r="F240" t="str">
        <f t="shared" si="34"/>
        <v/>
      </c>
      <c r="G240" s="9" t="str">
        <f>IF(B240="", "", IFERROR((VLOOKUP(B240,Ingredients!$A:$H,8,FALSE)*(D240/(VLOOKUP(B240,Ingredients!$A:$H,3,FALSE)))), "ingredient not in list"))</f>
        <v/>
      </c>
      <c r="H240" t="str">
        <f t="shared" si="35"/>
        <v/>
      </c>
      <c r="I240" s="69" t="str">
        <f>IF($B240="", "", IFERROR((VLOOKUP($B240,Ingredients!$A:$K,9,FALSE)*($D240/(VLOOKUP($B240,Ingredients!$A:$K,3,FALSE)))), "ingredient not in list"))</f>
        <v/>
      </c>
      <c r="J240" t="str">
        <f t="shared" si="36"/>
        <v/>
      </c>
      <c r="K240" s="69" t="str">
        <f>IF($B240="", "", IFERROR((VLOOKUP($B240,Ingredients!$A:$K,10,FALSE)*($D240/(VLOOKUP($B240,Ingredients!$A:$K,3,FALSE)))), "ingredient not in list"))</f>
        <v/>
      </c>
      <c r="L240" t="str">
        <f t="shared" si="37"/>
        <v/>
      </c>
      <c r="M240" s="69" t="str">
        <f>IF($B240="", "", IFERROR((VLOOKUP($B240,Ingredients!$A:$K,11,FALSE)*($D240/(VLOOKUP($B240,Ingredients!$A:$K,3,FALSE)))), "ingredient not in list"))</f>
        <v/>
      </c>
      <c r="N240" t="str">
        <f t="shared" si="38"/>
        <v/>
      </c>
      <c r="O240" s="29" t="str">
        <f>IF($B240="", "", IFERROR((VLOOKUP($B240,Ingredients!$A:$H,6,FALSE)*($D240/(VLOOKUP($B240,Ingredients!$A:$H,3,FALSE)))), "ingredient not in list"))</f>
        <v/>
      </c>
      <c r="P240" s="9" t="str">
        <f>IF(AND(G240&lt;&gt;"",G241=""),SUM(G$1:G241)-SUM(P$1:P239),"")</f>
        <v/>
      </c>
      <c r="Q240" t="str">
        <f>IF(AND(O240&lt;&gt;"",O241=""),SUM(O$1:O241)-SUM(Q$1:Q239),"")</f>
        <v/>
      </c>
      <c r="R240" s="114" t="str">
        <f>IF(AND(I240&lt;&gt;"",I241=""),SUM(I$1:I241)-SUM(R$1:R239),"")</f>
        <v/>
      </c>
      <c r="S240" s="114" t="str">
        <f>IF(AND(K240&lt;&gt;"",K241=""),SUM(K$1:K241)-SUM(S$1:S239),"")</f>
        <v/>
      </c>
      <c r="T240" s="114" t="str">
        <f>IF(AND(M240&lt;&gt;"",M241=""),SUM(M$1:M241)-SUM(T$1:T239),"")</f>
        <v/>
      </c>
      <c r="V240" s="9" t="str">
        <f t="shared" si="39"/>
        <v/>
      </c>
      <c r="W240" s="28" t="str">
        <f t="shared" si="40"/>
        <v/>
      </c>
      <c r="X240" s="114" t="str">
        <f t="shared" si="41"/>
        <v/>
      </c>
      <c r="Y240" s="114" t="str">
        <f t="shared" si="42"/>
        <v/>
      </c>
      <c r="Z240" s="114" t="str">
        <f t="shared" si="43"/>
        <v/>
      </c>
    </row>
    <row r="241" spans="1:26" ht="12.75" x14ac:dyDescent="0.2">
      <c r="A241" s="16"/>
      <c r="B241" s="79" t="s">
        <v>32</v>
      </c>
      <c r="C241" s="80" t="str">
        <f t="shared" si="33"/>
        <v>|</v>
      </c>
      <c r="D241" s="103">
        <v>2</v>
      </c>
      <c r="E241" s="82" t="str">
        <f>IF(B241="","",IFERROR(VLOOKUP(B241,Ingredients!$A:$G,4,FALSE),"ingredient not in list"))</f>
        <v>tbsp</v>
      </c>
      <c r="F241" s="80" t="str">
        <f t="shared" si="34"/>
        <v>|</v>
      </c>
      <c r="G241" s="83">
        <f>IF(B241="", "", IFERROR((VLOOKUP(B241,Ingredients!$A:$H,8,FALSE)*(D241/(VLOOKUP(B241,Ingredients!$A:$H,3,FALSE)))), "ingredient not in list"))</f>
        <v>0.43625000000000003</v>
      </c>
      <c r="H241" s="80" t="str">
        <f t="shared" si="35"/>
        <v>|</v>
      </c>
      <c r="I241" s="84">
        <f>IF($B241="", "", IFERROR((VLOOKUP($B241,Ingredients!$A:$K,9,FALSE)*($D241/(VLOOKUP($B241,Ingredients!$A:$K,3,FALSE)))), "ingredient not in list"))</f>
        <v>0.12</v>
      </c>
      <c r="J241" s="80" t="str">
        <f t="shared" si="36"/>
        <v>|</v>
      </c>
      <c r="K241" s="84">
        <f>IF($B241="", "", IFERROR((VLOOKUP($B241,Ingredients!$A:$K,10,FALSE)*($D241/(VLOOKUP($B241,Ingredients!$A:$K,3,FALSE)))), "ingredient not in list"))</f>
        <v>34.6</v>
      </c>
      <c r="L241" s="80" t="str">
        <f t="shared" si="37"/>
        <v>|</v>
      </c>
      <c r="M241" s="84">
        <f>IF($B241="", "", IFERROR((VLOOKUP($B241,Ingredients!$A:$K,11,FALSE)*($D241/(VLOOKUP($B241,Ingredients!$A:$K,3,FALSE)))), "ingredient not in list"))</f>
        <v>0</v>
      </c>
      <c r="N241" s="80" t="str">
        <f t="shared" si="38"/>
        <v>|</v>
      </c>
      <c r="O241" s="85">
        <f>IF($B241="", "", IFERROR((VLOOKUP($B241,Ingredients!$A:$H,6,FALSE)*($D241/(VLOOKUP($B241,Ingredients!$A:$H,3,FALSE)))), "ingredient not in list"))</f>
        <v>120</v>
      </c>
      <c r="P241" s="9" t="str">
        <f>IF(AND(G241&lt;&gt;"",G242=""),SUM(G$1:G242)-SUM(P$1:P240),"")</f>
        <v/>
      </c>
      <c r="Q241" t="str">
        <f>IF(AND(O241&lt;&gt;"",O242=""),SUM(O$1:O242)-SUM(Q$1:Q240),"")</f>
        <v/>
      </c>
      <c r="R241" s="114" t="str">
        <f>IF(AND(I241&lt;&gt;"",I242=""),SUM(I$1:I242)-SUM(R$1:R240),"")</f>
        <v/>
      </c>
      <c r="S241" s="114" t="str">
        <f>IF(AND(K241&lt;&gt;"",K242=""),SUM(K$1:K242)-SUM(S$1:S240),"")</f>
        <v/>
      </c>
      <c r="T241" s="114" t="str">
        <f>IF(AND(M241&lt;&gt;"",M242=""),SUM(M$1:M242)-SUM(T$1:T240),"")</f>
        <v/>
      </c>
      <c r="V241" s="9" t="str">
        <f t="shared" si="39"/>
        <v/>
      </c>
      <c r="W241" s="28" t="str">
        <f t="shared" si="40"/>
        <v/>
      </c>
      <c r="X241" s="114" t="str">
        <f t="shared" si="41"/>
        <v/>
      </c>
      <c r="Y241" s="114" t="str">
        <f t="shared" si="42"/>
        <v/>
      </c>
      <c r="Z241" s="114" t="str">
        <f t="shared" si="43"/>
        <v/>
      </c>
    </row>
    <row r="242" spans="1:26" ht="12.75" x14ac:dyDescent="0.2">
      <c r="A242" s="16"/>
      <c r="B242" s="86" t="s">
        <v>151</v>
      </c>
      <c r="C242" s="87" t="str">
        <f t="shared" si="33"/>
        <v>|</v>
      </c>
      <c r="D242" s="18">
        <v>8</v>
      </c>
      <c r="E242" s="88" t="str">
        <f>IF(B242="","",IFERROR(VLOOKUP(B242,Ingredients!$A:$G,4,FALSE),"ingredient not in list"))</f>
        <v>tsp</v>
      </c>
      <c r="F242" s="87" t="str">
        <f t="shared" si="34"/>
        <v>|</v>
      </c>
      <c r="G242" s="89">
        <f>IF(B242="", "", IFERROR((VLOOKUP(B242,Ingredients!$A:$H,8,FALSE)*(D242/(VLOOKUP(B242,Ingredients!$A:$H,3,FALSE)))), "ingredient not in list"))</f>
        <v>3.5066079295154186E-2</v>
      </c>
      <c r="H242" s="87" t="str">
        <f t="shared" si="35"/>
        <v>|</v>
      </c>
      <c r="I242" s="90">
        <f>IF($B242="", "", IFERROR((VLOOKUP($B242,Ingredients!$A:$K,9,FALSE)*($D242/(VLOOKUP($B242,Ingredients!$A:$K,3,FALSE)))), "ingredient not in list"))</f>
        <v>0</v>
      </c>
      <c r="J242" s="87" t="str">
        <f t="shared" si="36"/>
        <v>|</v>
      </c>
      <c r="K242" s="90">
        <f>IF($B242="", "", IFERROR((VLOOKUP($B242,Ingredients!$A:$K,10,FALSE)*($D242/(VLOOKUP($B242,Ingredients!$A:$K,3,FALSE)))), "ingredient not in list"))</f>
        <v>33.6</v>
      </c>
      <c r="L242" s="87" t="str">
        <f t="shared" si="37"/>
        <v>|</v>
      </c>
      <c r="M242" s="90">
        <f>IF($B242="", "", IFERROR((VLOOKUP($B242,Ingredients!$A:$K,11,FALSE)*($D242/(VLOOKUP($B242,Ingredients!$A:$K,3,FALSE)))), "ingredient not in list"))</f>
        <v>0</v>
      </c>
      <c r="N242" s="87" t="str">
        <f t="shared" si="38"/>
        <v>|</v>
      </c>
      <c r="O242" s="91">
        <f>IF($B242="", "", IFERROR((VLOOKUP($B242,Ingredients!$A:$H,6,FALSE)*($D242/(VLOOKUP($B242,Ingredients!$A:$H,3,FALSE)))), "ingredient not in list"))</f>
        <v>120</v>
      </c>
      <c r="P242" s="9" t="str">
        <f>IF(AND(G242&lt;&gt;"",G243=""),SUM(G$1:G243)-SUM(P$1:P241),"")</f>
        <v/>
      </c>
      <c r="Q242" t="str">
        <f>IF(AND(O242&lt;&gt;"",O243=""),SUM(O$1:O243)-SUM(Q$1:Q241),"")</f>
        <v/>
      </c>
      <c r="R242" s="114" t="str">
        <f>IF(AND(I242&lt;&gt;"",I243=""),SUM(I$1:I243)-SUM(R$1:R241),"")</f>
        <v/>
      </c>
      <c r="S242" s="114" t="str">
        <f>IF(AND(K242&lt;&gt;"",K243=""),SUM(K$1:K243)-SUM(S$1:S241),"")</f>
        <v/>
      </c>
      <c r="T242" s="114" t="str">
        <f>IF(AND(M242&lt;&gt;"",M243=""),SUM(M$1:M243)-SUM(T$1:T241),"")</f>
        <v/>
      </c>
      <c r="V242" s="9" t="str">
        <f t="shared" si="39"/>
        <v/>
      </c>
      <c r="W242" s="28" t="str">
        <f t="shared" si="40"/>
        <v/>
      </c>
      <c r="X242" s="114" t="str">
        <f t="shared" si="41"/>
        <v/>
      </c>
      <c r="Y242" s="114" t="str">
        <f t="shared" si="42"/>
        <v/>
      </c>
      <c r="Z242" s="114" t="str">
        <f t="shared" si="43"/>
        <v/>
      </c>
    </row>
    <row r="243" spans="1:26" ht="12.75" x14ac:dyDescent="0.2">
      <c r="A243" s="16"/>
      <c r="B243" s="86" t="s">
        <v>153</v>
      </c>
      <c r="C243" s="87" t="str">
        <f t="shared" si="33"/>
        <v>|</v>
      </c>
      <c r="D243" s="18">
        <v>2</v>
      </c>
      <c r="E243" s="88" t="str">
        <f>IF(B243="","",IFERROR(VLOOKUP(B243,Ingredients!$A:$G,4,FALSE),"ingredient not in list"))</f>
        <v>tbsp</v>
      </c>
      <c r="F243" s="87" t="str">
        <f t="shared" si="34"/>
        <v>|</v>
      </c>
      <c r="G243" s="89">
        <f>IF(B243="", "", IFERROR((VLOOKUP(B243,Ingredients!$A:$H,8,FALSE)*(D243/(VLOOKUP(B243,Ingredients!$A:$H,3,FALSE)))), "ingredient not in list"))</f>
        <v>0.2</v>
      </c>
      <c r="H243" s="87" t="str">
        <f t="shared" si="35"/>
        <v>|</v>
      </c>
      <c r="I243" s="90">
        <f>IF($B243="", "", IFERROR((VLOOKUP($B243,Ingredients!$A:$K,9,FALSE)*($D243/(VLOOKUP($B243,Ingredients!$A:$K,3,FALSE)))), "ingredient not in list"))</f>
        <v>0</v>
      </c>
      <c r="J243" s="87" t="str">
        <f t="shared" si="36"/>
        <v>|</v>
      </c>
      <c r="K243" s="90">
        <f>IF($B243="", "", IFERROR((VLOOKUP($B243,Ingredients!$A:$K,10,FALSE)*($D243/(VLOOKUP($B243,Ingredients!$A:$K,3,FALSE)))), "ingredient not in list"))</f>
        <v>0</v>
      </c>
      <c r="L243" s="87" t="str">
        <f t="shared" si="37"/>
        <v>|</v>
      </c>
      <c r="M243" s="90">
        <f>IF($B243="", "", IFERROR((VLOOKUP($B243,Ingredients!$A:$K,11,FALSE)*($D243/(VLOOKUP($B243,Ingredients!$A:$K,3,FALSE)))), "ingredient not in list"))</f>
        <v>27</v>
      </c>
      <c r="N243" s="87" t="str">
        <f t="shared" si="38"/>
        <v>|</v>
      </c>
      <c r="O243" s="91">
        <f>IF($B243="", "", IFERROR((VLOOKUP($B243,Ingredients!$A:$H,6,FALSE)*($D243/(VLOOKUP($B243,Ingredients!$A:$H,3,FALSE)))), "ingredient not in list"))</f>
        <v>240</v>
      </c>
      <c r="P243" s="9" t="str">
        <f>IF(AND(G243&lt;&gt;"",G244=""),SUM(G$1:G244)-SUM(P$1:P242),"")</f>
        <v/>
      </c>
      <c r="Q243" t="str">
        <f>IF(AND(O243&lt;&gt;"",O244=""),SUM(O$1:O244)-SUM(Q$1:Q242),"")</f>
        <v/>
      </c>
      <c r="R243" s="114" t="str">
        <f>IF(AND(I243&lt;&gt;"",I244=""),SUM(I$1:I244)-SUM(R$1:R242),"")</f>
        <v/>
      </c>
      <c r="S243" s="114" t="str">
        <f>IF(AND(K243&lt;&gt;"",K244=""),SUM(K$1:K244)-SUM(S$1:S242),"")</f>
        <v/>
      </c>
      <c r="T243" s="114" t="str">
        <f>IF(AND(M243&lt;&gt;"",M244=""),SUM(M$1:M244)-SUM(T$1:T242),"")</f>
        <v/>
      </c>
      <c r="V243" s="9" t="str">
        <f t="shared" si="39"/>
        <v/>
      </c>
      <c r="W243" s="28" t="str">
        <f t="shared" si="40"/>
        <v/>
      </c>
      <c r="X243" s="114" t="str">
        <f t="shared" si="41"/>
        <v/>
      </c>
      <c r="Y243" s="114" t="str">
        <f t="shared" si="42"/>
        <v/>
      </c>
      <c r="Z243" s="114" t="str">
        <f t="shared" si="43"/>
        <v/>
      </c>
    </row>
    <row r="244" spans="1:26" ht="12.75" x14ac:dyDescent="0.2">
      <c r="A244" s="16"/>
      <c r="B244" s="86" t="s">
        <v>57</v>
      </c>
      <c r="C244" s="87" t="str">
        <f t="shared" si="33"/>
        <v>|</v>
      </c>
      <c r="D244" s="18">
        <v>0.75</v>
      </c>
      <c r="E244" s="88" t="str">
        <f>IF(B244="","",IFERROR(VLOOKUP(B244,Ingredients!$A:$G,4,FALSE),"ingredient not in list"))</f>
        <v>cup</v>
      </c>
      <c r="F244" s="87" t="str">
        <f t="shared" si="34"/>
        <v>|</v>
      </c>
      <c r="G244" s="89">
        <f>IF(B244="", "", IFERROR((VLOOKUP(B244,Ingredients!$A:$H,8,FALSE)*(D244/(VLOOKUP(B244,Ingredients!$A:$H,3,FALSE)))), "ingredient not in list"))</f>
        <v>0.28031250000000002</v>
      </c>
      <c r="H244" s="87" t="str">
        <f t="shared" si="35"/>
        <v>|</v>
      </c>
      <c r="I244" s="90">
        <f>IF($B244="", "", IFERROR((VLOOKUP($B244,Ingredients!$A:$K,9,FALSE)*($D244/(VLOOKUP($B244,Ingredients!$A:$K,3,FALSE)))), "ingredient not in list"))</f>
        <v>0.75</v>
      </c>
      <c r="J244" s="87" t="str">
        <f t="shared" si="36"/>
        <v>|</v>
      </c>
      <c r="K244" s="90">
        <f>IF($B244="", "", IFERROR((VLOOKUP($B244,Ingredients!$A:$K,10,FALSE)*($D244/(VLOOKUP($B244,Ingredients!$A:$K,3,FALSE)))), "ingredient not in list"))</f>
        <v>1.5</v>
      </c>
      <c r="L244" s="87" t="str">
        <f t="shared" si="37"/>
        <v>|</v>
      </c>
      <c r="M244" s="90">
        <f>IF($B244="", "", IFERROR((VLOOKUP($B244,Ingredients!$A:$K,11,FALSE)*($D244/(VLOOKUP($B244,Ingredients!$A:$K,3,FALSE)))), "ingredient not in list"))</f>
        <v>2.25</v>
      </c>
      <c r="N244" s="87" t="str">
        <f t="shared" si="38"/>
        <v>|</v>
      </c>
      <c r="O244" s="91">
        <f>IF($B244="", "", IFERROR((VLOOKUP($B244,Ingredients!$A:$H,6,FALSE)*($D244/(VLOOKUP($B244,Ingredients!$A:$H,3,FALSE)))), "ingredient not in list"))</f>
        <v>22.5</v>
      </c>
      <c r="P244" s="9" t="str">
        <f>IF(AND(G244&lt;&gt;"",G245=""),SUM(G$1:G245)-SUM(P$1:P243),"")</f>
        <v/>
      </c>
      <c r="Q244" t="str">
        <f>IF(AND(O244&lt;&gt;"",O245=""),SUM(O$1:O245)-SUM(Q$1:Q243),"")</f>
        <v/>
      </c>
      <c r="R244" s="114" t="str">
        <f>IF(AND(I244&lt;&gt;"",I245=""),SUM(I$1:I245)-SUM(R$1:R243),"")</f>
        <v/>
      </c>
      <c r="S244" s="114" t="str">
        <f>IF(AND(K244&lt;&gt;"",K245=""),SUM(K$1:K245)-SUM(S$1:S243),"")</f>
        <v/>
      </c>
      <c r="T244" s="114" t="str">
        <f>IF(AND(M244&lt;&gt;"",M245=""),SUM(M$1:M245)-SUM(T$1:T243),"")</f>
        <v/>
      </c>
      <c r="V244" s="9" t="str">
        <f t="shared" si="39"/>
        <v/>
      </c>
      <c r="W244" s="28" t="str">
        <f t="shared" si="40"/>
        <v/>
      </c>
      <c r="X244" s="114" t="str">
        <f t="shared" si="41"/>
        <v/>
      </c>
      <c r="Y244" s="114" t="str">
        <f t="shared" si="42"/>
        <v/>
      </c>
      <c r="Z244" s="114" t="str">
        <f t="shared" si="43"/>
        <v/>
      </c>
    </row>
    <row r="245" spans="1:26" ht="12.75" x14ac:dyDescent="0.2">
      <c r="A245" s="16"/>
      <c r="B245" s="86" t="s">
        <v>228</v>
      </c>
      <c r="C245" s="87" t="str">
        <f t="shared" si="33"/>
        <v>|</v>
      </c>
      <c r="D245" s="18">
        <v>3</v>
      </c>
      <c r="E245" s="88" t="str">
        <f>IF(B245="","",IFERROR(VLOOKUP(B245,Ingredients!$A:$G,4,FALSE),"ingredient not in list"))</f>
        <v>leafs</v>
      </c>
      <c r="F245" s="87" t="str">
        <f t="shared" si="34"/>
        <v>|</v>
      </c>
      <c r="G245" s="89">
        <f>IF(B245="", "", IFERROR((VLOOKUP(B245,Ingredients!$A:$H,8,FALSE)*(D245/(VLOOKUP(B245,Ingredients!$A:$H,3,FALSE)))), "ingredient not in list"))</f>
        <v>0.33799999999999997</v>
      </c>
      <c r="H245" s="87" t="str">
        <f t="shared" si="35"/>
        <v>|</v>
      </c>
      <c r="I245" s="90">
        <f>IF($B245="", "", IFERROR((VLOOKUP($B245,Ingredients!$A:$K,9,FALSE)*($D245/(VLOOKUP($B245,Ingredients!$A:$K,3,FALSE)))), "ingredient not in list"))</f>
        <v>0.06</v>
      </c>
      <c r="J245" s="87" t="str">
        <f t="shared" si="36"/>
        <v>|</v>
      </c>
      <c r="K245" s="90">
        <f>IF($B245="", "", IFERROR((VLOOKUP($B245,Ingredients!$A:$K,10,FALSE)*($D245/(VLOOKUP($B245,Ingredients!$A:$K,3,FALSE)))), "ingredient not in list"))</f>
        <v>0.35</v>
      </c>
      <c r="L245" s="87" t="str">
        <f t="shared" si="37"/>
        <v>|</v>
      </c>
      <c r="M245" s="90">
        <f>IF($B245="", "", IFERROR((VLOOKUP($B245,Ingredients!$A:$K,11,FALSE)*($D245/(VLOOKUP($B245,Ingredients!$A:$K,3,FALSE)))), "ingredient not in list"))</f>
        <v>0.1</v>
      </c>
      <c r="N245" s="87" t="str">
        <f t="shared" si="38"/>
        <v>|</v>
      </c>
      <c r="O245" s="91">
        <f>IF($B245="", "", IFERROR((VLOOKUP($B245,Ingredients!$A:$H,6,FALSE)*($D245/(VLOOKUP($B245,Ingredients!$A:$H,3,FALSE)))), "ingredient not in list"))</f>
        <v>2</v>
      </c>
      <c r="P245" s="9" t="str">
        <f>IF(AND(G245&lt;&gt;"",G246=""),SUM(G$1:G246)-SUM(P$1:P244),"")</f>
        <v/>
      </c>
      <c r="Q245" t="str">
        <f>IF(AND(O245&lt;&gt;"",O246=""),SUM(O$1:O246)-SUM(Q$1:Q244),"")</f>
        <v/>
      </c>
      <c r="R245" s="114" t="str">
        <f>IF(AND(I245&lt;&gt;"",I246=""),SUM(I$1:I246)-SUM(R$1:R244),"")</f>
        <v/>
      </c>
      <c r="S245" s="114" t="str">
        <f>IF(AND(K245&lt;&gt;"",K246=""),SUM(K$1:K246)-SUM(S$1:S244),"")</f>
        <v/>
      </c>
      <c r="T245" s="114" t="str">
        <f>IF(AND(M245&lt;&gt;"",M246=""),SUM(M$1:M246)-SUM(T$1:T244),"")</f>
        <v/>
      </c>
      <c r="V245" s="9" t="str">
        <f t="shared" si="39"/>
        <v/>
      </c>
      <c r="W245" s="28" t="str">
        <f t="shared" si="40"/>
        <v/>
      </c>
      <c r="X245" s="114" t="str">
        <f t="shared" si="41"/>
        <v/>
      </c>
      <c r="Y245" s="114" t="str">
        <f t="shared" si="42"/>
        <v/>
      </c>
      <c r="Z245" s="114" t="str">
        <f t="shared" si="43"/>
        <v/>
      </c>
    </row>
    <row r="246" spans="1:26" ht="12.75" x14ac:dyDescent="0.2">
      <c r="A246" s="16"/>
      <c r="B246" s="86" t="s">
        <v>69</v>
      </c>
      <c r="C246" s="87" t="str">
        <f t="shared" si="33"/>
        <v>|</v>
      </c>
      <c r="D246" s="18">
        <v>2</v>
      </c>
      <c r="E246" s="88" t="str">
        <f>IF(B246="","",IFERROR(VLOOKUP(B246,Ingredients!$A:$G,4,FALSE),"ingredient not in list"))</f>
        <v>tsp</v>
      </c>
      <c r="F246" s="87" t="str">
        <f t="shared" si="34"/>
        <v>|</v>
      </c>
      <c r="G246" s="89">
        <f>IF(B246="", "", IFERROR((VLOOKUP(B246,Ingredients!$A:$H,8,FALSE)*(D246/(VLOOKUP(B246,Ingredients!$A:$H,3,FALSE)))), "ingredient not in list"))</f>
        <v>2.4439918533604887E-2</v>
      </c>
      <c r="H246" s="87" t="str">
        <f t="shared" si="35"/>
        <v>|</v>
      </c>
      <c r="I246" s="90">
        <f>IF($B246="", "", IFERROR((VLOOKUP($B246,Ingredients!$A:$K,9,FALSE)*($D246/(VLOOKUP($B246,Ingredients!$A:$K,3,FALSE)))), "ingredient not in list"))</f>
        <v>0</v>
      </c>
      <c r="J246" s="87" t="str">
        <f t="shared" si="36"/>
        <v>|</v>
      </c>
      <c r="K246" s="90">
        <f>IF($B246="", "", IFERROR((VLOOKUP($B246,Ingredients!$A:$K,10,FALSE)*($D246/(VLOOKUP($B246,Ingredients!$A:$K,3,FALSE)))), "ingredient not in list"))</f>
        <v>0</v>
      </c>
      <c r="L246" s="87" t="str">
        <f t="shared" si="37"/>
        <v>|</v>
      </c>
      <c r="M246" s="90">
        <f>IF($B246="", "", IFERROR((VLOOKUP($B246,Ingredients!$A:$K,11,FALSE)*($D246/(VLOOKUP($B246,Ingredients!$A:$K,3,FALSE)))), "ingredient not in list"))</f>
        <v>0</v>
      </c>
      <c r="N246" s="87" t="str">
        <f t="shared" si="38"/>
        <v>|</v>
      </c>
      <c r="O246" s="91">
        <f>IF($B246="", "", IFERROR((VLOOKUP($B246,Ingredients!$A:$H,6,FALSE)*($D246/(VLOOKUP($B246,Ingredients!$A:$H,3,FALSE)))), "ingredient not in list"))</f>
        <v>0</v>
      </c>
      <c r="P246" s="9" t="str">
        <f>IF(AND(G246&lt;&gt;"",G247=""),SUM(G$1:G247)-SUM(P$1:P245),"")</f>
        <v/>
      </c>
      <c r="Q246" t="str">
        <f>IF(AND(O246&lt;&gt;"",O247=""),SUM(O$1:O247)-SUM(Q$1:Q245),"")</f>
        <v/>
      </c>
      <c r="R246" s="114" t="str">
        <f>IF(AND(I246&lt;&gt;"",I247=""),SUM(I$1:I247)-SUM(R$1:R245),"")</f>
        <v/>
      </c>
      <c r="S246" s="114" t="str">
        <f>IF(AND(K246&lt;&gt;"",K247=""),SUM(K$1:K247)-SUM(S$1:S245),"")</f>
        <v/>
      </c>
      <c r="T246" s="114" t="str">
        <f>IF(AND(M246&lt;&gt;"",M247=""),SUM(M$1:M247)-SUM(T$1:T245),"")</f>
        <v/>
      </c>
      <c r="V246" s="9" t="str">
        <f t="shared" si="39"/>
        <v/>
      </c>
      <c r="W246" s="28" t="str">
        <f t="shared" si="40"/>
        <v/>
      </c>
      <c r="X246" s="114" t="str">
        <f t="shared" si="41"/>
        <v/>
      </c>
      <c r="Y246" s="114" t="str">
        <f t="shared" si="42"/>
        <v/>
      </c>
      <c r="Z246" s="114" t="str">
        <f t="shared" si="43"/>
        <v/>
      </c>
    </row>
    <row r="247" spans="1:26" ht="12.75" x14ac:dyDescent="0.2">
      <c r="A247" s="16"/>
      <c r="B247" s="86" t="s">
        <v>222</v>
      </c>
      <c r="C247" s="87" t="str">
        <f t="shared" si="33"/>
        <v>|</v>
      </c>
      <c r="D247" s="18">
        <v>4</v>
      </c>
      <c r="E247" s="88" t="str">
        <f>IF(B247="","",IFERROR(VLOOKUP(B247,Ingredients!$A:$G,4,FALSE),"ingredient not in list"))</f>
        <v>tbsp</v>
      </c>
      <c r="F247" s="87" t="str">
        <f t="shared" si="34"/>
        <v>|</v>
      </c>
      <c r="G247" s="89">
        <f>IF(B247="", "", IFERROR((VLOOKUP(B247,Ingredients!$A:$H,8,FALSE)*(D247/(VLOOKUP(B247,Ingredients!$A:$H,3,FALSE)))), "ingredient not in list"))</f>
        <v>0.12375</v>
      </c>
      <c r="H247" s="87" t="str">
        <f t="shared" si="35"/>
        <v>|</v>
      </c>
      <c r="I247" s="90">
        <f>IF($B247="", "", IFERROR((VLOOKUP($B247,Ingredients!$A:$K,9,FALSE)*($D247/(VLOOKUP($B247,Ingredients!$A:$K,3,FALSE)))), "ingredient not in list"))</f>
        <v>0.36</v>
      </c>
      <c r="J247" s="87" t="str">
        <f t="shared" si="36"/>
        <v>|</v>
      </c>
      <c r="K247" s="90">
        <f>IF($B247="", "", IFERROR((VLOOKUP($B247,Ingredients!$A:$K,10,FALSE)*($D247/(VLOOKUP($B247,Ingredients!$A:$K,3,FALSE)))), "ingredient not in list"))</f>
        <v>0</v>
      </c>
      <c r="L247" s="87" t="str">
        <f t="shared" si="37"/>
        <v>|</v>
      </c>
      <c r="M247" s="90">
        <f>IF($B247="", "", IFERROR((VLOOKUP($B247,Ingredients!$A:$K,11,FALSE)*($D247/(VLOOKUP($B247,Ingredients!$A:$K,3,FALSE)))), "ingredient not in list"))</f>
        <v>33.840000000000003</v>
      </c>
      <c r="N247" s="87" t="str">
        <f t="shared" si="38"/>
        <v>|</v>
      </c>
      <c r="O247" s="91">
        <f>IF($B247="", "", IFERROR((VLOOKUP($B247,Ingredients!$A:$H,6,FALSE)*($D247/(VLOOKUP($B247,Ingredients!$A:$H,3,FALSE)))), "ingredient not in list"))</f>
        <v>400</v>
      </c>
      <c r="P247" s="9" t="str">
        <f>IF(AND(G247&lt;&gt;"",G248=""),SUM(G$1:G248)-SUM(P$1:P246),"")</f>
        <v/>
      </c>
      <c r="Q247" t="str">
        <f>IF(AND(O247&lt;&gt;"",O248=""),SUM(O$1:O248)-SUM(Q$1:Q246),"")</f>
        <v/>
      </c>
      <c r="R247" s="114" t="str">
        <f>IF(AND(I247&lt;&gt;"",I248=""),SUM(I$1:I248)-SUM(R$1:R246),"")</f>
        <v/>
      </c>
      <c r="S247" s="114" t="str">
        <f>IF(AND(K247&lt;&gt;"",K248=""),SUM(K$1:K248)-SUM(S$1:S246),"")</f>
        <v/>
      </c>
      <c r="T247" s="114" t="str">
        <f>IF(AND(M247&lt;&gt;"",M248=""),SUM(M$1:M248)-SUM(T$1:T246),"")</f>
        <v/>
      </c>
      <c r="V247" s="9" t="str">
        <f t="shared" si="39"/>
        <v/>
      </c>
      <c r="W247" s="28" t="str">
        <f t="shared" si="40"/>
        <v/>
      </c>
      <c r="X247" s="114" t="str">
        <f t="shared" si="41"/>
        <v/>
      </c>
      <c r="Y247" s="114" t="str">
        <f t="shared" si="42"/>
        <v/>
      </c>
      <c r="Z247" s="114" t="str">
        <f t="shared" si="43"/>
        <v/>
      </c>
    </row>
    <row r="248" spans="1:26" ht="13.5" thickBot="1" x14ac:dyDescent="0.25">
      <c r="B248" s="86" t="s">
        <v>66</v>
      </c>
      <c r="C248" s="87" t="str">
        <f t="shared" si="33"/>
        <v>|</v>
      </c>
      <c r="D248" s="18">
        <v>1</v>
      </c>
      <c r="E248" s="88" t="str">
        <f>IF(B248="","",IFERROR(VLOOKUP(B248,Ingredients!$A:$G,4,FALSE),"ingredient not in list"))</f>
        <v>packet</v>
      </c>
      <c r="F248" s="87" t="str">
        <f t="shared" si="34"/>
        <v>|</v>
      </c>
      <c r="G248" s="89">
        <f>IF(B248="", "", IFERROR((VLOOKUP(B248,Ingredients!$A:$H,8,FALSE)*(D248/(VLOOKUP(B248,Ingredients!$A:$H,3,FALSE)))), "ingredient not in list"))</f>
        <v>0.33</v>
      </c>
      <c r="H248" s="87" t="str">
        <f t="shared" si="35"/>
        <v>|</v>
      </c>
      <c r="I248" s="90">
        <f>IF($B248="", "", IFERROR((VLOOKUP($B248,Ingredients!$A:$K,9,FALSE)*($D248/(VLOOKUP($B248,Ingredients!$A:$K,3,FALSE)))), "ingredient not in list"))</f>
        <v>2.68</v>
      </c>
      <c r="J248" s="87" t="str">
        <f t="shared" si="36"/>
        <v>|</v>
      </c>
      <c r="K248" s="90">
        <f>IF($B248="", "", IFERROR((VLOOKUP($B248,Ingredients!$A:$K,10,FALSE)*($D248/(VLOOKUP($B248,Ingredients!$A:$K,3,FALSE)))), "ingredient not in list"))</f>
        <v>2.67</v>
      </c>
      <c r="L248" s="87" t="str">
        <f t="shared" si="37"/>
        <v>|</v>
      </c>
      <c r="M248" s="90">
        <f>IF($B248="", "", IFERROR((VLOOKUP($B248,Ingredients!$A:$K,11,FALSE)*($D248/(VLOOKUP($B248,Ingredients!$A:$K,3,FALSE)))), "ingredient not in list"))</f>
        <v>0.32</v>
      </c>
      <c r="N248" s="87" t="str">
        <f t="shared" si="38"/>
        <v>|</v>
      </c>
      <c r="O248" s="91">
        <f>IF($B248="", "", IFERROR((VLOOKUP($B248,Ingredients!$A:$H,6,FALSE)*($D248/(VLOOKUP($B248,Ingredients!$A:$H,3,FALSE)))), "ingredient not in list"))</f>
        <v>21</v>
      </c>
      <c r="P248" s="9" t="str">
        <f>IF(AND(G248&lt;&gt;"",G249=""),SUM(G$1:G249)-SUM(P$1:P247),"")</f>
        <v/>
      </c>
      <c r="Q248" t="str">
        <f>IF(AND(O248&lt;&gt;"",O249=""),SUM(O$1:O249)-SUM(Q$1:Q247),"")</f>
        <v/>
      </c>
      <c r="R248" s="114" t="str">
        <f>IF(AND(I248&lt;&gt;"",I249=""),SUM(I$1:I249)-SUM(R$1:R247),"")</f>
        <v/>
      </c>
      <c r="S248" s="114" t="str">
        <f>IF(AND(K248&lt;&gt;"",K249=""),SUM(K$1:K249)-SUM(S$1:S247),"")</f>
        <v/>
      </c>
      <c r="T248" s="114" t="str">
        <f>IF(AND(M248&lt;&gt;"",M249=""),SUM(M$1:M249)-SUM(T$1:T247),"")</f>
        <v/>
      </c>
      <c r="V248" s="9" t="str">
        <f t="shared" si="39"/>
        <v/>
      </c>
      <c r="W248" s="28" t="str">
        <f t="shared" si="40"/>
        <v/>
      </c>
      <c r="X248" s="114" t="str">
        <f t="shared" si="41"/>
        <v/>
      </c>
      <c r="Y248" s="114" t="str">
        <f t="shared" si="42"/>
        <v/>
      </c>
      <c r="Z248" s="114" t="str">
        <f t="shared" si="43"/>
        <v/>
      </c>
    </row>
    <row r="249" spans="1:26" ht="13.5" thickBot="1" x14ac:dyDescent="0.25">
      <c r="A249" s="78" t="s">
        <v>230</v>
      </c>
      <c r="B249" s="92" t="s">
        <v>62</v>
      </c>
      <c r="C249" s="93" t="str">
        <f t="shared" si="33"/>
        <v>|</v>
      </c>
      <c r="D249" s="94">
        <v>3.25</v>
      </c>
      <c r="E249" s="95" t="str">
        <f>IF(B249="","",IFERROR(VLOOKUP(B249,Ingredients!$A:$G,4,FALSE),"ingredient not in list"))</f>
        <v>cup</v>
      </c>
      <c r="F249" s="93" t="str">
        <f t="shared" si="34"/>
        <v>|</v>
      </c>
      <c r="G249" s="96">
        <f>IF(B249="", "", IFERROR((VLOOKUP(B249,Ingredients!$A:$H,8,FALSE)*(D249/(VLOOKUP(B249,Ingredients!$A:$H,3,FALSE)))), "ingredient not in list"))</f>
        <v>0.30046357615894043</v>
      </c>
      <c r="H249" s="93" t="str">
        <f t="shared" si="35"/>
        <v>|</v>
      </c>
      <c r="I249" s="97">
        <f>IF($B249="", "", IFERROR((VLOOKUP($B249,Ingredients!$A:$K,9,FALSE)*($D249/(VLOOKUP($B249,Ingredients!$A:$K,3,FALSE)))), "ingredient not in list"))</f>
        <v>39</v>
      </c>
      <c r="J249" s="93" t="str">
        <f t="shared" si="36"/>
        <v>|</v>
      </c>
      <c r="K249" s="97">
        <f>IF($B249="", "", IFERROR((VLOOKUP($B249,Ingredients!$A:$K,10,FALSE)*($D249/(VLOOKUP($B249,Ingredients!$A:$K,3,FALSE)))), "ingredient not in list"))</f>
        <v>286</v>
      </c>
      <c r="L249" s="93" t="str">
        <f t="shared" si="37"/>
        <v>|</v>
      </c>
      <c r="M249" s="97">
        <f>IF($B249="", "", IFERROR((VLOOKUP($B249,Ingredients!$A:$K,11,FALSE)*($D249/(VLOOKUP($B249,Ingredients!$A:$K,3,FALSE)))), "ingredient not in list"))</f>
        <v>0</v>
      </c>
      <c r="N249" s="93" t="str">
        <f t="shared" si="38"/>
        <v>|</v>
      </c>
      <c r="O249" s="98">
        <f>IF($B249="", "", IFERROR((VLOOKUP($B249,Ingredients!$A:$H,6,FALSE)*($D249/(VLOOKUP($B249,Ingredients!$A:$H,3,FALSE)))), "ingredient not in list"))</f>
        <v>1430</v>
      </c>
      <c r="P249" s="9">
        <f>IF(AND(G249&lt;&gt;"",G250=""),SUM(G$1:G250)-SUM(P$1:P248),"")</f>
        <v>2.0682820739876888</v>
      </c>
      <c r="Q249">
        <f>IF(AND(O249&lt;&gt;"",O250=""),SUM(O$1:O250)-SUM(Q$1:Q248),"")</f>
        <v>2355.5</v>
      </c>
      <c r="R249" s="114">
        <f>IF(AND(I249&lt;&gt;"",I250=""),SUM(I$1:I250)-SUM(R$1:R248),"")</f>
        <v>42.9699999999998</v>
      </c>
      <c r="S249" s="114">
        <f>IF(AND(K249&lt;&gt;"",K250=""),SUM(K$1:K250)-SUM(S$1:S248),"")</f>
        <v>358.72000000000116</v>
      </c>
      <c r="T249" s="114">
        <f>IF(AND(M249&lt;&gt;"",M250=""),SUM(M$1:M250)-SUM(T$1:T248),"")</f>
        <v>63.509999999999764</v>
      </c>
      <c r="U249" s="14">
        <f>7*4</f>
        <v>28</v>
      </c>
      <c r="V249" s="9">
        <f t="shared" si="39"/>
        <v>7.3867216928131738E-2</v>
      </c>
      <c r="W249" s="28">
        <f t="shared" si="40"/>
        <v>84.125</v>
      </c>
      <c r="X249" s="114">
        <f t="shared" si="41"/>
        <v>1.5346428571428501</v>
      </c>
      <c r="Y249" s="114">
        <f t="shared" si="42"/>
        <v>12.811428571428612</v>
      </c>
      <c r="Z249" s="114">
        <f t="shared" si="43"/>
        <v>2.2682142857142771</v>
      </c>
    </row>
    <row r="250" spans="1:26" ht="12.75" x14ac:dyDescent="0.2">
      <c r="A250" s="16"/>
      <c r="C250" t="str">
        <f t="shared" si="33"/>
        <v/>
      </c>
      <c r="D250" s="16"/>
      <c r="E250" s="3" t="str">
        <f>IF(B250="","",IFERROR(VLOOKUP(B250,Ingredients!$A:$G,4,FALSE),"ingredient not in list"))</f>
        <v/>
      </c>
      <c r="F250" t="str">
        <f t="shared" si="34"/>
        <v/>
      </c>
      <c r="G250" s="9" t="str">
        <f>IF(B250="", "", IFERROR((VLOOKUP(B250,Ingredients!$A:$H,8,FALSE)*(D250/(VLOOKUP(B250,Ingredients!$A:$H,3,FALSE)))), "ingredient not in list"))</f>
        <v/>
      </c>
      <c r="H250" t="str">
        <f t="shared" si="35"/>
        <v/>
      </c>
      <c r="I250" s="69" t="str">
        <f>IF($B250="", "", IFERROR((VLOOKUP($B250,Ingredients!$A:$K,9,FALSE)*($D250/(VLOOKUP($B250,Ingredients!$A:$K,3,FALSE)))), "ingredient not in list"))</f>
        <v/>
      </c>
      <c r="J250" t="str">
        <f t="shared" si="36"/>
        <v/>
      </c>
      <c r="K250" s="69" t="str">
        <f>IF($B250="", "", IFERROR((VLOOKUP($B250,Ingredients!$A:$K,10,FALSE)*($D250/(VLOOKUP($B250,Ingredients!$A:$K,3,FALSE)))), "ingredient not in list"))</f>
        <v/>
      </c>
      <c r="L250" t="str">
        <f t="shared" si="37"/>
        <v/>
      </c>
      <c r="M250" s="69" t="str">
        <f>IF($B250="", "", IFERROR((VLOOKUP($B250,Ingredients!$A:$K,11,FALSE)*($D250/(VLOOKUP($B250,Ingredients!$A:$K,3,FALSE)))), "ingredient not in list"))</f>
        <v/>
      </c>
      <c r="N250" t="str">
        <f t="shared" si="38"/>
        <v/>
      </c>
      <c r="O250" s="29" t="str">
        <f>IF($B250="", "", IFERROR((VLOOKUP($B250,Ingredients!$A:$H,6,FALSE)*($D250/(VLOOKUP($B250,Ingredients!$A:$H,3,FALSE)))), "ingredient not in list"))</f>
        <v/>
      </c>
      <c r="P250" s="9" t="str">
        <f>IF(AND(G250&lt;&gt;"",G251=""),SUM(G$1:G251)-SUM(P$1:P249),"")</f>
        <v/>
      </c>
      <c r="Q250" t="str">
        <f>IF(AND(O250&lt;&gt;"",O251=""),SUM(O$1:O251)-SUM(Q$1:Q249),"")</f>
        <v/>
      </c>
      <c r="R250" s="114" t="str">
        <f>IF(AND(I250&lt;&gt;"",I251=""),SUM(I$1:I251)-SUM(R$1:R249),"")</f>
        <v/>
      </c>
      <c r="S250" s="114" t="str">
        <f>IF(AND(K250&lt;&gt;"",K251=""),SUM(K$1:K251)-SUM(S$1:S249),"")</f>
        <v/>
      </c>
      <c r="T250" s="114" t="str">
        <f>IF(AND(M250&lt;&gt;"",M251=""),SUM(M$1:M251)-SUM(T$1:T249),"")</f>
        <v/>
      </c>
      <c r="V250" s="9" t="str">
        <f t="shared" si="39"/>
        <v/>
      </c>
      <c r="W250" s="28" t="str">
        <f t="shared" si="40"/>
        <v/>
      </c>
      <c r="X250" s="114" t="str">
        <f t="shared" si="41"/>
        <v/>
      </c>
      <c r="Y250" s="114" t="str">
        <f t="shared" si="42"/>
        <v/>
      </c>
      <c r="Z250" s="114" t="str">
        <f t="shared" si="43"/>
        <v/>
      </c>
    </row>
    <row r="251" spans="1:26" ht="12.75" x14ac:dyDescent="0.2">
      <c r="A251" s="16"/>
      <c r="B251" s="79" t="s">
        <v>42</v>
      </c>
      <c r="C251" s="80" t="str">
        <f t="shared" si="33"/>
        <v>|</v>
      </c>
      <c r="D251" s="103">
        <v>1</v>
      </c>
      <c r="E251" s="82" t="str">
        <f>IF(B251="","",IFERROR(VLOOKUP(B251,Ingredients!$A:$G,4,FALSE),"ingredient not in list"))</f>
        <v>onion</v>
      </c>
      <c r="F251" s="80" t="str">
        <f t="shared" si="34"/>
        <v>|</v>
      </c>
      <c r="G251" s="83">
        <f>IF(B251="", "", IFERROR((VLOOKUP(B251,Ingredients!$A:$H,8,FALSE)*(D251/(VLOOKUP(B251,Ingredients!$A:$H,3,FALSE)))), "ingredient not in list"))</f>
        <v>1</v>
      </c>
      <c r="H251" s="80" t="str">
        <f t="shared" si="35"/>
        <v>|</v>
      </c>
      <c r="I251" s="84">
        <f>IF($B251="", "", IFERROR((VLOOKUP($B251,Ingredients!$A:$K,9,FALSE)*($D251/(VLOOKUP($B251,Ingredients!$A:$K,3,FALSE)))), "ingredient not in list"))</f>
        <v>2</v>
      </c>
      <c r="J251" s="80" t="str">
        <f t="shared" si="36"/>
        <v>|</v>
      </c>
      <c r="K251" s="84">
        <f>IF($B251="", "", IFERROR((VLOOKUP($B251,Ingredients!$A:$K,10,FALSE)*($D251/(VLOOKUP($B251,Ingredients!$A:$K,3,FALSE)))), "ingredient not in list"))</f>
        <v>14</v>
      </c>
      <c r="L251" s="80" t="str">
        <f t="shared" si="37"/>
        <v>|</v>
      </c>
      <c r="M251" s="84">
        <f>IF($B251="", "", IFERROR((VLOOKUP($B251,Ingredients!$A:$K,11,FALSE)*($D251/(VLOOKUP($B251,Ingredients!$A:$K,3,FALSE)))), "ingredient not in list"))</f>
        <v>0</v>
      </c>
      <c r="N251" s="80" t="str">
        <f t="shared" si="38"/>
        <v>|</v>
      </c>
      <c r="O251" s="85">
        <f>IF($B251="", "", IFERROR((VLOOKUP($B251,Ingredients!$A:$H,6,FALSE)*($D251/(VLOOKUP($B251,Ingredients!$A:$H,3,FALSE)))), "ingredient not in list"))</f>
        <v>44</v>
      </c>
      <c r="P251" s="9" t="str">
        <f>IF(AND(G251&lt;&gt;"",G252=""),SUM(G$1:G252)-SUM(P$1:P250),"")</f>
        <v/>
      </c>
      <c r="Q251" t="str">
        <f>IF(AND(O251&lt;&gt;"",O252=""),SUM(O$1:O252)-SUM(Q$1:Q250),"")</f>
        <v/>
      </c>
      <c r="R251" s="114" t="str">
        <f>IF(AND(I251&lt;&gt;"",I252=""),SUM(I$1:I252)-SUM(R$1:R250),"")</f>
        <v/>
      </c>
      <c r="S251" s="114" t="str">
        <f>IF(AND(K251&lt;&gt;"",K252=""),SUM(K$1:K252)-SUM(S$1:S250),"")</f>
        <v/>
      </c>
      <c r="T251" s="114" t="str">
        <f>IF(AND(M251&lt;&gt;"",M252=""),SUM(M$1:M252)-SUM(T$1:T250),"")</f>
        <v/>
      </c>
      <c r="V251" s="9" t="str">
        <f t="shared" si="39"/>
        <v/>
      </c>
      <c r="W251" s="28" t="str">
        <f t="shared" si="40"/>
        <v/>
      </c>
      <c r="X251" s="114" t="str">
        <f t="shared" si="41"/>
        <v/>
      </c>
      <c r="Y251" s="114" t="str">
        <f t="shared" si="42"/>
        <v/>
      </c>
      <c r="Z251" s="114" t="str">
        <f t="shared" si="43"/>
        <v/>
      </c>
    </row>
    <row r="252" spans="1:26" ht="12.75" x14ac:dyDescent="0.2">
      <c r="A252" s="16"/>
      <c r="B252" s="86" t="s">
        <v>231</v>
      </c>
      <c r="C252" s="87" t="str">
        <f t="shared" si="33"/>
        <v>|</v>
      </c>
      <c r="D252" s="18">
        <v>1</v>
      </c>
      <c r="E252" s="88" t="str">
        <f>IF(B252="","",IFERROR(VLOOKUP(B252,Ingredients!$A:$G,4,FALSE),"ingredient not in list"))</f>
        <v>cup</v>
      </c>
      <c r="F252" s="87" t="str">
        <f t="shared" si="34"/>
        <v>|</v>
      </c>
      <c r="G252" s="89">
        <f>IF(B252="", "", IFERROR((VLOOKUP(B252,Ingredients!$A:$H,8,FALSE)*(D252/(VLOOKUP(B252,Ingredients!$A:$H,3,FALSE)))), "ingredient not in list"))</f>
        <v>0.625</v>
      </c>
      <c r="H252" s="87" t="str">
        <f t="shared" si="35"/>
        <v>|</v>
      </c>
      <c r="I252" s="90">
        <f>IF($B252="", "", IFERROR((VLOOKUP($B252,Ingredients!$A:$K,9,FALSE)*($D252/(VLOOKUP($B252,Ingredients!$A:$K,3,FALSE)))), "ingredient not in list"))</f>
        <v>6</v>
      </c>
      <c r="J252" s="87" t="str">
        <f t="shared" si="36"/>
        <v>|</v>
      </c>
      <c r="K252" s="90">
        <f>IF($B252="", "", IFERROR((VLOOKUP($B252,Ingredients!$A:$K,10,FALSE)*($D252/(VLOOKUP($B252,Ingredients!$A:$K,3,FALSE)))), "ingredient not in list"))</f>
        <v>48</v>
      </c>
      <c r="L252" s="87" t="str">
        <f t="shared" si="37"/>
        <v>|</v>
      </c>
      <c r="M252" s="90">
        <f>IF($B252="", "", IFERROR((VLOOKUP($B252,Ingredients!$A:$K,11,FALSE)*($D252/(VLOOKUP($B252,Ingredients!$A:$K,3,FALSE)))), "ingredient not in list"))</f>
        <v>1</v>
      </c>
      <c r="N252" s="87" t="str">
        <f t="shared" si="38"/>
        <v>|</v>
      </c>
      <c r="O252" s="91">
        <f>IF($B252="", "", IFERROR((VLOOKUP($B252,Ingredients!$A:$H,6,FALSE)*($D252/(VLOOKUP($B252,Ingredients!$A:$H,3,FALSE)))), "ingredient not in list"))</f>
        <v>220</v>
      </c>
      <c r="P252" s="9" t="str">
        <f>IF(AND(G252&lt;&gt;"",G253=""),SUM(G$1:G253)-SUM(P$1:P251),"")</f>
        <v/>
      </c>
      <c r="Q252" t="str">
        <f>IF(AND(O252&lt;&gt;"",O253=""),SUM(O$1:O253)-SUM(Q$1:Q251),"")</f>
        <v/>
      </c>
      <c r="R252" s="114" t="str">
        <f>IF(AND(I252&lt;&gt;"",I253=""),SUM(I$1:I253)-SUM(R$1:R251),"")</f>
        <v/>
      </c>
      <c r="S252" s="114" t="str">
        <f>IF(AND(K252&lt;&gt;"",K253=""),SUM(K$1:K253)-SUM(S$1:S251),"")</f>
        <v/>
      </c>
      <c r="T252" s="114" t="str">
        <f>IF(AND(M252&lt;&gt;"",M253=""),SUM(M$1:M253)-SUM(T$1:T251),"")</f>
        <v/>
      </c>
      <c r="V252" s="9" t="str">
        <f t="shared" si="39"/>
        <v/>
      </c>
      <c r="W252" s="28" t="str">
        <f t="shared" si="40"/>
        <v/>
      </c>
      <c r="X252" s="114" t="str">
        <f t="shared" si="41"/>
        <v/>
      </c>
      <c r="Y252" s="114" t="str">
        <f t="shared" si="42"/>
        <v/>
      </c>
      <c r="Z252" s="114" t="str">
        <f t="shared" si="43"/>
        <v/>
      </c>
    </row>
    <row r="253" spans="1:26" ht="12.75" x14ac:dyDescent="0.2">
      <c r="A253" s="16"/>
      <c r="B253" s="86" t="s">
        <v>68</v>
      </c>
      <c r="C253" s="87" t="str">
        <f t="shared" si="33"/>
        <v>|</v>
      </c>
      <c r="D253" s="18">
        <v>2</v>
      </c>
      <c r="E253" s="88" t="str">
        <f>IF(B253="","",IFERROR(VLOOKUP(B253,Ingredients!$A:$G,4,FALSE),"ingredient not in list"))</f>
        <v>egg</v>
      </c>
      <c r="F253" s="87" t="str">
        <f t="shared" si="34"/>
        <v>|</v>
      </c>
      <c r="G253" s="89">
        <f>IF(B253="", "", IFERROR((VLOOKUP(B253,Ingredients!$A:$H,8,FALSE)*(D253/(VLOOKUP(B253,Ingredients!$A:$H,3,FALSE)))), "ingredient not in list"))</f>
        <v>0.215</v>
      </c>
      <c r="H253" s="87" t="str">
        <f t="shared" si="35"/>
        <v>|</v>
      </c>
      <c r="I253" s="90">
        <f>IF($B253="", "", IFERROR((VLOOKUP($B253,Ingredients!$A:$K,9,FALSE)*($D253/(VLOOKUP($B253,Ingredients!$A:$K,3,FALSE)))), "ingredient not in list"))</f>
        <v>12.58</v>
      </c>
      <c r="J253" s="87" t="str">
        <f t="shared" si="36"/>
        <v>|</v>
      </c>
      <c r="K253" s="90">
        <f>IF($B253="", "", IFERROR((VLOOKUP($B253,Ingredients!$A:$K,10,FALSE)*($D253/(VLOOKUP($B253,Ingredients!$A:$K,3,FALSE)))), "ingredient not in list"))</f>
        <v>0.76</v>
      </c>
      <c r="L253" s="87" t="str">
        <f t="shared" si="37"/>
        <v>|</v>
      </c>
      <c r="M253" s="90">
        <f>IF($B253="", "", IFERROR((VLOOKUP($B253,Ingredients!$A:$K,11,FALSE)*($D253/(VLOOKUP($B253,Ingredients!$A:$K,3,FALSE)))), "ingredient not in list"))</f>
        <v>9.94</v>
      </c>
      <c r="N253" s="87" t="str">
        <f t="shared" si="38"/>
        <v>|</v>
      </c>
      <c r="O253" s="91">
        <f>IF($B253="", "", IFERROR((VLOOKUP($B253,Ingredients!$A:$H,6,FALSE)*($D253/(VLOOKUP($B253,Ingredients!$A:$H,3,FALSE)))), "ingredient not in list"))</f>
        <v>144</v>
      </c>
      <c r="P253" s="9" t="str">
        <f>IF(AND(G253&lt;&gt;"",G254=""),SUM(G$1:G254)-SUM(P$1:P252),"")</f>
        <v/>
      </c>
      <c r="Q253" t="str">
        <f>IF(AND(O253&lt;&gt;"",O254=""),SUM(O$1:O254)-SUM(Q$1:Q252),"")</f>
        <v/>
      </c>
      <c r="R253" s="114" t="str">
        <f>IF(AND(I253&lt;&gt;"",I254=""),SUM(I$1:I254)-SUM(R$1:R252),"")</f>
        <v/>
      </c>
      <c r="S253" s="114" t="str">
        <f>IF(AND(K253&lt;&gt;"",K254=""),SUM(K$1:K254)-SUM(S$1:S252),"")</f>
        <v/>
      </c>
      <c r="T253" s="114" t="str">
        <f>IF(AND(M253&lt;&gt;"",M254=""),SUM(M$1:M254)-SUM(T$1:T252),"")</f>
        <v/>
      </c>
      <c r="V253" s="9" t="str">
        <f t="shared" si="39"/>
        <v/>
      </c>
      <c r="W253" s="28" t="str">
        <f t="shared" si="40"/>
        <v/>
      </c>
      <c r="X253" s="114" t="str">
        <f t="shared" si="41"/>
        <v/>
      </c>
      <c r="Y253" s="114" t="str">
        <f t="shared" si="42"/>
        <v/>
      </c>
      <c r="Z253" s="114" t="str">
        <f t="shared" si="43"/>
        <v/>
      </c>
    </row>
    <row r="254" spans="1:26" ht="12.75" x14ac:dyDescent="0.2">
      <c r="A254" s="16"/>
      <c r="B254" s="86" t="s">
        <v>62</v>
      </c>
      <c r="C254" s="87" t="str">
        <f t="shared" si="33"/>
        <v>|</v>
      </c>
      <c r="D254" s="18">
        <v>0.25</v>
      </c>
      <c r="E254" s="88" t="str">
        <f>IF(B254="","",IFERROR(VLOOKUP(B254,Ingredients!$A:$G,4,FALSE),"ingredient not in list"))</f>
        <v>cup</v>
      </c>
      <c r="F254" s="87" t="str">
        <f t="shared" si="34"/>
        <v>|</v>
      </c>
      <c r="G254" s="89">
        <f>IF(B254="", "", IFERROR((VLOOKUP(B254,Ingredients!$A:$H,8,FALSE)*(D254/(VLOOKUP(B254,Ingredients!$A:$H,3,FALSE)))), "ingredient not in list"))</f>
        <v>2.3112582781456954E-2</v>
      </c>
      <c r="H254" s="87" t="str">
        <f t="shared" si="35"/>
        <v>|</v>
      </c>
      <c r="I254" s="90">
        <f>IF($B254="", "", IFERROR((VLOOKUP($B254,Ingredients!$A:$K,9,FALSE)*($D254/(VLOOKUP($B254,Ingredients!$A:$K,3,FALSE)))), "ingredient not in list"))</f>
        <v>3</v>
      </c>
      <c r="J254" s="87" t="str">
        <f t="shared" si="36"/>
        <v>|</v>
      </c>
      <c r="K254" s="90">
        <f>IF($B254="", "", IFERROR((VLOOKUP($B254,Ingredients!$A:$K,10,FALSE)*($D254/(VLOOKUP($B254,Ingredients!$A:$K,3,FALSE)))), "ingredient not in list"))</f>
        <v>22</v>
      </c>
      <c r="L254" s="87" t="str">
        <f t="shared" si="37"/>
        <v>|</v>
      </c>
      <c r="M254" s="90">
        <f>IF($B254="", "", IFERROR((VLOOKUP($B254,Ingredients!$A:$K,11,FALSE)*($D254/(VLOOKUP($B254,Ingredients!$A:$K,3,FALSE)))), "ingredient not in list"))</f>
        <v>0</v>
      </c>
      <c r="N254" s="87" t="str">
        <f t="shared" si="38"/>
        <v>|</v>
      </c>
      <c r="O254" s="91">
        <f>IF($B254="", "", IFERROR((VLOOKUP($B254,Ingredients!$A:$H,6,FALSE)*($D254/(VLOOKUP($B254,Ingredients!$A:$H,3,FALSE)))), "ingredient not in list"))</f>
        <v>110</v>
      </c>
      <c r="P254" s="9" t="str">
        <f>IF(AND(G254&lt;&gt;"",G255=""),SUM(G$1:G255)-SUM(P$1:P253),"")</f>
        <v/>
      </c>
      <c r="Q254" t="str">
        <f>IF(AND(O254&lt;&gt;"",O255=""),SUM(O$1:O255)-SUM(Q$1:Q253),"")</f>
        <v/>
      </c>
      <c r="R254" s="114" t="str">
        <f>IF(AND(I254&lt;&gt;"",I255=""),SUM(I$1:I255)-SUM(R$1:R253),"")</f>
        <v/>
      </c>
      <c r="S254" s="114" t="str">
        <f>IF(AND(K254&lt;&gt;"",K255=""),SUM(K$1:K255)-SUM(S$1:S253),"")</f>
        <v/>
      </c>
      <c r="T254" s="114" t="str">
        <f>IF(AND(M254&lt;&gt;"",M255=""),SUM(M$1:M255)-SUM(T$1:T253),"")</f>
        <v/>
      </c>
      <c r="V254" s="9" t="str">
        <f t="shared" si="39"/>
        <v/>
      </c>
      <c r="W254" s="28" t="str">
        <f t="shared" si="40"/>
        <v/>
      </c>
      <c r="X254" s="114" t="str">
        <f t="shared" si="41"/>
        <v/>
      </c>
      <c r="Y254" s="114" t="str">
        <f t="shared" si="42"/>
        <v/>
      </c>
      <c r="Z254" s="114" t="str">
        <f t="shared" si="43"/>
        <v/>
      </c>
    </row>
    <row r="255" spans="1:26" ht="13.5" thickBot="1" x14ac:dyDescent="0.25">
      <c r="A255" s="16"/>
      <c r="B255" s="86" t="s">
        <v>40</v>
      </c>
      <c r="C255" s="87" t="str">
        <f t="shared" si="33"/>
        <v>|</v>
      </c>
      <c r="D255" s="18">
        <v>3</v>
      </c>
      <c r="E255" s="88" t="str">
        <f>IF(B255="","",IFERROR(VLOOKUP(B255,Ingredients!$A:$G,4,FALSE),"ingredient not in list"))</f>
        <v>leaf</v>
      </c>
      <c r="F255" s="87" t="str">
        <f t="shared" si="34"/>
        <v>|</v>
      </c>
      <c r="G255" s="89">
        <f>IF(B255="", "", IFERROR((VLOOKUP(B255,Ingredients!$A:$H,8,FALSE)*(D255/(VLOOKUP(B255,Ingredients!$A:$H,3,FALSE)))), "ingredient not in list"))</f>
        <v>0.29849999999999999</v>
      </c>
      <c r="H255" s="87" t="str">
        <f t="shared" si="35"/>
        <v>|</v>
      </c>
      <c r="I255" s="90">
        <f>IF($B255="", "", IFERROR((VLOOKUP($B255,Ingredients!$A:$K,9,FALSE)*($D255/(VLOOKUP($B255,Ingredients!$A:$K,3,FALSE)))), "ingredient not in list"))</f>
        <v>0.06</v>
      </c>
      <c r="J255" s="87" t="str">
        <f t="shared" si="36"/>
        <v>|</v>
      </c>
      <c r="K255" s="90">
        <f>IF($B255="", "", IFERROR((VLOOKUP($B255,Ingredients!$A:$K,10,FALSE)*($D255/(VLOOKUP($B255,Ingredients!$A:$K,3,FALSE)))), "ingredient not in list"))</f>
        <v>0.12</v>
      </c>
      <c r="L255" s="87" t="str">
        <f t="shared" si="37"/>
        <v>|</v>
      </c>
      <c r="M255" s="90">
        <f>IF($B255="", "", IFERROR((VLOOKUP($B255,Ingredients!$A:$K,11,FALSE)*($D255/(VLOOKUP($B255,Ingredients!$A:$K,3,FALSE)))), "ingredient not in list"))</f>
        <v>0.03</v>
      </c>
      <c r="N255" s="87" t="str">
        <f t="shared" si="38"/>
        <v>|</v>
      </c>
      <c r="O255" s="91">
        <f>IF($B255="", "", IFERROR((VLOOKUP($B255,Ingredients!$A:$H,6,FALSE)*($D255/(VLOOKUP($B255,Ingredients!$A:$H,3,FALSE)))), "ingredient not in list"))</f>
        <v>3</v>
      </c>
      <c r="P255" s="9" t="str">
        <f>IF(AND(G255&lt;&gt;"",G256=""),SUM(G$1:G256)-SUM(P$1:P254),"")</f>
        <v/>
      </c>
      <c r="Q255" t="str">
        <f>IF(AND(O255&lt;&gt;"",O256=""),SUM(O$1:O256)-SUM(Q$1:Q254),"")</f>
        <v/>
      </c>
      <c r="R255" s="114" t="str">
        <f>IF(AND(I255&lt;&gt;"",I256=""),SUM(I$1:I256)-SUM(R$1:R254),"")</f>
        <v/>
      </c>
      <c r="S255" s="114" t="str">
        <f>IF(AND(K255&lt;&gt;"",K256=""),SUM(K$1:K256)-SUM(S$1:S254),"")</f>
        <v/>
      </c>
      <c r="T255" s="114" t="str">
        <f>IF(AND(M255&lt;&gt;"",M256=""),SUM(M$1:M256)-SUM(T$1:T254),"")</f>
        <v/>
      </c>
      <c r="V255" s="9" t="str">
        <f t="shared" si="39"/>
        <v/>
      </c>
      <c r="W255" s="28" t="str">
        <f t="shared" si="40"/>
        <v/>
      </c>
      <c r="X255" s="114" t="str">
        <f t="shared" si="41"/>
        <v/>
      </c>
      <c r="Y255" s="114" t="str">
        <f t="shared" si="42"/>
        <v/>
      </c>
      <c r="Z255" s="114" t="str">
        <f t="shared" si="43"/>
        <v/>
      </c>
    </row>
    <row r="256" spans="1:26" ht="13.5" thickBot="1" x14ac:dyDescent="0.25">
      <c r="A256" s="78" t="s">
        <v>232</v>
      </c>
      <c r="B256" s="92" t="s">
        <v>125</v>
      </c>
      <c r="C256" s="93" t="str">
        <f t="shared" si="33"/>
        <v>|</v>
      </c>
      <c r="D256" s="94">
        <v>1</v>
      </c>
      <c r="E256" s="95" t="str">
        <f>IF(B256="","",IFERROR(VLOOKUP(B256,Ingredients!$A:$G,4,FALSE),"ingredient not in list"))</f>
        <v>zucchini</v>
      </c>
      <c r="F256" s="93" t="str">
        <f t="shared" si="34"/>
        <v>|</v>
      </c>
      <c r="G256" s="96">
        <f>IF(B256="", "", IFERROR((VLOOKUP(B256,Ingredients!$A:$H,8,FALSE)*(D256/(VLOOKUP(B256,Ingredients!$A:$H,3,FALSE)))), "ingredient not in list"))</f>
        <v>0.9966666666666667</v>
      </c>
      <c r="H256" s="93" t="str">
        <f t="shared" si="35"/>
        <v>|</v>
      </c>
      <c r="I256" s="97">
        <f>IF($B256="", "", IFERROR((VLOOKUP($B256,Ingredients!$A:$K,9,FALSE)*($D256/(VLOOKUP($B256,Ingredients!$A:$K,3,FALSE)))), "ingredient not in list"))</f>
        <v>2.4</v>
      </c>
      <c r="J256" s="93" t="str">
        <f t="shared" si="36"/>
        <v>|</v>
      </c>
      <c r="K256" s="97">
        <f>IF($B256="", "", IFERROR((VLOOKUP($B256,Ingredients!$A:$K,10,FALSE)*($D256/(VLOOKUP($B256,Ingredients!$A:$K,3,FALSE)))), "ingredient not in list"))</f>
        <v>6</v>
      </c>
      <c r="L256" s="93" t="str">
        <f t="shared" si="37"/>
        <v>|</v>
      </c>
      <c r="M256" s="97">
        <f>IF($B256="", "", IFERROR((VLOOKUP($B256,Ingredients!$A:$K,11,FALSE)*($D256/(VLOOKUP($B256,Ingredients!$A:$K,3,FALSE)))), "ingredient not in list"))</f>
        <v>0.6</v>
      </c>
      <c r="N256" s="93" t="str">
        <f t="shared" si="38"/>
        <v>|</v>
      </c>
      <c r="O256" s="98">
        <f>IF($B256="", "", IFERROR((VLOOKUP($B256,Ingredients!$A:$H,6,FALSE)*($D256/(VLOOKUP($B256,Ingredients!$A:$H,3,FALSE)))), "ingredient not in list"))</f>
        <v>40</v>
      </c>
      <c r="P256" s="9">
        <f>IF(AND(G256&lt;&gt;"",G257=""),SUM(G$1:G257)-SUM(P$1:P255),"")</f>
        <v>3.1582792494481282</v>
      </c>
      <c r="Q256">
        <f>IF(AND(O256&lt;&gt;"",O257=""),SUM(O$1:O257)-SUM(Q$1:Q255),"")</f>
        <v>561</v>
      </c>
      <c r="R256" s="114">
        <f>IF(AND(I256&lt;&gt;"",I257=""),SUM(I$1:I257)-SUM(R$1:R255),"")</f>
        <v>26.039999999999964</v>
      </c>
      <c r="S256" s="114">
        <f>IF(AND(K256&lt;&gt;"",K257=""),SUM(K$1:K257)-SUM(S$1:S255),"")</f>
        <v>90.880000000000109</v>
      </c>
      <c r="T256" s="114">
        <f>IF(AND(M256&lt;&gt;"",M257=""),SUM(M$1:M257)-SUM(T$1:T255),"")</f>
        <v>11.569999999999936</v>
      </c>
      <c r="U256" s="14">
        <v>5</v>
      </c>
      <c r="V256" s="9">
        <f t="shared" si="39"/>
        <v>0.63165584988962564</v>
      </c>
      <c r="W256" s="28">
        <f t="shared" si="40"/>
        <v>112.2</v>
      </c>
      <c r="X256" s="114">
        <f t="shared" si="41"/>
        <v>5.2079999999999931</v>
      </c>
      <c r="Y256" s="114">
        <f t="shared" si="42"/>
        <v>18.176000000000023</v>
      </c>
      <c r="Z256" s="114">
        <f t="shared" si="43"/>
        <v>2.3139999999999872</v>
      </c>
    </row>
    <row r="257" spans="1:38" ht="12.75" x14ac:dyDescent="0.2">
      <c r="A257" s="16"/>
      <c r="C257" t="str">
        <f t="shared" si="33"/>
        <v/>
      </c>
      <c r="D257" s="16"/>
      <c r="E257" s="3" t="str">
        <f>IF(B257="","",IFERROR(VLOOKUP(B257,Ingredients!$A:$G,4,FALSE),"ingredient not in list"))</f>
        <v/>
      </c>
      <c r="F257" t="str">
        <f t="shared" si="34"/>
        <v/>
      </c>
      <c r="G257" s="9" t="str">
        <f>IF(B257="", "", IFERROR((VLOOKUP(B257,Ingredients!$A:$H,8,FALSE)*(D257/(VLOOKUP(B257,Ingredients!$A:$H,3,FALSE)))), "ingredient not in list"))</f>
        <v/>
      </c>
      <c r="H257" t="str">
        <f t="shared" si="35"/>
        <v/>
      </c>
      <c r="I257" s="69" t="str">
        <f>IF($B257="", "", IFERROR((VLOOKUP($B257,Ingredients!$A:$K,9,FALSE)*($D257/(VLOOKUP($B257,Ingredients!$A:$K,3,FALSE)))), "ingredient not in list"))</f>
        <v/>
      </c>
      <c r="J257" t="str">
        <f t="shared" si="36"/>
        <v/>
      </c>
      <c r="K257" s="69" t="str">
        <f>IF($B257="", "", IFERROR((VLOOKUP($B257,Ingredients!$A:$K,10,FALSE)*($D257/(VLOOKUP($B257,Ingredients!$A:$K,3,FALSE)))), "ingredient not in list"))</f>
        <v/>
      </c>
      <c r="L257" t="str">
        <f t="shared" si="37"/>
        <v/>
      </c>
      <c r="M257" s="69" t="str">
        <f>IF($B257="", "", IFERROR((VLOOKUP($B257,Ingredients!$A:$K,11,FALSE)*($D257/(VLOOKUP($B257,Ingredients!$A:$K,3,FALSE)))), "ingredient not in list"))</f>
        <v/>
      </c>
      <c r="N257" t="str">
        <f t="shared" si="38"/>
        <v/>
      </c>
      <c r="O257" s="29" t="str">
        <f>IF($B257="", "", IFERROR((VLOOKUP($B257,Ingredients!$A:$H,6,FALSE)*($D257/(VLOOKUP($B257,Ingredients!$A:$H,3,FALSE)))), "ingredient not in list"))</f>
        <v/>
      </c>
      <c r="P257" s="9" t="str">
        <f>IF(AND(G257&lt;&gt;"",G258=""),SUM(G$1:G258)-SUM(P$1:P256),"")</f>
        <v/>
      </c>
      <c r="Q257" t="str">
        <f>IF(AND(O257&lt;&gt;"",O258=""),SUM(O$1:O258)-SUM(Q$1:Q256),"")</f>
        <v/>
      </c>
      <c r="R257" s="114" t="str">
        <f>IF(AND(I257&lt;&gt;"",I258=""),SUM(I$1:I258)-SUM(R$1:R256),"")</f>
        <v/>
      </c>
      <c r="S257" s="114" t="str">
        <f>IF(AND(K257&lt;&gt;"",K258=""),SUM(K$1:K258)-SUM(S$1:S256),"")</f>
        <v/>
      </c>
      <c r="T257" s="114" t="str">
        <f>IF(AND(M257&lt;&gt;"",M258=""),SUM(M$1:M258)-SUM(T$1:T256),"")</f>
        <v/>
      </c>
      <c r="V257" s="9" t="str">
        <f t="shared" si="39"/>
        <v/>
      </c>
      <c r="W257" s="28" t="str">
        <f t="shared" si="40"/>
        <v/>
      </c>
      <c r="X257" s="114" t="str">
        <f t="shared" si="41"/>
        <v/>
      </c>
      <c r="Y257" s="114" t="str">
        <f t="shared" si="42"/>
        <v/>
      </c>
      <c r="Z257" s="114" t="str">
        <f t="shared" si="43"/>
        <v/>
      </c>
      <c r="AA257" s="70"/>
    </row>
    <row r="258" spans="1:38" ht="12.75" x14ac:dyDescent="0.2">
      <c r="A258" s="16"/>
      <c r="B258" s="79" t="s">
        <v>51</v>
      </c>
      <c r="C258" s="80" t="str">
        <f t="shared" ref="C258:C321" si="44">IF($B258="","", "|")</f>
        <v>|</v>
      </c>
      <c r="D258" s="103">
        <v>6</v>
      </c>
      <c r="E258" s="82" t="str">
        <f>IF(B258="","",IFERROR(VLOOKUP(B258,Ingredients!$A:$G,4,FALSE),"ingredient not in list"))</f>
        <v>potato</v>
      </c>
      <c r="F258" s="80" t="str">
        <f t="shared" ref="F258:F321" si="45">IF($B258="","", "|")</f>
        <v>|</v>
      </c>
      <c r="G258" s="83">
        <f>IF(B258="", "", IFERROR((VLOOKUP(B258,Ingredients!$A:$H,8,FALSE)*(D258/(VLOOKUP(B258,Ingredients!$A:$H,3,FALSE)))), "ingredient not in list"))</f>
        <v>4.8000000000000007</v>
      </c>
      <c r="H258" s="80" t="str">
        <f t="shared" ref="H258:H321" si="46">IF($B258="","", "|")</f>
        <v>|</v>
      </c>
      <c r="I258" s="84">
        <f>IF($B258="", "", IFERROR((VLOOKUP($B258,Ingredients!$A:$K,9,FALSE)*($D258/(VLOOKUP($B258,Ingredients!$A:$K,3,FALSE)))), "ingredient not in list"))</f>
        <v>18</v>
      </c>
      <c r="J258" s="80" t="str">
        <f t="shared" ref="J258:J321" si="47">IF($B258="","", "|")</f>
        <v>|</v>
      </c>
      <c r="K258" s="84">
        <f>IF($B258="", "", IFERROR((VLOOKUP($B258,Ingredients!$A:$K,10,FALSE)*($D258/(VLOOKUP($B258,Ingredients!$A:$K,3,FALSE)))), "ingredient not in list"))</f>
        <v>156</v>
      </c>
      <c r="L258" s="80" t="str">
        <f t="shared" ref="L258:L321" si="48">IF($B258="","", "|")</f>
        <v>|</v>
      </c>
      <c r="M258" s="84">
        <f>IF($B258="", "", IFERROR((VLOOKUP($B258,Ingredients!$A:$K,11,FALSE)*($D258/(VLOOKUP($B258,Ingredients!$A:$K,3,FALSE)))), "ingredient not in list"))</f>
        <v>0</v>
      </c>
      <c r="N258" s="80" t="str">
        <f t="shared" ref="N258:N321" si="49">IF($B258="","", "|")</f>
        <v>|</v>
      </c>
      <c r="O258" s="85">
        <v>1100</v>
      </c>
      <c r="P258" s="9" t="str">
        <f>IF(AND(G258&lt;&gt;"",G259=""),SUM(G$1:G259)-SUM(P$1:P257),"")</f>
        <v/>
      </c>
      <c r="Q258" t="str">
        <f>IF(AND(O258&lt;&gt;"",O259=""),SUM(O$1:O259)-SUM(Q$1:Q257),"")</f>
        <v/>
      </c>
      <c r="R258" s="114" t="str">
        <f>IF(AND(I258&lt;&gt;"",I259=""),SUM(I$1:I259)-SUM(R$1:R257),"")</f>
        <v/>
      </c>
      <c r="S258" s="114" t="str">
        <f>IF(AND(K258&lt;&gt;"",K259=""),SUM(K$1:K259)-SUM(S$1:S257),"")</f>
        <v/>
      </c>
      <c r="T258" s="114" t="str">
        <f>IF(AND(M258&lt;&gt;"",M259=""),SUM(M$1:M259)-SUM(T$1:T257),"")</f>
        <v/>
      </c>
      <c r="V258" s="9" t="str">
        <f t="shared" si="39"/>
        <v/>
      </c>
      <c r="W258" s="28" t="str">
        <f t="shared" si="40"/>
        <v/>
      </c>
      <c r="X258" s="114" t="str">
        <f t="shared" si="41"/>
        <v/>
      </c>
      <c r="Y258" s="114" t="str">
        <f t="shared" si="42"/>
        <v/>
      </c>
      <c r="Z258" s="114" t="str">
        <f t="shared" si="43"/>
        <v/>
      </c>
      <c r="AA258" s="70"/>
      <c r="AK258" s="30"/>
    </row>
    <row r="259" spans="1:38" ht="12.75" x14ac:dyDescent="0.2">
      <c r="A259" s="16"/>
      <c r="B259" s="86" t="s">
        <v>153</v>
      </c>
      <c r="C259" s="87" t="str">
        <f t="shared" si="44"/>
        <v>|</v>
      </c>
      <c r="D259" s="18">
        <v>1</v>
      </c>
      <c r="E259" s="88" t="str">
        <f>IF(B259="","",IFERROR(VLOOKUP(B259,Ingredients!$A:$G,4,FALSE),"ingredient not in list"))</f>
        <v>tbsp</v>
      </c>
      <c r="F259" s="87" t="str">
        <f t="shared" si="45"/>
        <v>|</v>
      </c>
      <c r="G259" s="89">
        <f>IF(B259="", "", IFERROR((VLOOKUP(B259,Ingredients!$A:$H,8,FALSE)*(D259/(VLOOKUP(B259,Ingredients!$A:$H,3,FALSE)))), "ingredient not in list"))</f>
        <v>0.1</v>
      </c>
      <c r="H259" s="87" t="str">
        <f t="shared" si="46"/>
        <v>|</v>
      </c>
      <c r="I259" s="90">
        <f>IF($B259="", "", IFERROR((VLOOKUP($B259,Ingredients!$A:$K,9,FALSE)*($D259/(VLOOKUP($B259,Ingredients!$A:$K,3,FALSE)))), "ingredient not in list"))</f>
        <v>0</v>
      </c>
      <c r="J259" s="87" t="str">
        <f t="shared" si="47"/>
        <v>|</v>
      </c>
      <c r="K259" s="90">
        <f>IF($B259="", "", IFERROR((VLOOKUP($B259,Ingredients!$A:$K,10,FALSE)*($D259/(VLOOKUP($B259,Ingredients!$A:$K,3,FALSE)))), "ingredient not in list"))</f>
        <v>0</v>
      </c>
      <c r="L259" s="87" t="str">
        <f t="shared" si="48"/>
        <v>|</v>
      </c>
      <c r="M259" s="90">
        <f>IF($B259="", "", IFERROR((VLOOKUP($B259,Ingredients!$A:$K,11,FALSE)*($D259/(VLOOKUP($B259,Ingredients!$A:$K,3,FALSE)))), "ingredient not in list"))</f>
        <v>13.5</v>
      </c>
      <c r="N259" s="87" t="str">
        <f t="shared" si="49"/>
        <v>|</v>
      </c>
      <c r="O259" s="91">
        <f>IF($B259="", "", IFERROR((VLOOKUP($B259,Ingredients!$A:$H,6,FALSE)*($D259/(VLOOKUP($B259,Ingredients!$A:$H,3,FALSE)))), "ingredient not in list"))</f>
        <v>120</v>
      </c>
      <c r="P259" s="9" t="str">
        <f>IF(AND(G259&lt;&gt;"",G260=""),SUM(G$1:G260)-SUM(P$1:P258),"")</f>
        <v/>
      </c>
      <c r="Q259" t="str">
        <f>IF(AND(O259&lt;&gt;"",O260=""),SUM(O$1:O260)-SUM(Q$1:Q258),"")</f>
        <v/>
      </c>
      <c r="R259" s="114" t="str">
        <f>IF(AND(I259&lt;&gt;"",I260=""),SUM(I$1:I260)-SUM(R$1:R258),"")</f>
        <v/>
      </c>
      <c r="S259" s="114" t="str">
        <f>IF(AND(K259&lt;&gt;"",K260=""),SUM(K$1:K260)-SUM(S$1:S258),"")</f>
        <v/>
      </c>
      <c r="T259" s="114" t="str">
        <f>IF(AND(M259&lt;&gt;"",M260=""),SUM(M$1:M260)-SUM(T$1:T258),"")</f>
        <v/>
      </c>
      <c r="V259" s="9" t="str">
        <f t="shared" ref="V259:V322" si="50">IF(U259="","",P259/U259)</f>
        <v/>
      </c>
      <c r="W259" s="28" t="str">
        <f t="shared" ref="W259:W322" si="51">IF(U259="","", Q259/U259)</f>
        <v/>
      </c>
      <c r="X259" s="114" t="str">
        <f t="shared" ref="X259:X322" si="52">IF(R259="","", R259/U259)</f>
        <v/>
      </c>
      <c r="Y259" s="114" t="str">
        <f t="shared" ref="Y259:Y322" si="53">IF(S259="","", S259/U259)</f>
        <v/>
      </c>
      <c r="Z259" s="114" t="str">
        <f t="shared" ref="Z259:Z322" si="54">IF(T259="","", T259/U259)</f>
        <v/>
      </c>
      <c r="AA259" s="70"/>
      <c r="AK259" s="30"/>
    </row>
    <row r="260" spans="1:38" ht="12.75" x14ac:dyDescent="0.2">
      <c r="A260" s="16"/>
      <c r="B260" s="86" t="s">
        <v>69</v>
      </c>
      <c r="C260" s="87" t="str">
        <f t="shared" si="44"/>
        <v>|</v>
      </c>
      <c r="D260" s="18">
        <v>2</v>
      </c>
      <c r="E260" s="88" t="str">
        <f>IF(B260="","",IFERROR(VLOOKUP(B260,Ingredients!$A:$G,4,FALSE),"ingredient not in list"))</f>
        <v>tsp</v>
      </c>
      <c r="F260" s="87" t="str">
        <f t="shared" si="45"/>
        <v>|</v>
      </c>
      <c r="G260" s="89">
        <f>IF(B260="", "", IFERROR((VLOOKUP(B260,Ingredients!$A:$H,8,FALSE)*(D260/(VLOOKUP(B260,Ingredients!$A:$H,3,FALSE)))), "ingredient not in list"))</f>
        <v>2.4439918533604887E-2</v>
      </c>
      <c r="H260" s="87" t="str">
        <f t="shared" si="46"/>
        <v>|</v>
      </c>
      <c r="I260" s="90">
        <f>IF($B260="", "", IFERROR((VLOOKUP($B260,Ingredients!$A:$K,9,FALSE)*($D260/(VLOOKUP($B260,Ingredients!$A:$K,3,FALSE)))), "ingredient not in list"))</f>
        <v>0</v>
      </c>
      <c r="J260" s="87" t="str">
        <f t="shared" si="47"/>
        <v>|</v>
      </c>
      <c r="K260" s="90">
        <f>IF($B260="", "", IFERROR((VLOOKUP($B260,Ingredients!$A:$K,10,FALSE)*($D260/(VLOOKUP($B260,Ingredients!$A:$K,3,FALSE)))), "ingredient not in list"))</f>
        <v>0</v>
      </c>
      <c r="L260" s="87" t="str">
        <f t="shared" si="48"/>
        <v>|</v>
      </c>
      <c r="M260" s="90">
        <f>IF($B260="", "", IFERROR((VLOOKUP($B260,Ingredients!$A:$K,11,FALSE)*($D260/(VLOOKUP($B260,Ingredients!$A:$K,3,FALSE)))), "ingredient not in list"))</f>
        <v>0</v>
      </c>
      <c r="N260" s="87" t="str">
        <f t="shared" si="49"/>
        <v>|</v>
      </c>
      <c r="O260" s="91">
        <f>IF($B260="", "", IFERROR((VLOOKUP($B260,Ingredients!$A:$H,6,FALSE)*($D260/(VLOOKUP($B260,Ingredients!$A:$H,3,FALSE)))), "ingredient not in list"))</f>
        <v>0</v>
      </c>
      <c r="P260" s="9" t="str">
        <f>IF(AND(G260&lt;&gt;"",G261=""),SUM(G$1:G261)-SUM(P$1:P259),"")</f>
        <v/>
      </c>
      <c r="Q260" t="str">
        <f>IF(AND(O260&lt;&gt;"",O261=""),SUM(O$1:O261)-SUM(Q$1:Q259),"")</f>
        <v/>
      </c>
      <c r="R260" s="114" t="str">
        <f>IF(AND(I260&lt;&gt;"",I261=""),SUM(I$1:I261)-SUM(R$1:R259),"")</f>
        <v/>
      </c>
      <c r="S260" s="114" t="str">
        <f>IF(AND(K260&lt;&gt;"",K261=""),SUM(K$1:K261)-SUM(S$1:S259),"")</f>
        <v/>
      </c>
      <c r="T260" s="114" t="str">
        <f>IF(AND(M260&lt;&gt;"",M261=""),SUM(M$1:M261)-SUM(T$1:T259),"")</f>
        <v/>
      </c>
      <c r="V260" s="9" t="str">
        <f t="shared" si="50"/>
        <v/>
      </c>
      <c r="W260" s="28" t="str">
        <f t="shared" si="51"/>
        <v/>
      </c>
      <c r="X260" s="114" t="str">
        <f t="shared" si="52"/>
        <v/>
      </c>
      <c r="Y260" s="114" t="str">
        <f t="shared" si="53"/>
        <v/>
      </c>
      <c r="Z260" s="114" t="str">
        <f t="shared" si="54"/>
        <v/>
      </c>
      <c r="AA260" s="70"/>
      <c r="AL260" s="53"/>
    </row>
    <row r="261" spans="1:38" ht="12.75" x14ac:dyDescent="0.2">
      <c r="A261" s="16"/>
      <c r="B261" s="86" t="s">
        <v>233</v>
      </c>
      <c r="C261" s="87" t="str">
        <f t="shared" si="44"/>
        <v>|</v>
      </c>
      <c r="D261" s="18">
        <v>2</v>
      </c>
      <c r="E261" s="88" t="str">
        <f>IF(B261="","",IFERROR(VLOOKUP(B261,Ingredients!$A:$G,4,FALSE),"ingredient not in list"))</f>
        <v>tsp</v>
      </c>
      <c r="F261" s="87" t="str">
        <f t="shared" si="45"/>
        <v>|</v>
      </c>
      <c r="G261" s="89">
        <f>IF(B261="", "", IFERROR((VLOOKUP(B261,Ingredients!$A:$H,8,FALSE)*(D261/(VLOOKUP(B261,Ingredients!$A:$H,3,FALSE)))), "ingredient not in list"))</f>
        <v>0.4</v>
      </c>
      <c r="H261" s="87" t="str">
        <f t="shared" si="46"/>
        <v>|</v>
      </c>
      <c r="I261" s="90">
        <f>IF($B261="", "", IFERROR((VLOOKUP($B261,Ingredients!$A:$K,9,FALSE)*($D261/(VLOOKUP($B261,Ingredients!$A:$K,3,FALSE)))), "ingredient not in list"))</f>
        <v>0.5</v>
      </c>
      <c r="J261" s="87" t="str">
        <f t="shared" si="47"/>
        <v>|</v>
      </c>
      <c r="K261" s="90">
        <f>IF($B261="", "", IFERROR((VLOOKUP($B261,Ingredients!$A:$K,10,FALSE)*($D261/(VLOOKUP($B261,Ingredients!$A:$K,3,FALSE)))), "ingredient not in list"))</f>
        <v>2.3199999999999998</v>
      </c>
      <c r="L261" s="87" t="str">
        <f t="shared" si="48"/>
        <v>|</v>
      </c>
      <c r="M261" s="90">
        <f>IF($B261="", "", IFERROR((VLOOKUP($B261,Ingredients!$A:$K,11,FALSE)*($D261/(VLOOKUP($B261,Ingredients!$A:$K,3,FALSE)))), "ingredient not in list"))</f>
        <v>0.56000000000000005</v>
      </c>
      <c r="N261" s="87" t="str">
        <f t="shared" si="49"/>
        <v>|</v>
      </c>
      <c r="O261" s="91">
        <f>IF($B261="", "", IFERROR((VLOOKUP($B261,Ingredients!$A:$H,6,FALSE)*($D261/(VLOOKUP($B261,Ingredients!$A:$H,3,FALSE)))), "ingredient not in list"))</f>
        <v>12</v>
      </c>
      <c r="P261" s="9" t="str">
        <f>IF(AND(G261&lt;&gt;"",G262=""),SUM(G$1:G262)-SUM(P$1:P260),"")</f>
        <v/>
      </c>
      <c r="Q261" t="str">
        <f>IF(AND(O261&lt;&gt;"",O262=""),SUM(O$1:O262)-SUM(Q$1:Q260),"")</f>
        <v/>
      </c>
      <c r="R261" s="114" t="str">
        <f>IF(AND(I261&lt;&gt;"",I262=""),SUM(I$1:I262)-SUM(R$1:R260),"")</f>
        <v/>
      </c>
      <c r="S261" s="114" t="str">
        <f>IF(AND(K261&lt;&gt;"",K262=""),SUM(K$1:K262)-SUM(S$1:S260),"")</f>
        <v/>
      </c>
      <c r="T261" s="114" t="str">
        <f>IF(AND(M261&lt;&gt;"",M262=""),SUM(M$1:M262)-SUM(T$1:T260),"")</f>
        <v/>
      </c>
      <c r="V261" s="9" t="str">
        <f t="shared" si="50"/>
        <v/>
      </c>
      <c r="W261" s="28" t="str">
        <f t="shared" si="51"/>
        <v/>
      </c>
      <c r="X261" s="114" t="str">
        <f t="shared" si="52"/>
        <v/>
      </c>
      <c r="Y261" s="114" t="str">
        <f t="shared" si="53"/>
        <v/>
      </c>
      <c r="Z261" s="114" t="str">
        <f t="shared" si="54"/>
        <v/>
      </c>
      <c r="AA261" s="70"/>
      <c r="AL261" s="53"/>
    </row>
    <row r="262" spans="1:38" ht="12.75" x14ac:dyDescent="0.2">
      <c r="A262" s="16"/>
      <c r="B262" s="86" t="s">
        <v>130</v>
      </c>
      <c r="C262" s="87" t="str">
        <f t="shared" si="44"/>
        <v>|</v>
      </c>
      <c r="D262" s="18">
        <v>2</v>
      </c>
      <c r="E262" s="88" t="str">
        <f>IF(B262="","",IFERROR(VLOOKUP(B262,Ingredients!$A:$G,4,FALSE),"ingredient not in list"))</f>
        <v>tsp</v>
      </c>
      <c r="F262" s="87" t="str">
        <f t="shared" si="45"/>
        <v>|</v>
      </c>
      <c r="G262" s="89">
        <f>IF(B262="", "", IFERROR((VLOOKUP(B262,Ingredients!$A:$H,8,FALSE)*(D262/(VLOOKUP(B262,Ingredients!$A:$H,3,FALSE)))), "ingredient not in list"))</f>
        <v>0.21295774647887322</v>
      </c>
      <c r="H262" s="87" t="str">
        <f t="shared" si="46"/>
        <v>|</v>
      </c>
      <c r="I262" s="90">
        <f>IF($B262="", "", IFERROR((VLOOKUP($B262,Ingredients!$A:$K,9,FALSE)*($D262/(VLOOKUP($B262,Ingredients!$A:$K,3,FALSE)))), "ingredient not in list"))</f>
        <v>0.74</v>
      </c>
      <c r="J262" s="87" t="str">
        <f t="shared" si="47"/>
        <v>|</v>
      </c>
      <c r="K262" s="90">
        <f>IF($B262="", "", IFERROR((VLOOKUP($B262,Ingredients!$A:$K,10,FALSE)*($D262/(VLOOKUP($B262,Ingredients!$A:$K,3,FALSE)))), "ingredient not in list"))</f>
        <v>1.86</v>
      </c>
      <c r="L262" s="87" t="str">
        <f t="shared" si="48"/>
        <v>|</v>
      </c>
      <c r="M262" s="90">
        <f>IF($B262="", "", IFERROR((VLOOKUP($B262,Ingredients!$A:$K,11,FALSE)*($D262/(VLOOKUP($B262,Ingredients!$A:$K,3,FALSE)))), "ingredient not in list"))</f>
        <v>0.94</v>
      </c>
      <c r="N262" s="87" t="str">
        <f t="shared" si="49"/>
        <v>|</v>
      </c>
      <c r="O262" s="91">
        <f>IF($B262="", "", IFERROR((VLOOKUP($B262,Ingredients!$A:$H,6,FALSE)*($D262/(VLOOKUP($B262,Ingredients!$A:$H,3,FALSE)))), "ingredient not in list"))</f>
        <v>16</v>
      </c>
      <c r="P262" s="9" t="str">
        <f>IF(AND(G262&lt;&gt;"",G263=""),SUM(G$1:G263)-SUM(P$1:P261),"")</f>
        <v/>
      </c>
      <c r="Q262" t="str">
        <f>IF(AND(O262&lt;&gt;"",O263=""),SUM(O$1:O263)-SUM(Q$1:Q261),"")</f>
        <v/>
      </c>
      <c r="R262" s="114" t="str">
        <f>IF(AND(I262&lt;&gt;"",I263=""),SUM(I$1:I263)-SUM(R$1:R261),"")</f>
        <v/>
      </c>
      <c r="S262" s="114" t="str">
        <f>IF(AND(K262&lt;&gt;"",K263=""),SUM(K$1:K263)-SUM(S$1:S261),"")</f>
        <v/>
      </c>
      <c r="T262" s="114" t="str">
        <f>IF(AND(M262&lt;&gt;"",M263=""),SUM(M$1:M263)-SUM(T$1:T261),"")</f>
        <v/>
      </c>
      <c r="V262" s="9" t="str">
        <f t="shared" si="50"/>
        <v/>
      </c>
      <c r="W262" s="28" t="str">
        <f t="shared" si="51"/>
        <v/>
      </c>
      <c r="X262" s="114" t="str">
        <f t="shared" si="52"/>
        <v/>
      </c>
      <c r="Y262" s="114" t="str">
        <f t="shared" si="53"/>
        <v/>
      </c>
      <c r="Z262" s="114" t="str">
        <f t="shared" si="54"/>
        <v/>
      </c>
      <c r="AA262" s="70"/>
      <c r="AL262" s="53"/>
    </row>
    <row r="263" spans="1:38" ht="12.75" x14ac:dyDescent="0.2">
      <c r="A263" s="16"/>
      <c r="B263" s="86" t="s">
        <v>234</v>
      </c>
      <c r="C263" s="87" t="str">
        <f t="shared" si="44"/>
        <v>|</v>
      </c>
      <c r="D263" s="18">
        <v>1</v>
      </c>
      <c r="E263" s="88" t="str">
        <f>IF(B263="","",IFERROR(VLOOKUP(B263,Ingredients!$A:$G,4,FALSE),"ingredient not in list"))</f>
        <v>tsp</v>
      </c>
      <c r="F263" s="87" t="str">
        <f t="shared" si="45"/>
        <v>|</v>
      </c>
      <c r="G263" s="89">
        <f>IF(B263="", "", IFERROR((VLOOKUP(B263,Ingredients!$A:$H,8,FALSE)*(D263/(VLOOKUP(B263,Ingredients!$A:$H,3,FALSE)))), "ingredient not in list"))</f>
        <v>0.2</v>
      </c>
      <c r="H263" s="87" t="str">
        <f t="shared" si="46"/>
        <v>|</v>
      </c>
      <c r="I263" s="90">
        <f>IF($B263="", "", IFERROR((VLOOKUP($B263,Ingredients!$A:$K,9,FALSE)*($D263/(VLOOKUP($B263,Ingredients!$A:$K,3,FALSE)))), "ingredient not in list"))</f>
        <v>0.13</v>
      </c>
      <c r="J263" s="87" t="str">
        <f t="shared" si="47"/>
        <v>|</v>
      </c>
      <c r="K263" s="90">
        <f>IF($B263="", "", IFERROR((VLOOKUP($B263,Ingredients!$A:$K,10,FALSE)*($D263/(VLOOKUP($B263,Ingredients!$A:$K,3,FALSE)))), "ingredient not in list"))</f>
        <v>0.31</v>
      </c>
      <c r="L263" s="87" t="str">
        <f t="shared" si="48"/>
        <v>|</v>
      </c>
      <c r="M263" s="90">
        <f>IF($B263="", "", IFERROR((VLOOKUP($B263,Ingredients!$A:$K,11,FALSE)*($D263/(VLOOKUP($B263,Ingredients!$A:$K,3,FALSE)))), "ingredient not in list"))</f>
        <v>3.0000000000000001E-3</v>
      </c>
      <c r="N263" s="87" t="str">
        <f t="shared" si="49"/>
        <v>|</v>
      </c>
      <c r="O263" s="91">
        <f>IF($B263="", "", IFERROR((VLOOKUP($B263,Ingredients!$A:$H,6,FALSE)*($D263/(VLOOKUP($B263,Ingredients!$A:$H,3,FALSE)))), "ingredient not in list"))</f>
        <v>2</v>
      </c>
      <c r="P263" s="9" t="str">
        <f>IF(AND(G263&lt;&gt;"",G264=""),SUM(G$1:G264)-SUM(P$1:P262),"")</f>
        <v/>
      </c>
      <c r="Q263" t="str">
        <f>IF(AND(O263&lt;&gt;"",O264=""),SUM(O$1:O264)-SUM(Q$1:Q262),"")</f>
        <v/>
      </c>
      <c r="R263" s="114" t="str">
        <f>IF(AND(I263&lt;&gt;"",I264=""),SUM(I$1:I264)-SUM(R$1:R262),"")</f>
        <v/>
      </c>
      <c r="S263" s="114" t="str">
        <f>IF(AND(K263&lt;&gt;"",K264=""),SUM(K$1:K264)-SUM(S$1:S262),"")</f>
        <v/>
      </c>
      <c r="T263" s="114" t="str">
        <f>IF(AND(M263&lt;&gt;"",M264=""),SUM(M$1:M264)-SUM(T$1:T262),"")</f>
        <v/>
      </c>
      <c r="V263" s="9" t="str">
        <f t="shared" si="50"/>
        <v/>
      </c>
      <c r="W263" s="28" t="str">
        <f t="shared" si="51"/>
        <v/>
      </c>
      <c r="X263" s="114" t="str">
        <f t="shared" si="52"/>
        <v/>
      </c>
      <c r="Y263" s="114" t="str">
        <f t="shared" si="53"/>
        <v/>
      </c>
      <c r="Z263" s="114" t="str">
        <f t="shared" si="54"/>
        <v/>
      </c>
      <c r="AA263" s="70"/>
      <c r="AL263" s="53"/>
    </row>
    <row r="264" spans="1:38" ht="12.75" x14ac:dyDescent="0.2">
      <c r="A264" s="16"/>
      <c r="B264" s="86" t="s">
        <v>189</v>
      </c>
      <c r="C264" s="87" t="str">
        <f t="shared" si="44"/>
        <v>|</v>
      </c>
      <c r="D264" s="18">
        <v>1</v>
      </c>
      <c r="E264" s="88" t="str">
        <f>IF(B264="","",IFERROR(VLOOKUP(B264,Ingredients!$A:$G,4,FALSE),"ingredient not in list"))</f>
        <v>tsp</v>
      </c>
      <c r="F264" s="87" t="str">
        <f t="shared" si="45"/>
        <v>|</v>
      </c>
      <c r="G264" s="89">
        <f>IF(B264="", "", IFERROR((VLOOKUP(B264,Ingredients!$A:$H,8,FALSE)*(D264/(VLOOKUP(B264,Ingredients!$A:$H,3,FALSE)))), "ingredient not in list"))</f>
        <v>2.8169014084507043E-2</v>
      </c>
      <c r="H264" s="87" t="str">
        <f t="shared" si="46"/>
        <v>|</v>
      </c>
      <c r="I264" s="90">
        <f>IF($B264="", "", IFERROR((VLOOKUP($B264,Ingredients!$A:$K,9,FALSE)*($D264/(VLOOKUP($B264,Ingredients!$A:$K,3,FALSE)))), "ingredient not in list"))</f>
        <v>0.31</v>
      </c>
      <c r="J264" s="87" t="str">
        <f t="shared" si="47"/>
        <v>|</v>
      </c>
      <c r="K264" s="90">
        <f>IF($B264="", "", IFERROR((VLOOKUP($B264,Ingredients!$A:$K,10,FALSE)*($D264/(VLOOKUP($B264,Ingredients!$A:$K,3,FALSE)))), "ingredient not in list"))</f>
        <v>1.17</v>
      </c>
      <c r="L264" s="87" t="str">
        <f t="shared" si="48"/>
        <v>|</v>
      </c>
      <c r="M264" s="90">
        <f>IF($B264="", "", IFERROR((VLOOKUP($B264,Ingredients!$A:$K,11,FALSE)*($D264/(VLOOKUP($B264,Ingredients!$A:$K,3,FALSE)))), "ingredient not in list"))</f>
        <v>0.27</v>
      </c>
      <c r="N264" s="87" t="str">
        <f t="shared" si="49"/>
        <v>|</v>
      </c>
      <c r="O264" s="91">
        <f>IF($B264="", "", IFERROR((VLOOKUP($B264,Ingredients!$A:$H,6,FALSE)*($D264/(VLOOKUP($B264,Ingredients!$A:$H,3,FALSE)))), "ingredient not in list"))</f>
        <v>6</v>
      </c>
      <c r="P264" s="9" t="str">
        <f>IF(AND(G264&lt;&gt;"",G265=""),SUM(G$1:G265)-SUM(P$1:P263),"")</f>
        <v/>
      </c>
      <c r="Q264" t="str">
        <f>IF(AND(O264&lt;&gt;"",O265=""),SUM(O$1:O265)-SUM(Q$1:Q263),"")</f>
        <v/>
      </c>
      <c r="R264" s="114" t="str">
        <f>IF(AND(I264&lt;&gt;"",I265=""),SUM(I$1:I265)-SUM(R$1:R263),"")</f>
        <v/>
      </c>
      <c r="S264" s="114" t="str">
        <f>IF(AND(K264&lt;&gt;"",K265=""),SUM(K$1:K265)-SUM(S$1:S263),"")</f>
        <v/>
      </c>
      <c r="T264" s="114" t="str">
        <f>IF(AND(M264&lt;&gt;"",M265=""),SUM(M$1:M265)-SUM(T$1:T263),"")</f>
        <v/>
      </c>
      <c r="V264" s="9" t="str">
        <f t="shared" si="50"/>
        <v/>
      </c>
      <c r="W264" s="28" t="str">
        <f t="shared" si="51"/>
        <v/>
      </c>
      <c r="X264" s="114" t="str">
        <f t="shared" si="52"/>
        <v/>
      </c>
      <c r="Y264" s="114" t="str">
        <f t="shared" si="53"/>
        <v/>
      </c>
      <c r="Z264" s="114" t="str">
        <f t="shared" si="54"/>
        <v/>
      </c>
      <c r="AA264" s="70"/>
      <c r="AL264" s="53"/>
    </row>
    <row r="265" spans="1:38" ht="12.75" x14ac:dyDescent="0.2">
      <c r="A265" s="16"/>
      <c r="B265" s="86" t="s">
        <v>235</v>
      </c>
      <c r="C265" s="87" t="str">
        <f t="shared" si="44"/>
        <v>|</v>
      </c>
      <c r="D265" s="18">
        <v>1</v>
      </c>
      <c r="E265" s="88" t="str">
        <f>IF(B265="","",IFERROR(VLOOKUP(B265,Ingredients!$A:$G,4,FALSE),"ingredient not in list"))</f>
        <v>tsp</v>
      </c>
      <c r="F265" s="87" t="str">
        <f t="shared" si="45"/>
        <v>|</v>
      </c>
      <c r="G265" s="89">
        <f>IF(B265="", "", IFERROR((VLOOKUP(B265,Ingredients!$A:$H,8,FALSE)*(D265/(VLOOKUP(B265,Ingredients!$A:$H,3,FALSE)))), "ingredient not in list"))</f>
        <v>0.2</v>
      </c>
      <c r="H265" s="87" t="str">
        <f t="shared" si="46"/>
        <v>|</v>
      </c>
      <c r="I265" s="90">
        <f>IF($B265="", "", IFERROR((VLOOKUP($B265,Ingredients!$A:$K,9,FALSE)*($D265/(VLOOKUP($B265,Ingredients!$A:$K,3,FALSE)))), "ingredient not in list"))</f>
        <v>0.17</v>
      </c>
      <c r="J265" s="87" t="str">
        <f t="shared" si="47"/>
        <v>|</v>
      </c>
      <c r="K265" s="90">
        <f>IF($B265="", "", IFERROR((VLOOKUP($B265,Ingredients!$A:$K,10,FALSE)*($D265/(VLOOKUP($B265,Ingredients!$A:$K,3,FALSE)))), "ingredient not in list"))</f>
        <v>1.43</v>
      </c>
      <c r="L265" s="87" t="str">
        <f t="shared" si="48"/>
        <v>|</v>
      </c>
      <c r="M265" s="90">
        <f>IF($B265="", "", IFERROR((VLOOKUP($B265,Ingredients!$A:$K,11,FALSE)*($D265/(VLOOKUP($B265,Ingredients!$A:$K,3,FALSE)))), "ingredient not in list"))</f>
        <v>0.22</v>
      </c>
      <c r="N265" s="87" t="str">
        <f t="shared" si="49"/>
        <v>|</v>
      </c>
      <c r="O265" s="91">
        <f>IF($B265="", "", IFERROR((VLOOKUP($B265,Ingredients!$A:$H,6,FALSE)*($D265/(VLOOKUP($B265,Ingredients!$A:$H,3,FALSE)))), "ingredient not in list"))</f>
        <v>8</v>
      </c>
      <c r="P265" s="9" t="str">
        <f>IF(AND(G265&lt;&gt;"",G266=""),SUM(G$1:G266)-SUM(P$1:P264),"")</f>
        <v/>
      </c>
      <c r="Q265" t="str">
        <f>IF(AND(O265&lt;&gt;"",O266=""),SUM(O$1:O266)-SUM(Q$1:Q264),"")</f>
        <v/>
      </c>
      <c r="R265" s="114" t="str">
        <f>IF(AND(I265&lt;&gt;"",I266=""),SUM(I$1:I266)-SUM(R$1:R264),"")</f>
        <v/>
      </c>
      <c r="S265" s="114" t="str">
        <f>IF(AND(K265&lt;&gt;"",K266=""),SUM(K$1:K266)-SUM(S$1:S264),"")</f>
        <v/>
      </c>
      <c r="T265" s="114" t="str">
        <f>IF(AND(M265&lt;&gt;"",M266=""),SUM(M$1:M266)-SUM(T$1:T264),"")</f>
        <v/>
      </c>
      <c r="V265" s="9" t="str">
        <f t="shared" si="50"/>
        <v/>
      </c>
      <c r="W265" s="28" t="str">
        <f t="shared" si="51"/>
        <v/>
      </c>
      <c r="X265" s="114" t="str">
        <f t="shared" si="52"/>
        <v/>
      </c>
      <c r="Y265" s="114" t="str">
        <f t="shared" si="53"/>
        <v/>
      </c>
      <c r="Z265" s="114" t="str">
        <f t="shared" si="54"/>
        <v/>
      </c>
      <c r="AA265" s="70"/>
      <c r="AL265" s="53"/>
    </row>
    <row r="266" spans="1:38" ht="12.75" x14ac:dyDescent="0.2">
      <c r="A266" s="16"/>
      <c r="B266" s="86" t="s">
        <v>184</v>
      </c>
      <c r="C266" s="87" t="str">
        <f t="shared" si="44"/>
        <v>|</v>
      </c>
      <c r="D266" s="18">
        <v>1</v>
      </c>
      <c r="E266" s="88" t="str">
        <f>IF(B266="","",IFERROR(VLOOKUP(B266,Ingredients!$A:$G,4,FALSE),"ingredient not in list"))</f>
        <v>tsp</v>
      </c>
      <c r="F266" s="87" t="str">
        <f t="shared" si="45"/>
        <v>|</v>
      </c>
      <c r="G266" s="89">
        <f>IF(B266="", "", IFERROR((VLOOKUP(B266,Ingredients!$A:$H,8,FALSE)*(D266/(VLOOKUP(B266,Ingredients!$A:$H,3,FALSE)))), "ingredient not in list"))</f>
        <v>2.8169014084507043E-2</v>
      </c>
      <c r="H266" s="87" t="str">
        <f t="shared" si="46"/>
        <v>|</v>
      </c>
      <c r="I266" s="90">
        <f>IF($B266="", "", IFERROR((VLOOKUP($B266,Ingredients!$A:$K,9,FALSE)*($D266/(VLOOKUP($B266,Ingredients!$A:$K,3,FALSE)))), "ingredient not in list"))</f>
        <v>0</v>
      </c>
      <c r="J266" s="87" t="str">
        <f t="shared" si="47"/>
        <v>|</v>
      </c>
      <c r="K266" s="90">
        <f>IF($B266="", "", IFERROR((VLOOKUP($B266,Ingredients!$A:$K,10,FALSE)*($D266/(VLOOKUP($B266,Ingredients!$A:$K,3,FALSE)))), "ingredient not in list"))</f>
        <v>0.06</v>
      </c>
      <c r="L266" s="87" t="str">
        <f t="shared" si="48"/>
        <v>|</v>
      </c>
      <c r="M266" s="90">
        <f>IF($B266="", "", IFERROR((VLOOKUP($B266,Ingredients!$A:$K,11,FALSE)*($D266/(VLOOKUP($B266,Ingredients!$A:$K,3,FALSE)))), "ingredient not in list"))</f>
        <v>0</v>
      </c>
      <c r="N266" s="87" t="str">
        <f t="shared" si="49"/>
        <v>|</v>
      </c>
      <c r="O266" s="91">
        <f>IF($B266="", "", IFERROR((VLOOKUP($B266,Ingredients!$A:$H,6,FALSE)*($D266/(VLOOKUP($B266,Ingredients!$A:$H,3,FALSE)))), "ingredient not in list"))</f>
        <v>1</v>
      </c>
      <c r="P266" s="9" t="str">
        <f>IF(AND(G266&lt;&gt;"",G267=""),SUM(G$1:G267)-SUM(P$1:P265),"")</f>
        <v/>
      </c>
      <c r="Q266" t="str">
        <f>IF(AND(O266&lt;&gt;"",O267=""),SUM(O$1:O267)-SUM(Q$1:Q265),"")</f>
        <v/>
      </c>
      <c r="R266" s="114" t="str">
        <f>IF(AND(I266&lt;&gt;"",I267=""),SUM(I$1:I267)-SUM(R$1:R265),"")</f>
        <v/>
      </c>
      <c r="S266" s="114" t="str">
        <f>IF(AND(K266&lt;&gt;"",K267=""),SUM(K$1:K267)-SUM(S$1:S265),"")</f>
        <v/>
      </c>
      <c r="T266" s="114" t="str">
        <f>IF(AND(M266&lt;&gt;"",M267=""),SUM(M$1:M267)-SUM(T$1:T265),"")</f>
        <v/>
      </c>
      <c r="V266" s="9" t="str">
        <f t="shared" si="50"/>
        <v/>
      </c>
      <c r="W266" s="28" t="str">
        <f t="shared" si="51"/>
        <v/>
      </c>
      <c r="X266" s="114" t="str">
        <f t="shared" si="52"/>
        <v/>
      </c>
      <c r="Y266" s="114" t="str">
        <f t="shared" si="53"/>
        <v/>
      </c>
      <c r="Z266" s="114" t="str">
        <f t="shared" si="54"/>
        <v/>
      </c>
      <c r="AA266" s="70"/>
      <c r="AL266" s="53"/>
    </row>
    <row r="267" spans="1:38" ht="12.75" x14ac:dyDescent="0.2">
      <c r="A267" s="16"/>
      <c r="B267" s="86" t="s">
        <v>132</v>
      </c>
      <c r="C267" s="87" t="str">
        <f t="shared" si="44"/>
        <v>|</v>
      </c>
      <c r="D267" s="18">
        <v>0.25</v>
      </c>
      <c r="E267" s="88" t="str">
        <f>IF(B267="","",IFERROR(VLOOKUP(B267,Ingredients!$A:$G,4,FALSE),"ingredient not in list"))</f>
        <v>tsp</v>
      </c>
      <c r="F267" s="87" t="str">
        <f t="shared" si="45"/>
        <v>|</v>
      </c>
      <c r="G267" s="89">
        <f>IF(B267="", "", IFERROR((VLOOKUP(B267,Ingredients!$A:$H,8,FALSE)*(D267/(VLOOKUP(B267,Ingredients!$A:$H,3,FALSE)))), "ingredient not in list"))</f>
        <v>2.6619718309859153E-2</v>
      </c>
      <c r="H267" s="87" t="str">
        <f t="shared" si="46"/>
        <v>|</v>
      </c>
      <c r="I267" s="90">
        <f>IF($B267="", "", IFERROR((VLOOKUP($B267,Ingredients!$A:$K,9,FALSE)*($D267/(VLOOKUP($B267,Ingredients!$A:$K,3,FALSE)))), "ingredient not in list"))</f>
        <v>0</v>
      </c>
      <c r="J267" s="87" t="str">
        <f t="shared" si="47"/>
        <v>|</v>
      </c>
      <c r="K267" s="90">
        <f>IF($B267="", "", IFERROR((VLOOKUP($B267,Ingredients!$A:$K,10,FALSE)*($D267/(VLOOKUP($B267,Ingredients!$A:$K,3,FALSE)))), "ingredient not in list"))</f>
        <v>0</v>
      </c>
      <c r="L267" s="87" t="str">
        <f t="shared" si="48"/>
        <v>|</v>
      </c>
      <c r="M267" s="90">
        <f>IF($B267="", "", IFERROR((VLOOKUP($B267,Ingredients!$A:$K,11,FALSE)*($D267/(VLOOKUP($B267,Ingredients!$A:$K,3,FALSE)))), "ingredient not in list"))</f>
        <v>0</v>
      </c>
      <c r="N267" s="87" t="str">
        <f t="shared" si="49"/>
        <v>|</v>
      </c>
      <c r="O267" s="91">
        <f>IF($B267="", "", IFERROR((VLOOKUP($B267,Ingredients!$A:$H,6,FALSE)*($D267/(VLOOKUP($B267,Ingredients!$A:$H,3,FALSE)))), "ingredient not in list"))</f>
        <v>2</v>
      </c>
      <c r="P267" s="9" t="str">
        <f>IF(AND(G267&lt;&gt;"",G268=""),SUM(G$1:G268)-SUM(P$1:P266),"")</f>
        <v/>
      </c>
      <c r="Q267" t="str">
        <f>IF(AND(O267&lt;&gt;"",O268=""),SUM(O$1:O268)-SUM(Q$1:Q266),"")</f>
        <v/>
      </c>
      <c r="R267" s="114" t="str">
        <f>IF(AND(I267&lt;&gt;"",I268=""),SUM(I$1:I268)-SUM(R$1:R266),"")</f>
        <v/>
      </c>
      <c r="S267" s="114" t="str">
        <f>IF(AND(K267&lt;&gt;"",K268=""),SUM(K$1:K268)-SUM(S$1:S266),"")</f>
        <v/>
      </c>
      <c r="T267" s="114" t="str">
        <f>IF(AND(M267&lt;&gt;"",M268=""),SUM(M$1:M268)-SUM(T$1:T266),"")</f>
        <v/>
      </c>
      <c r="V267" s="9" t="str">
        <f t="shared" si="50"/>
        <v/>
      </c>
      <c r="W267" s="28" t="str">
        <f t="shared" si="51"/>
        <v/>
      </c>
      <c r="X267" s="114" t="str">
        <f t="shared" si="52"/>
        <v/>
      </c>
      <c r="Y267" s="114" t="str">
        <f t="shared" si="53"/>
        <v/>
      </c>
      <c r="Z267" s="114" t="str">
        <f t="shared" si="54"/>
        <v/>
      </c>
      <c r="AA267" s="70"/>
      <c r="AL267" s="53"/>
    </row>
    <row r="268" spans="1:38" ht="12.75" x14ac:dyDescent="0.2">
      <c r="A268" s="16"/>
      <c r="B268" s="86" t="s">
        <v>236</v>
      </c>
      <c r="C268" s="87" t="str">
        <f t="shared" si="44"/>
        <v>|</v>
      </c>
      <c r="D268" s="18">
        <v>0.125</v>
      </c>
      <c r="E268" s="88" t="str">
        <f>IF(B268="","",IFERROR(VLOOKUP(B268,Ingredients!$A:$G,4,FALSE),"ingredient not in list"))</f>
        <v>tsp</v>
      </c>
      <c r="F268" s="87" t="str">
        <f t="shared" si="45"/>
        <v>|</v>
      </c>
      <c r="G268" s="89">
        <f>IF(B268="", "", IFERROR((VLOOKUP(B268,Ingredients!$A:$H,8,FALSE)*(D268/(VLOOKUP(B268,Ingredients!$A:$H,3,FALSE)))), "ingredient not in list"))</f>
        <v>2.5000000000000001E-2</v>
      </c>
      <c r="H268" s="87" t="str">
        <f t="shared" si="46"/>
        <v>|</v>
      </c>
      <c r="I268" s="90">
        <f>IF($B268="", "", IFERROR((VLOOKUP($B268,Ingredients!$A:$K,9,FALSE)*($D268/(VLOOKUP($B268,Ingredients!$A:$K,3,FALSE)))), "ingredient not in list"))</f>
        <v>2.75E-2</v>
      </c>
      <c r="J268" s="87" t="str">
        <f t="shared" si="47"/>
        <v>|</v>
      </c>
      <c r="K268" s="90">
        <f>IF($B268="", "", IFERROR((VLOOKUP($B268,Ingredients!$A:$K,10,FALSE)*($D268/(VLOOKUP($B268,Ingredients!$A:$K,3,FALSE)))), "ingredient not in list"))</f>
        <v>0.17125000000000001</v>
      </c>
      <c r="L268" s="87" t="str">
        <f t="shared" si="48"/>
        <v>|</v>
      </c>
      <c r="M268" s="90">
        <f>IF($B268="", "", IFERROR((VLOOKUP($B268,Ingredients!$A:$K,11,FALSE)*($D268/(VLOOKUP($B268,Ingredients!$A:$K,3,FALSE)))), "ingredient not in list"))</f>
        <v>1.6250000000000001E-2</v>
      </c>
      <c r="N268" s="87" t="str">
        <f t="shared" si="49"/>
        <v>|</v>
      </c>
      <c r="O268" s="91">
        <f>IF($B268="", "", IFERROR((VLOOKUP($B268,Ingredients!$A:$H,6,FALSE)*($D268/(VLOOKUP($B268,Ingredients!$A:$H,3,FALSE)))), "ingredient not in list"))</f>
        <v>0.75</v>
      </c>
      <c r="P268" s="9" t="str">
        <f>IF(AND(G268&lt;&gt;"",G269=""),SUM(G$1:G269)-SUM(P$1:P267),"")</f>
        <v/>
      </c>
      <c r="Q268" t="str">
        <f>IF(AND(O268&lt;&gt;"",O269=""),SUM(O$1:O269)-SUM(Q$1:Q267),"")</f>
        <v/>
      </c>
      <c r="R268" s="114" t="str">
        <f>IF(AND(I268&lt;&gt;"",I269=""),SUM(I$1:I269)-SUM(R$1:R267),"")</f>
        <v/>
      </c>
      <c r="S268" s="114" t="str">
        <f>IF(AND(K268&lt;&gt;"",K269=""),SUM(K$1:K269)-SUM(S$1:S267),"")</f>
        <v/>
      </c>
      <c r="T268" s="114" t="str">
        <f>IF(AND(M268&lt;&gt;"",M269=""),SUM(M$1:M269)-SUM(T$1:T267),"")</f>
        <v/>
      </c>
      <c r="V268" s="9" t="str">
        <f t="shared" si="50"/>
        <v/>
      </c>
      <c r="W268" s="28" t="str">
        <f t="shared" si="51"/>
        <v/>
      </c>
      <c r="X268" s="114" t="str">
        <f t="shared" si="52"/>
        <v/>
      </c>
      <c r="Y268" s="114" t="str">
        <f t="shared" si="53"/>
        <v/>
      </c>
      <c r="Z268" s="114" t="str">
        <f t="shared" si="54"/>
        <v/>
      </c>
      <c r="AA268" s="70"/>
      <c r="AL268" s="53"/>
    </row>
    <row r="269" spans="1:38" ht="12.75" x14ac:dyDescent="0.2">
      <c r="A269" s="16"/>
      <c r="B269" s="86" t="s">
        <v>222</v>
      </c>
      <c r="C269" s="87" t="str">
        <f t="shared" si="44"/>
        <v>|</v>
      </c>
      <c r="D269" s="18">
        <v>2</v>
      </c>
      <c r="E269" s="88" t="str">
        <f>IF(B269="","",IFERROR(VLOOKUP(B269,Ingredients!$A:$G,4,FALSE),"ingredient not in list"))</f>
        <v>tbsp</v>
      </c>
      <c r="F269" s="87" t="str">
        <f t="shared" si="45"/>
        <v>|</v>
      </c>
      <c r="G269" s="89">
        <f>IF(B269="", "", IFERROR((VLOOKUP(B269,Ingredients!$A:$H,8,FALSE)*(D269/(VLOOKUP(B269,Ingredients!$A:$H,3,FALSE)))), "ingredient not in list"))</f>
        <v>6.1874999999999999E-2</v>
      </c>
      <c r="H269" s="87" t="str">
        <f t="shared" si="46"/>
        <v>|</v>
      </c>
      <c r="I269" s="90">
        <f>IF($B269="", "", IFERROR((VLOOKUP($B269,Ingredients!$A:$K,9,FALSE)*($D269/(VLOOKUP($B269,Ingredients!$A:$K,3,FALSE)))), "ingredient not in list"))</f>
        <v>0.18</v>
      </c>
      <c r="J269" s="87" t="str">
        <f t="shared" si="47"/>
        <v>|</v>
      </c>
      <c r="K269" s="90">
        <f>IF($B269="", "", IFERROR((VLOOKUP($B269,Ingredients!$A:$K,10,FALSE)*($D269/(VLOOKUP($B269,Ingredients!$A:$K,3,FALSE)))), "ingredient not in list"))</f>
        <v>0</v>
      </c>
      <c r="L269" s="87" t="str">
        <f t="shared" si="48"/>
        <v>|</v>
      </c>
      <c r="M269" s="90">
        <f>IF($B269="", "", IFERROR((VLOOKUP($B269,Ingredients!$A:$K,11,FALSE)*($D269/(VLOOKUP($B269,Ingredients!$A:$K,3,FALSE)))), "ingredient not in list"))</f>
        <v>16.920000000000002</v>
      </c>
      <c r="N269" s="87" t="str">
        <f t="shared" si="49"/>
        <v>|</v>
      </c>
      <c r="O269" s="91">
        <f>IF($B269="", "", IFERROR((VLOOKUP($B269,Ingredients!$A:$H,6,FALSE)*($D269/(VLOOKUP($B269,Ingredients!$A:$H,3,FALSE)))), "ingredient not in list"))</f>
        <v>200</v>
      </c>
      <c r="P269" s="9" t="str">
        <f>IF(AND(G269&lt;&gt;"",G270=""),SUM(G$1:G270)-SUM(P$1:P268),"")</f>
        <v/>
      </c>
      <c r="Q269" t="str">
        <f>IF(AND(O269&lt;&gt;"",O270=""),SUM(O$1:O270)-SUM(Q$1:Q268),"")</f>
        <v/>
      </c>
      <c r="R269" s="114" t="str">
        <f>IF(AND(I269&lt;&gt;"",I270=""),SUM(I$1:I270)-SUM(R$1:R268),"")</f>
        <v/>
      </c>
      <c r="S269" s="114" t="str">
        <f>IF(AND(K269&lt;&gt;"",K270=""),SUM(K$1:K270)-SUM(S$1:S268),"")</f>
        <v/>
      </c>
      <c r="T269" s="114" t="str">
        <f>IF(AND(M269&lt;&gt;"",M270=""),SUM(M$1:M270)-SUM(T$1:T268),"")</f>
        <v/>
      </c>
      <c r="V269" s="9" t="str">
        <f t="shared" si="50"/>
        <v/>
      </c>
      <c r="W269" s="28" t="str">
        <f t="shared" si="51"/>
        <v/>
      </c>
      <c r="X269" s="114" t="str">
        <f t="shared" si="52"/>
        <v/>
      </c>
      <c r="Y269" s="114" t="str">
        <f t="shared" si="53"/>
        <v/>
      </c>
      <c r="Z269" s="114" t="str">
        <f t="shared" si="54"/>
        <v/>
      </c>
      <c r="AA269" s="70"/>
      <c r="AL269" s="53"/>
    </row>
    <row r="270" spans="1:38" ht="12.75" x14ac:dyDescent="0.2">
      <c r="A270" s="16"/>
      <c r="B270" s="86" t="s">
        <v>42</v>
      </c>
      <c r="C270" s="87" t="str">
        <f t="shared" si="44"/>
        <v>|</v>
      </c>
      <c r="D270" s="18">
        <v>2</v>
      </c>
      <c r="E270" s="88" t="str">
        <f>IF(B270="","",IFERROR(VLOOKUP(B270,Ingredients!$A:$G,4,FALSE),"ingredient not in list"))</f>
        <v>onion</v>
      </c>
      <c r="F270" s="87" t="str">
        <f t="shared" si="45"/>
        <v>|</v>
      </c>
      <c r="G270" s="89">
        <f>IF(B270="", "", IFERROR((VLOOKUP(B270,Ingredients!$A:$H,8,FALSE)*(D270/(VLOOKUP(B270,Ingredients!$A:$H,3,FALSE)))), "ingredient not in list"))</f>
        <v>2</v>
      </c>
      <c r="H270" s="87" t="str">
        <f t="shared" si="46"/>
        <v>|</v>
      </c>
      <c r="I270" s="90">
        <f>IF($B270="", "", IFERROR((VLOOKUP($B270,Ingredients!$A:$K,9,FALSE)*($D270/(VLOOKUP($B270,Ingredients!$A:$K,3,FALSE)))), "ingredient not in list"))</f>
        <v>4</v>
      </c>
      <c r="J270" s="87" t="str">
        <f t="shared" si="47"/>
        <v>|</v>
      </c>
      <c r="K270" s="90">
        <f>IF($B270="", "", IFERROR((VLOOKUP($B270,Ingredients!$A:$K,10,FALSE)*($D270/(VLOOKUP($B270,Ingredients!$A:$K,3,FALSE)))), "ingredient not in list"))</f>
        <v>28</v>
      </c>
      <c r="L270" s="87" t="str">
        <f t="shared" si="48"/>
        <v>|</v>
      </c>
      <c r="M270" s="90">
        <f>IF($B270="", "", IFERROR((VLOOKUP($B270,Ingredients!$A:$K,11,FALSE)*($D270/(VLOOKUP($B270,Ingredients!$A:$K,3,FALSE)))), "ingredient not in list"))</f>
        <v>0</v>
      </c>
      <c r="N270" s="87" t="str">
        <f t="shared" si="49"/>
        <v>|</v>
      </c>
      <c r="O270" s="91">
        <f>IF($B270="", "", IFERROR((VLOOKUP($B270,Ingredients!$A:$H,6,FALSE)*($D270/(VLOOKUP($B270,Ingredients!$A:$H,3,FALSE)))), "ingredient not in list"))</f>
        <v>88</v>
      </c>
      <c r="P270" s="9" t="str">
        <f>IF(AND(G270&lt;&gt;"",G271=""),SUM(G$1:G271)-SUM(P$1:P269),"")</f>
        <v/>
      </c>
      <c r="Q270" t="str">
        <f>IF(AND(O270&lt;&gt;"",O271=""),SUM(O$1:O271)-SUM(Q$1:Q269),"")</f>
        <v/>
      </c>
      <c r="R270" s="114" t="str">
        <f>IF(AND(I270&lt;&gt;"",I271=""),SUM(I$1:I271)-SUM(R$1:R269),"")</f>
        <v/>
      </c>
      <c r="S270" s="114" t="str">
        <f>IF(AND(K270&lt;&gt;"",K271=""),SUM(K$1:K271)-SUM(S$1:S269),"")</f>
        <v/>
      </c>
      <c r="T270" s="114" t="str">
        <f>IF(AND(M270&lt;&gt;"",M271=""),SUM(M$1:M271)-SUM(T$1:T269),"")</f>
        <v/>
      </c>
      <c r="V270" s="9" t="str">
        <f t="shared" si="50"/>
        <v/>
      </c>
      <c r="W270" s="28" t="str">
        <f t="shared" si="51"/>
        <v/>
      </c>
      <c r="X270" s="114" t="str">
        <f t="shared" si="52"/>
        <v/>
      </c>
      <c r="Y270" s="114" t="str">
        <f t="shared" si="53"/>
        <v/>
      </c>
      <c r="Z270" s="114" t="str">
        <f t="shared" si="54"/>
        <v/>
      </c>
      <c r="AA270" s="70"/>
      <c r="AL270" s="53"/>
    </row>
    <row r="271" spans="1:38" ht="12.75" x14ac:dyDescent="0.2">
      <c r="A271" s="16"/>
      <c r="B271" s="86" t="s">
        <v>129</v>
      </c>
      <c r="C271" s="87" t="str">
        <f t="shared" si="44"/>
        <v>|</v>
      </c>
      <c r="D271" s="18">
        <v>1</v>
      </c>
      <c r="E271" s="88" t="str">
        <f>IF(B271="","",IFERROR(VLOOKUP(B271,Ingredients!$A:$G,4,FALSE),"ingredient not in list"))</f>
        <v>tbsp</v>
      </c>
      <c r="F271" s="87" t="str">
        <f t="shared" si="45"/>
        <v>|</v>
      </c>
      <c r="G271" s="89">
        <f>IF(B271="", "", IFERROR((VLOOKUP(B271,Ingredients!$A:$H,8,FALSE)*(D271/(VLOOKUP(B271,Ingredients!$A:$H,3,FALSE)))), "ingredient not in list"))</f>
        <v>7.9000000000000001E-2</v>
      </c>
      <c r="H271" s="87" t="str">
        <f t="shared" si="46"/>
        <v>|</v>
      </c>
      <c r="I271" s="90">
        <f>IF($B271="", "", IFERROR((VLOOKUP($B271,Ingredients!$A:$K,9,FALSE)*($D271/(VLOOKUP($B271,Ingredients!$A:$K,3,FALSE)))), "ingredient not in list"))</f>
        <v>0.69</v>
      </c>
      <c r="J271" s="87" t="str">
        <f t="shared" si="47"/>
        <v>|</v>
      </c>
      <c r="K271" s="90">
        <f>IF($B271="", "", IFERROR((VLOOKUP($B271,Ingredients!$A:$K,10,FALSE)*($D271/(VLOOKUP($B271,Ingredients!$A:$K,3,FALSE)))), "ingredient not in list"))</f>
        <v>3.03</v>
      </c>
      <c r="L271" s="87" t="str">
        <f t="shared" si="48"/>
        <v>|</v>
      </c>
      <c r="M271" s="90">
        <f>IF($B271="", "", IFERROR((VLOOKUP($B271,Ingredients!$A:$K,11,FALSE)*($D271/(VLOOKUP($B271,Ingredients!$A:$K,3,FALSE)))), "ingredient not in list"))</f>
        <v>0.08</v>
      </c>
      <c r="N271" s="87" t="str">
        <f t="shared" si="49"/>
        <v>|</v>
      </c>
      <c r="O271" s="91">
        <f>IF($B271="", "", IFERROR((VLOOKUP($B271,Ingredients!$A:$H,6,FALSE)*($D271/(VLOOKUP($B271,Ingredients!$A:$H,3,FALSE)))), "ingredient not in list"))</f>
        <v>15</v>
      </c>
      <c r="P271" s="9" t="str">
        <f>IF(AND(G271&lt;&gt;"",G272=""),SUM(G$1:G272)-SUM(P$1:P270),"")</f>
        <v/>
      </c>
      <c r="Q271" t="str">
        <f>IF(AND(O271&lt;&gt;"",O272=""),SUM(O$1:O272)-SUM(Q$1:Q270),"")</f>
        <v/>
      </c>
      <c r="R271" s="114" t="str">
        <f>IF(AND(I271&lt;&gt;"",I272=""),SUM(I$1:I272)-SUM(R$1:R270),"")</f>
        <v/>
      </c>
      <c r="S271" s="114" t="str">
        <f>IF(AND(K271&lt;&gt;"",K272=""),SUM(K$1:K272)-SUM(S$1:S270),"")</f>
        <v/>
      </c>
      <c r="T271" s="114" t="str">
        <f>IF(AND(M271&lt;&gt;"",M272=""),SUM(M$1:M272)-SUM(T$1:T270),"")</f>
        <v/>
      </c>
      <c r="V271" s="9" t="str">
        <f t="shared" si="50"/>
        <v/>
      </c>
      <c r="W271" s="28" t="str">
        <f t="shared" si="51"/>
        <v/>
      </c>
      <c r="X271" s="114" t="str">
        <f t="shared" si="52"/>
        <v/>
      </c>
      <c r="Y271" s="114" t="str">
        <f t="shared" si="53"/>
        <v/>
      </c>
      <c r="Z271" s="114" t="str">
        <f t="shared" si="54"/>
        <v/>
      </c>
      <c r="AA271" s="70"/>
      <c r="AL271" s="53"/>
    </row>
    <row r="272" spans="1:38" ht="12.75" x14ac:dyDescent="0.2">
      <c r="A272" s="16"/>
      <c r="B272" s="86" t="s">
        <v>146</v>
      </c>
      <c r="C272" s="87" t="str">
        <f t="shared" si="44"/>
        <v>|</v>
      </c>
      <c r="D272" s="18">
        <v>4</v>
      </c>
      <c r="E272" s="88" t="str">
        <f>IF(B272="","",IFERROR(VLOOKUP(B272,Ingredients!$A:$G,4,FALSE),"ingredient not in list"))</f>
        <v>clove</v>
      </c>
      <c r="F272" s="87" t="str">
        <f t="shared" si="45"/>
        <v>|</v>
      </c>
      <c r="G272" s="89">
        <f>IF(B272="", "", IFERROR((VLOOKUP(B272,Ingredients!$A:$H,8,FALSE)*(D272/(VLOOKUP(B272,Ingredients!$A:$H,3,FALSE)))), "ingredient not in list"))</f>
        <v>0.13799999999999998</v>
      </c>
      <c r="H272" s="87" t="str">
        <f t="shared" si="46"/>
        <v>|</v>
      </c>
      <c r="I272" s="90">
        <f>IF($B272="", "", IFERROR((VLOOKUP($B272,Ingredients!$A:$K,9,FALSE)*($D272/(VLOOKUP($B272,Ingredients!$A:$K,3,FALSE)))), "ingredient not in list"))</f>
        <v>0.76</v>
      </c>
      <c r="J272" s="87" t="str">
        <f t="shared" si="47"/>
        <v>|</v>
      </c>
      <c r="K272" s="90">
        <f>IF($B272="", "", IFERROR((VLOOKUP($B272,Ingredients!$A:$K,10,FALSE)*($D272/(VLOOKUP($B272,Ingredients!$A:$K,3,FALSE)))), "ingredient not in list"))</f>
        <v>3.96</v>
      </c>
      <c r="L272" s="87" t="str">
        <f t="shared" si="48"/>
        <v>|</v>
      </c>
      <c r="M272" s="90">
        <f>IF($B272="", "", IFERROR((VLOOKUP($B272,Ingredients!$A:$K,11,FALSE)*($D272/(VLOOKUP($B272,Ingredients!$A:$K,3,FALSE)))), "ingredient not in list"))</f>
        <v>0.08</v>
      </c>
      <c r="N272" s="87" t="str">
        <f t="shared" si="49"/>
        <v>|</v>
      </c>
      <c r="O272" s="91">
        <f>IF($B272="", "", IFERROR((VLOOKUP($B272,Ingredients!$A:$H,6,FALSE)*($D272/(VLOOKUP($B272,Ingredients!$A:$H,3,FALSE)))), "ingredient not in list"))</f>
        <v>16</v>
      </c>
      <c r="P272" s="9" t="str">
        <f>IF(AND(G272&lt;&gt;"",G273=""),SUM(G$1:G273)-SUM(P$1:P271),"")</f>
        <v/>
      </c>
      <c r="Q272" t="str">
        <f>IF(AND(O272&lt;&gt;"",O273=""),SUM(O$1:O273)-SUM(Q$1:Q271),"")</f>
        <v/>
      </c>
      <c r="R272" s="114" t="str">
        <f>IF(AND(I272&lt;&gt;"",I273=""),SUM(I$1:I273)-SUM(R$1:R271),"")</f>
        <v/>
      </c>
      <c r="S272" s="114" t="str">
        <f>IF(AND(K272&lt;&gt;"",K273=""),SUM(K$1:K273)-SUM(S$1:S271),"")</f>
        <v/>
      </c>
      <c r="T272" s="114" t="str">
        <f>IF(AND(M272&lt;&gt;"",M273=""),SUM(M$1:M273)-SUM(T$1:T271),"")</f>
        <v/>
      </c>
      <c r="V272" s="9" t="str">
        <f t="shared" si="50"/>
        <v/>
      </c>
      <c r="W272" s="28" t="str">
        <f t="shared" si="51"/>
        <v/>
      </c>
      <c r="X272" s="114" t="str">
        <f t="shared" si="52"/>
        <v/>
      </c>
      <c r="Y272" s="114" t="str">
        <f t="shared" si="53"/>
        <v/>
      </c>
      <c r="Z272" s="114" t="str">
        <f t="shared" si="54"/>
        <v/>
      </c>
      <c r="AA272" s="70"/>
      <c r="AL272" s="53"/>
    </row>
    <row r="273" spans="1:38" ht="12.75" x14ac:dyDescent="0.2">
      <c r="A273" s="16"/>
      <c r="B273" s="86" t="s">
        <v>144</v>
      </c>
      <c r="C273" s="87" t="str">
        <f t="shared" si="44"/>
        <v>|</v>
      </c>
      <c r="D273" s="18">
        <v>0.5</v>
      </c>
      <c r="E273" s="88" t="str">
        <f>IF(B273="","",IFERROR(VLOOKUP(B273,Ingredients!$A:$G,4,FALSE),"ingredient not in list"))</f>
        <v>inch</v>
      </c>
      <c r="F273" s="87" t="str">
        <f t="shared" si="45"/>
        <v>|</v>
      </c>
      <c r="G273" s="89">
        <f>IF(B273="", "", IFERROR((VLOOKUP(B273,Ingredients!$A:$H,8,FALSE)*(D273/(VLOOKUP(B273,Ingredients!$A:$H,3,FALSE)))), "ingredient not in list"))</f>
        <v>0.1</v>
      </c>
      <c r="H273" s="87" t="str">
        <f t="shared" si="46"/>
        <v>|</v>
      </c>
      <c r="I273" s="90">
        <f>IF($B273="", "", IFERROR((VLOOKUP($B273,Ingredients!$A:$K,9,FALSE)*($D273/(VLOOKUP($B273,Ingredients!$A:$K,3,FALSE)))), "ingredient not in list"))</f>
        <v>0</v>
      </c>
      <c r="J273" s="87" t="str">
        <f t="shared" si="47"/>
        <v>|</v>
      </c>
      <c r="K273" s="90">
        <f>IF($B273="", "", IFERROR((VLOOKUP($B273,Ingredients!$A:$K,10,FALSE)*($D273/(VLOOKUP($B273,Ingredients!$A:$K,3,FALSE)))), "ingredient not in list"))</f>
        <v>0</v>
      </c>
      <c r="L273" s="87" t="str">
        <f t="shared" si="48"/>
        <v>|</v>
      </c>
      <c r="M273" s="90">
        <f>IF($B273="", "", IFERROR((VLOOKUP($B273,Ingredients!$A:$K,11,FALSE)*($D273/(VLOOKUP($B273,Ingredients!$A:$K,3,FALSE)))), "ingredient not in list"))</f>
        <v>0</v>
      </c>
      <c r="N273" s="87" t="str">
        <f t="shared" si="49"/>
        <v>|</v>
      </c>
      <c r="O273" s="91">
        <f>IF($B273="", "", IFERROR((VLOOKUP($B273,Ingredients!$A:$H,6,FALSE)*($D273/(VLOOKUP($B273,Ingredients!$A:$H,3,FALSE)))), "ingredient not in list"))</f>
        <v>7.5</v>
      </c>
      <c r="P273" s="9" t="str">
        <f>IF(AND(G273&lt;&gt;"",G274=""),SUM(G$1:G274)-SUM(P$1:P272),"")</f>
        <v/>
      </c>
      <c r="Q273" t="str">
        <f>IF(AND(O273&lt;&gt;"",O274=""),SUM(O$1:O274)-SUM(Q$1:Q272),"")</f>
        <v/>
      </c>
      <c r="R273" s="114" t="str">
        <f>IF(AND(I273&lt;&gt;"",I274=""),SUM(I$1:I274)-SUM(R$1:R272),"")</f>
        <v/>
      </c>
      <c r="S273" s="114" t="str">
        <f>IF(AND(K273&lt;&gt;"",K274=""),SUM(K$1:K274)-SUM(S$1:S272),"")</f>
        <v/>
      </c>
      <c r="T273" s="114" t="str">
        <f>IF(AND(M273&lt;&gt;"",M274=""),SUM(M$1:M274)-SUM(T$1:T272),"")</f>
        <v/>
      </c>
      <c r="V273" s="9" t="str">
        <f t="shared" si="50"/>
        <v/>
      </c>
      <c r="W273" s="28" t="str">
        <f t="shared" si="51"/>
        <v/>
      </c>
      <c r="X273" s="114" t="str">
        <f t="shared" si="52"/>
        <v/>
      </c>
      <c r="Y273" s="114" t="str">
        <f t="shared" si="53"/>
        <v/>
      </c>
      <c r="Z273" s="114" t="str">
        <f t="shared" si="54"/>
        <v/>
      </c>
      <c r="AA273" s="70"/>
      <c r="AL273" s="53"/>
    </row>
    <row r="274" spans="1:38" ht="12.75" x14ac:dyDescent="0.2">
      <c r="A274" s="16"/>
      <c r="B274" s="86" t="s">
        <v>71</v>
      </c>
      <c r="C274" s="87" t="str">
        <f t="shared" si="44"/>
        <v>|</v>
      </c>
      <c r="D274" s="18">
        <v>5</v>
      </c>
      <c r="E274" s="88" t="str">
        <f>IF(B274="","",IFERROR(VLOOKUP(B274,Ingredients!$A:$G,4,FALSE),"ingredient not in list"))</f>
        <v>tomato</v>
      </c>
      <c r="F274" s="87" t="str">
        <f t="shared" si="45"/>
        <v>|</v>
      </c>
      <c r="G274" s="89">
        <f>IF(B274="", "", IFERROR((VLOOKUP(B274,Ingredients!$A:$H,8,FALSE)*(D274/(VLOOKUP(B274,Ingredients!$A:$H,3,FALSE)))), "ingredient not in list"))</f>
        <v>1.45</v>
      </c>
      <c r="H274" s="87" t="str">
        <f t="shared" si="46"/>
        <v>|</v>
      </c>
      <c r="I274" s="90">
        <f>IF($B274="", "", IFERROR((VLOOKUP($B274,Ingredients!$A:$K,9,FALSE)*($D274/(VLOOKUP($B274,Ingredients!$A:$K,3,FALSE)))), "ingredient not in list"))</f>
        <v>5</v>
      </c>
      <c r="J274" s="87" t="str">
        <f t="shared" si="47"/>
        <v>|</v>
      </c>
      <c r="K274" s="90">
        <f>IF($B274="", "", IFERROR((VLOOKUP($B274,Ingredients!$A:$K,10,FALSE)*($D274/(VLOOKUP($B274,Ingredients!$A:$K,3,FALSE)))), "ingredient not in list"))</f>
        <v>10</v>
      </c>
      <c r="L274" s="87" t="str">
        <f t="shared" si="48"/>
        <v>|</v>
      </c>
      <c r="M274" s="90">
        <f>IF($B274="", "", IFERROR((VLOOKUP($B274,Ingredients!$A:$K,11,FALSE)*($D274/(VLOOKUP($B274,Ingredients!$A:$K,3,FALSE)))), "ingredient not in list"))</f>
        <v>5</v>
      </c>
      <c r="N274" s="87" t="str">
        <f t="shared" si="49"/>
        <v>|</v>
      </c>
      <c r="O274" s="91">
        <f>IF($B274="", "", IFERROR((VLOOKUP($B274,Ingredients!$A:$H,6,FALSE)*($D274/(VLOOKUP($B274,Ingredients!$A:$H,3,FALSE)))), "ingredient not in list"))</f>
        <v>175</v>
      </c>
      <c r="P274" s="9" t="str">
        <f>IF(AND(G274&lt;&gt;"",G275=""),SUM(G$1:G275)-SUM(P$1:P273),"")</f>
        <v/>
      </c>
      <c r="Q274" t="str">
        <f>IF(AND(O274&lt;&gt;"",O275=""),SUM(O$1:O275)-SUM(Q$1:Q273),"")</f>
        <v/>
      </c>
      <c r="R274" s="114" t="str">
        <f>IF(AND(I274&lt;&gt;"",I275=""),SUM(I$1:I275)-SUM(R$1:R273),"")</f>
        <v/>
      </c>
      <c r="S274" s="114" t="str">
        <f>IF(AND(K274&lt;&gt;"",K275=""),SUM(K$1:K275)-SUM(S$1:S273),"")</f>
        <v/>
      </c>
      <c r="T274" s="114" t="str">
        <f>IF(AND(M274&lt;&gt;"",M275=""),SUM(M$1:M275)-SUM(T$1:T273),"")</f>
        <v/>
      </c>
      <c r="V274" s="9" t="str">
        <f t="shared" si="50"/>
        <v/>
      </c>
      <c r="W274" s="28" t="str">
        <f t="shared" si="51"/>
        <v/>
      </c>
      <c r="X274" s="114" t="str">
        <f t="shared" si="52"/>
        <v/>
      </c>
      <c r="Y274" s="114" t="str">
        <f t="shared" si="53"/>
        <v/>
      </c>
      <c r="Z274" s="114" t="str">
        <f t="shared" si="54"/>
        <v/>
      </c>
      <c r="AA274" s="70"/>
      <c r="AL274" s="53"/>
    </row>
    <row r="275" spans="1:38" ht="12.75" x14ac:dyDescent="0.2">
      <c r="A275" s="16"/>
      <c r="B275" s="86" t="s">
        <v>150</v>
      </c>
      <c r="C275" s="87" t="str">
        <f t="shared" si="44"/>
        <v>|</v>
      </c>
      <c r="D275" s="18">
        <v>1.5</v>
      </c>
      <c r="E275" s="88" t="str">
        <f>IF(B275="","",IFERROR(VLOOKUP(B275,Ingredients!$A:$G,4,FALSE),"ingredient not in list"))</f>
        <v>cup</v>
      </c>
      <c r="F275" s="87" t="str">
        <f t="shared" si="45"/>
        <v>|</v>
      </c>
      <c r="G275" s="89">
        <f>IF(B275="", "", IFERROR((VLOOKUP(B275,Ingredients!$A:$H,8,FALSE)*(D275/(VLOOKUP(B275,Ingredients!$A:$H,3,FALSE)))), "ingredient not in list"))</f>
        <v>1.49</v>
      </c>
      <c r="H275" s="87" t="str">
        <f t="shared" si="46"/>
        <v>|</v>
      </c>
      <c r="I275" s="90">
        <f>IF($B275="", "", IFERROR((VLOOKUP($B275,Ingredients!$A:$K,9,FALSE)*($D275/(VLOOKUP($B275,Ingredients!$A:$K,3,FALSE)))), "ingredient not in list"))</f>
        <v>6</v>
      </c>
      <c r="J275" s="87" t="str">
        <f t="shared" si="47"/>
        <v>|</v>
      </c>
      <c r="K275" s="90">
        <f>IF($B275="", "", IFERROR((VLOOKUP($B275,Ingredients!$A:$K,10,FALSE)*($D275/(VLOOKUP($B275,Ingredients!$A:$K,3,FALSE)))), "ingredient not in list"))</f>
        <v>6</v>
      </c>
      <c r="L275" s="87" t="str">
        <f t="shared" si="48"/>
        <v>|</v>
      </c>
      <c r="M275" s="90">
        <f>IF($B275="", "", IFERROR((VLOOKUP($B275,Ingredients!$A:$K,11,FALSE)*($D275/(VLOOKUP($B275,Ingredients!$A:$K,3,FALSE)))), "ingredient not in list"))</f>
        <v>66</v>
      </c>
      <c r="N275" s="87" t="str">
        <f t="shared" si="49"/>
        <v>|</v>
      </c>
      <c r="O275" s="91">
        <f>IF($B275="", "", IFERROR((VLOOKUP($B275,Ingredients!$A:$H,6,FALSE)*($D275/(VLOOKUP($B275,Ingredients!$A:$H,3,FALSE)))), "ingredient not in list"))</f>
        <v>660</v>
      </c>
      <c r="P275" s="9" t="str">
        <f>IF(AND(G275&lt;&gt;"",G276=""),SUM(G$1:G276)-SUM(P$1:P274),"")</f>
        <v/>
      </c>
      <c r="Q275" t="str">
        <f>IF(AND(O275&lt;&gt;"",O276=""),SUM(O$1:O276)-SUM(Q$1:Q274),"")</f>
        <v/>
      </c>
      <c r="R275" s="114" t="str">
        <f>IF(AND(I275&lt;&gt;"",I276=""),SUM(I$1:I276)-SUM(R$1:R274),"")</f>
        <v/>
      </c>
      <c r="S275" s="114" t="str">
        <f>IF(AND(K275&lt;&gt;"",K276=""),SUM(K$1:K276)-SUM(S$1:S274),"")</f>
        <v/>
      </c>
      <c r="T275" s="114" t="str">
        <f>IF(AND(M275&lt;&gt;"",M276=""),SUM(M$1:M276)-SUM(T$1:T274),"")</f>
        <v/>
      </c>
      <c r="V275" s="9" t="str">
        <f t="shared" si="50"/>
        <v/>
      </c>
      <c r="W275" s="28" t="str">
        <f t="shared" si="51"/>
        <v/>
      </c>
      <c r="X275" s="114" t="str">
        <f t="shared" si="52"/>
        <v/>
      </c>
      <c r="Y275" s="114" t="str">
        <f t="shared" si="53"/>
        <v/>
      </c>
      <c r="Z275" s="114" t="str">
        <f t="shared" si="54"/>
        <v/>
      </c>
      <c r="AA275" s="70"/>
      <c r="AL275" s="53"/>
    </row>
    <row r="276" spans="1:38" ht="12.75" x14ac:dyDescent="0.2">
      <c r="A276" s="16"/>
      <c r="B276" s="86" t="s">
        <v>138</v>
      </c>
      <c r="C276" s="87" t="str">
        <f t="shared" si="44"/>
        <v>|</v>
      </c>
      <c r="D276" s="18">
        <v>0.5</v>
      </c>
      <c r="E276" s="88" t="str">
        <f>IF(B276="","",IFERROR(VLOOKUP(B276,Ingredients!$A:$G,4,FALSE),"ingredient not in list"))</f>
        <v>cup</v>
      </c>
      <c r="F276" s="87" t="str">
        <f t="shared" si="45"/>
        <v>|</v>
      </c>
      <c r="G276" s="89">
        <f>IF(B276="", "", IFERROR((VLOOKUP(B276,Ingredients!$A:$H,8,FALSE)*(D276/(VLOOKUP(B276,Ingredients!$A:$H,3,FALSE)))), "ingredient not in list"))</f>
        <v>0.3125</v>
      </c>
      <c r="H276" s="87" t="str">
        <f t="shared" si="46"/>
        <v>|</v>
      </c>
      <c r="I276" s="90">
        <f>IF($B276="", "", IFERROR((VLOOKUP($B276,Ingredients!$A:$K,9,FALSE)*($D276/(VLOOKUP($B276,Ingredients!$A:$K,3,FALSE)))), "ingredient not in list"))</f>
        <v>0</v>
      </c>
      <c r="J276" s="87" t="str">
        <f t="shared" si="47"/>
        <v>|</v>
      </c>
      <c r="K276" s="90">
        <f>IF($B276="", "", IFERROR((VLOOKUP($B276,Ingredients!$A:$K,10,FALSE)*($D276/(VLOOKUP($B276,Ingredients!$A:$K,3,FALSE)))), "ingredient not in list"))</f>
        <v>0</v>
      </c>
      <c r="L276" s="87" t="str">
        <f t="shared" si="48"/>
        <v>|</v>
      </c>
      <c r="M276" s="90">
        <f>IF($B276="", "", IFERROR((VLOOKUP($B276,Ingredients!$A:$K,11,FALSE)*($D276/(VLOOKUP($B276,Ingredients!$A:$K,3,FALSE)))), "ingredient not in list"))</f>
        <v>0</v>
      </c>
      <c r="N276" s="87" t="str">
        <f t="shared" si="49"/>
        <v>|</v>
      </c>
      <c r="O276" s="91">
        <f>IF($B276="", "", IFERROR((VLOOKUP($B276,Ingredients!$A:$H,6,FALSE)*($D276/(VLOOKUP($B276,Ingredients!$A:$H,3,FALSE)))), "ingredient not in list"))</f>
        <v>7.5</v>
      </c>
      <c r="P276" s="9" t="str">
        <f>IF(AND(G276&lt;&gt;"",G277=""),SUM(G$1:G277)-SUM(P$1:P275),"")</f>
        <v/>
      </c>
      <c r="Q276" t="str">
        <f>IF(AND(O276&lt;&gt;"",O277=""),SUM(O$1:O277)-SUM(Q$1:Q275),"")</f>
        <v/>
      </c>
      <c r="R276" s="114" t="str">
        <f>IF(AND(I276&lt;&gt;"",I277=""),SUM(I$1:I277)-SUM(R$1:R275),"")</f>
        <v/>
      </c>
      <c r="S276" s="114" t="str">
        <f>IF(AND(K276&lt;&gt;"",K277=""),SUM(K$1:K277)-SUM(S$1:S275),"")</f>
        <v/>
      </c>
      <c r="T276" s="114" t="str">
        <f>IF(AND(M276&lt;&gt;"",M277=""),SUM(M$1:M277)-SUM(T$1:T275),"")</f>
        <v/>
      </c>
      <c r="V276" s="9" t="str">
        <f t="shared" si="50"/>
        <v/>
      </c>
      <c r="W276" s="28" t="str">
        <f t="shared" si="51"/>
        <v/>
      </c>
      <c r="X276" s="114" t="str">
        <f t="shared" si="52"/>
        <v/>
      </c>
      <c r="Y276" s="114" t="str">
        <f t="shared" si="53"/>
        <v/>
      </c>
      <c r="Z276" s="114" t="str">
        <f t="shared" si="54"/>
        <v/>
      </c>
      <c r="AA276" s="70"/>
      <c r="AC276" s="54"/>
      <c r="AL276" s="53"/>
    </row>
    <row r="277" spans="1:38" ht="12.75" x14ac:dyDescent="0.2">
      <c r="A277" s="16"/>
      <c r="B277" s="86" t="s">
        <v>40</v>
      </c>
      <c r="C277" s="87" t="str">
        <f t="shared" si="44"/>
        <v>|</v>
      </c>
      <c r="D277" s="18">
        <v>3</v>
      </c>
      <c r="E277" s="88" t="str">
        <f>IF(B277="","",IFERROR(VLOOKUP(B277,Ingredients!$A:$G,4,FALSE),"ingredient not in list"))</f>
        <v>leaf</v>
      </c>
      <c r="F277" s="87" t="str">
        <f t="shared" si="45"/>
        <v>|</v>
      </c>
      <c r="G277" s="89">
        <f>IF(B277="", "", IFERROR((VLOOKUP(B277,Ingredients!$A:$H,8,FALSE)*(D277/(VLOOKUP(B277,Ingredients!$A:$H,3,FALSE)))), "ingredient not in list"))</f>
        <v>0.29849999999999999</v>
      </c>
      <c r="H277" s="87" t="str">
        <f t="shared" si="46"/>
        <v>|</v>
      </c>
      <c r="I277" s="90">
        <f>IF($B277="", "", IFERROR((VLOOKUP($B277,Ingredients!$A:$K,9,FALSE)*($D277/(VLOOKUP($B277,Ingredients!$A:$K,3,FALSE)))), "ingredient not in list"))</f>
        <v>0.06</v>
      </c>
      <c r="J277" s="87" t="str">
        <f t="shared" si="47"/>
        <v>|</v>
      </c>
      <c r="K277" s="90">
        <f>IF($B277="", "", IFERROR((VLOOKUP($B277,Ingredients!$A:$K,10,FALSE)*($D277/(VLOOKUP($B277,Ingredients!$A:$K,3,FALSE)))), "ingredient not in list"))</f>
        <v>0.12</v>
      </c>
      <c r="L277" s="87" t="str">
        <f t="shared" si="48"/>
        <v>|</v>
      </c>
      <c r="M277" s="90">
        <f>IF($B277="", "", IFERROR((VLOOKUP($B277,Ingredients!$A:$K,11,FALSE)*($D277/(VLOOKUP($B277,Ingredients!$A:$K,3,FALSE)))), "ingredient not in list"))</f>
        <v>0.03</v>
      </c>
      <c r="N277" s="87" t="str">
        <f t="shared" si="49"/>
        <v>|</v>
      </c>
      <c r="O277" s="91">
        <f>IF($B277="", "", IFERROR((VLOOKUP($B277,Ingredients!$A:$H,6,FALSE)*($D277/(VLOOKUP($B277,Ingredients!$A:$H,3,FALSE)))), "ingredient not in list"))</f>
        <v>3</v>
      </c>
      <c r="P277" s="9" t="str">
        <f>IF(AND(G277&lt;&gt;"",G278=""),SUM(G$1:G278)-SUM(P$1:P276),"")</f>
        <v/>
      </c>
      <c r="Q277" t="str">
        <f>IF(AND(O277&lt;&gt;"",O278=""),SUM(O$1:O278)-SUM(Q$1:Q276),"")</f>
        <v/>
      </c>
      <c r="R277" s="114" t="str">
        <f>IF(AND(I277&lt;&gt;"",I278=""),SUM(I$1:I278)-SUM(R$1:R276),"")</f>
        <v/>
      </c>
      <c r="S277" s="114" t="str">
        <f>IF(AND(K277&lt;&gt;"",K278=""),SUM(K$1:K278)-SUM(S$1:S276),"")</f>
        <v/>
      </c>
      <c r="T277" s="114" t="str">
        <f>IF(AND(M277&lt;&gt;"",M278=""),SUM(M$1:M278)-SUM(T$1:T276),"")</f>
        <v/>
      </c>
      <c r="V277" s="9" t="str">
        <f t="shared" si="50"/>
        <v/>
      </c>
      <c r="W277" s="28" t="str">
        <f t="shared" si="51"/>
        <v/>
      </c>
      <c r="X277" s="114" t="str">
        <f t="shared" si="52"/>
        <v/>
      </c>
      <c r="Y277" s="114" t="str">
        <f t="shared" si="53"/>
        <v/>
      </c>
      <c r="Z277" s="114" t="str">
        <f t="shared" si="54"/>
        <v/>
      </c>
      <c r="AA277" s="70"/>
      <c r="AC277" s="54"/>
      <c r="AL277" s="53"/>
    </row>
    <row r="278" spans="1:38" ht="13.5" thickBot="1" x14ac:dyDescent="0.25">
      <c r="A278" s="16"/>
      <c r="B278" s="86" t="s">
        <v>37</v>
      </c>
      <c r="C278" s="87" t="str">
        <f t="shared" si="44"/>
        <v>|</v>
      </c>
      <c r="D278" s="18">
        <v>2.5</v>
      </c>
      <c r="E278" s="88" t="str">
        <f>IF(B278="","",IFERROR(VLOOKUP(B278,Ingredients!$A:$G,4,FALSE),"ingredient not in list"))</f>
        <v>cup</v>
      </c>
      <c r="F278" s="87" t="str">
        <f t="shared" si="45"/>
        <v>|</v>
      </c>
      <c r="G278" s="89">
        <f>IF(B278="", "", IFERROR((VLOOKUP(B278,Ingredients!$A:$H,8,FALSE)*(D278/(VLOOKUP(B278,Ingredients!$A:$H,3,FALSE)))), "ingredient not in list"))</f>
        <v>1.7999999999999998</v>
      </c>
      <c r="H278" s="87" t="str">
        <f t="shared" si="46"/>
        <v>|</v>
      </c>
      <c r="I278" s="90">
        <f>IF($B278="", "", IFERROR((VLOOKUP($B278,Ingredients!$A:$K,9,FALSE)*($D278/(VLOOKUP($B278,Ingredients!$A:$K,3,FALSE)))), "ingredient not in list"))</f>
        <v>30</v>
      </c>
      <c r="J278" s="87" t="str">
        <f t="shared" si="47"/>
        <v>|</v>
      </c>
      <c r="K278" s="90">
        <f>IF($B278="", "", IFERROR((VLOOKUP($B278,Ingredients!$A:$K,10,FALSE)*($D278/(VLOOKUP($B278,Ingredients!$A:$K,3,FALSE)))), "ingredient not in list"))</f>
        <v>360</v>
      </c>
      <c r="L278" s="87" t="str">
        <f t="shared" si="48"/>
        <v>|</v>
      </c>
      <c r="M278" s="90">
        <f>IF($B278="", "", IFERROR((VLOOKUP($B278,Ingredients!$A:$K,11,FALSE)*($D278/(VLOOKUP($B278,Ingredients!$A:$K,3,FALSE)))), "ingredient not in list"))</f>
        <v>0.4</v>
      </c>
      <c r="N278" s="87" t="str">
        <f t="shared" si="49"/>
        <v>|</v>
      </c>
      <c r="O278" s="91">
        <f>IF($B278="", "", IFERROR((VLOOKUP($B278,Ingredients!$A:$H,6,FALSE)*($D278/(VLOOKUP($B278,Ingredients!$A:$H,3,FALSE)))), "ingredient not in list"))</f>
        <v>1500</v>
      </c>
      <c r="P278" s="9" t="str">
        <f>IF(AND(G278&lt;&gt;"",G279=""),SUM(G$1:G279)-SUM(P$1:P277),"")</f>
        <v/>
      </c>
      <c r="Q278" t="str">
        <f>IF(AND(O278&lt;&gt;"",O279=""),SUM(O$1:O279)-SUM(Q$1:Q277),"")</f>
        <v/>
      </c>
      <c r="R278" s="114" t="str">
        <f>IF(AND(I278&lt;&gt;"",I279=""),SUM(I$1:I279)-SUM(R$1:R277),"")</f>
        <v/>
      </c>
      <c r="S278" s="114" t="str">
        <f>IF(AND(K278&lt;&gt;"",K279=""),SUM(K$1:K279)-SUM(S$1:S277),"")</f>
        <v/>
      </c>
      <c r="T278" s="114" t="str">
        <f>IF(AND(M278&lt;&gt;"",M279=""),SUM(M$1:M279)-SUM(T$1:T277),"")</f>
        <v/>
      </c>
      <c r="V278" s="9" t="str">
        <f t="shared" si="50"/>
        <v/>
      </c>
      <c r="W278" s="28" t="str">
        <f t="shared" si="51"/>
        <v/>
      </c>
      <c r="X278" s="114" t="str">
        <f t="shared" si="52"/>
        <v/>
      </c>
      <c r="Y278" s="114" t="str">
        <f t="shared" si="53"/>
        <v/>
      </c>
      <c r="Z278" s="114" t="str">
        <f t="shared" si="54"/>
        <v/>
      </c>
      <c r="AA278" s="70"/>
      <c r="AC278" s="54"/>
      <c r="AL278" s="53"/>
    </row>
    <row r="279" spans="1:38" ht="13.5" thickBot="1" x14ac:dyDescent="0.25">
      <c r="A279" s="78" t="s">
        <v>237</v>
      </c>
      <c r="B279" s="92" t="s">
        <v>195</v>
      </c>
      <c r="C279" s="93" t="str">
        <f t="shared" si="44"/>
        <v>|</v>
      </c>
      <c r="D279" s="94">
        <v>3</v>
      </c>
      <c r="E279" s="95" t="str">
        <f>IF(B279="","",IFERROR(VLOOKUP(B279,Ingredients!$A:$G,4,FALSE),"ingredient not in list"))</f>
        <v>carrot</v>
      </c>
      <c r="F279" s="93" t="str">
        <f t="shared" si="45"/>
        <v>|</v>
      </c>
      <c r="G279" s="96">
        <f>IF(B279="", "", IFERROR((VLOOKUP(B279,Ingredients!$A:$H,8,FALSE)*(D279/(VLOOKUP(B279,Ingredients!$A:$H,3,FALSE)))), "ingredient not in list"))</f>
        <v>0.33374999999999999</v>
      </c>
      <c r="H279" s="93" t="str">
        <f t="shared" si="46"/>
        <v>|</v>
      </c>
      <c r="I279" s="97">
        <f>IF($B279="", "", IFERROR((VLOOKUP($B279,Ingredients!$A:$K,9,FALSE)*($D279/(VLOOKUP($B279,Ingredients!$A:$K,3,FALSE)))), "ingredient not in list"))</f>
        <v>1.71</v>
      </c>
      <c r="J279" s="93" t="str">
        <f t="shared" si="47"/>
        <v>|</v>
      </c>
      <c r="K279" s="97">
        <f>IF($B279="", "", IFERROR((VLOOKUP($B279,Ingredients!$A:$K,10,FALSE)*($D279/(VLOOKUP($B279,Ingredients!$A:$K,3,FALSE)))), "ingredient not in list"))</f>
        <v>17.52</v>
      </c>
      <c r="L279" s="93" t="str">
        <f t="shared" si="48"/>
        <v>|</v>
      </c>
      <c r="M279" s="97">
        <f>IF($B279="", "", IFERROR((VLOOKUP($B279,Ingredients!$A:$K,11,FALSE)*($D279/(VLOOKUP($B279,Ingredients!$A:$K,3,FALSE)))), "ingredient not in list"))</f>
        <v>0.44999999999999996</v>
      </c>
      <c r="N279" s="93" t="str">
        <f t="shared" si="49"/>
        <v>|</v>
      </c>
      <c r="O279" s="98">
        <f>IF($B279="", "", IFERROR((VLOOKUP($B279,Ingredients!$A:$H,6,FALSE)*($D279/(VLOOKUP($B279,Ingredients!$A:$H,3,FALSE)))), "ingredient not in list"))</f>
        <v>75</v>
      </c>
      <c r="P279" s="9">
        <f>IF(AND(G279&lt;&gt;"",G280=""),SUM(G$1:G280)-SUM(P$1:P278),"")</f>
        <v>14.108980411491359</v>
      </c>
      <c r="Q279">
        <f>IF(AND(O279&lt;&gt;"",O280=""),SUM(O$1:O280)-SUM(Q$1:Q278),"")</f>
        <v>4014.75</v>
      </c>
      <c r="R279" s="114">
        <f>IF(AND(I279&lt;&gt;"",I280=""),SUM(I$1:I280)-SUM(R$1:R278),"")</f>
        <v>68.277500000000146</v>
      </c>
      <c r="S279" s="114">
        <f>IF(AND(K279&lt;&gt;"",K280=""),SUM(K$1:K280)-SUM(S$1:S278),"")</f>
        <v>591.95125000000007</v>
      </c>
      <c r="T279" s="114">
        <f>IF(AND(M279&lt;&gt;"",M280=""),SUM(M$1:M280)-SUM(T$1:T278),"")</f>
        <v>104.46924999999987</v>
      </c>
      <c r="U279" s="14">
        <v>5</v>
      </c>
      <c r="V279" s="9">
        <f t="shared" si="50"/>
        <v>2.8217960822982717</v>
      </c>
      <c r="W279" s="28">
        <f t="shared" si="51"/>
        <v>802.95</v>
      </c>
      <c r="X279" s="114">
        <f t="shared" si="52"/>
        <v>13.655500000000028</v>
      </c>
      <c r="Y279" s="114">
        <f t="shared" si="53"/>
        <v>118.39025000000001</v>
      </c>
      <c r="Z279" s="114">
        <f t="shared" si="54"/>
        <v>20.893849999999976</v>
      </c>
      <c r="AC279" s="54"/>
      <c r="AL279" s="53"/>
    </row>
    <row r="280" spans="1:38" ht="12.75" x14ac:dyDescent="0.2">
      <c r="A280" s="16"/>
      <c r="C280" t="str">
        <f t="shared" si="44"/>
        <v/>
      </c>
      <c r="D280" s="16"/>
      <c r="E280" s="3" t="str">
        <f>IF(B280="","",IFERROR(VLOOKUP(B280,Ingredients!$A:$G,4,FALSE),"ingredient not in list"))</f>
        <v/>
      </c>
      <c r="F280" t="str">
        <f t="shared" si="45"/>
        <v/>
      </c>
      <c r="G280" s="9" t="str">
        <f>IF(B280="", "", IFERROR((VLOOKUP(B280,Ingredients!$A:$H,8,FALSE)*(D280/(VLOOKUP(B280,Ingredients!$A:$H,3,FALSE)))), "ingredient not in list"))</f>
        <v/>
      </c>
      <c r="H280" t="str">
        <f t="shared" si="46"/>
        <v/>
      </c>
      <c r="I280" s="69" t="str">
        <f>IF($B280="", "", IFERROR((VLOOKUP($B280,Ingredients!$A:$K,9,FALSE)*($D280/(VLOOKUP($B280,Ingredients!$A:$K,3,FALSE)))), "ingredient not in list"))</f>
        <v/>
      </c>
      <c r="J280" t="str">
        <f t="shared" si="47"/>
        <v/>
      </c>
      <c r="K280" s="69" t="str">
        <f>IF($B280="", "", IFERROR((VLOOKUP($B280,Ingredients!$A:$K,10,FALSE)*($D280/(VLOOKUP($B280,Ingredients!$A:$K,3,FALSE)))), "ingredient not in list"))</f>
        <v/>
      </c>
      <c r="L280" t="str">
        <f t="shared" si="48"/>
        <v/>
      </c>
      <c r="M280" s="69" t="str">
        <f>IF($B280="", "", IFERROR((VLOOKUP($B280,Ingredients!$A:$K,11,FALSE)*($D280/(VLOOKUP($B280,Ingredients!$A:$K,3,FALSE)))), "ingredient not in list"))</f>
        <v/>
      </c>
      <c r="N280" t="str">
        <f t="shared" si="49"/>
        <v/>
      </c>
      <c r="O280" s="29" t="str">
        <f>IF($B280="", "", IFERROR((VLOOKUP($B280,Ingredients!$A:$H,6,FALSE)*($D280/(VLOOKUP($B280,Ingredients!$A:$H,3,FALSE)))), "ingredient not in list"))</f>
        <v/>
      </c>
      <c r="P280" s="9" t="str">
        <f>IF(AND(G280&lt;&gt;"",G281=""),SUM(G$1:G281)-SUM(P$1:P279),"")</f>
        <v/>
      </c>
      <c r="Q280" t="str">
        <f>IF(AND(O280&lt;&gt;"",O281=""),SUM(O$1:O281)-SUM(Q$1:Q279),"")</f>
        <v/>
      </c>
      <c r="R280" s="114" t="str">
        <f>IF(AND(I280&lt;&gt;"",I281=""),SUM(I$1:I281)-SUM(R$1:R279),"")</f>
        <v/>
      </c>
      <c r="S280" s="114" t="str">
        <f>IF(AND(K280&lt;&gt;"",K281=""),SUM(K$1:K281)-SUM(S$1:S279),"")</f>
        <v/>
      </c>
      <c r="T280" s="114" t="str">
        <f>IF(AND(M280&lt;&gt;"",M281=""),SUM(M$1:M281)-SUM(T$1:T279),"")</f>
        <v/>
      </c>
      <c r="V280" s="9" t="str">
        <f t="shared" si="50"/>
        <v/>
      </c>
      <c r="W280" s="28" t="str">
        <f t="shared" si="51"/>
        <v/>
      </c>
      <c r="X280" s="114" t="str">
        <f t="shared" si="52"/>
        <v/>
      </c>
      <c r="Y280" s="114" t="str">
        <f t="shared" si="53"/>
        <v/>
      </c>
      <c r="Z280" s="114" t="str">
        <f t="shared" si="54"/>
        <v/>
      </c>
      <c r="AA280" s="76" t="s">
        <v>242</v>
      </c>
      <c r="AL280" s="53"/>
    </row>
    <row r="281" spans="1:38" ht="12.75" x14ac:dyDescent="0.2">
      <c r="A281" s="16"/>
      <c r="B281" s="79" t="s">
        <v>62</v>
      </c>
      <c r="C281" s="80" t="str">
        <f t="shared" si="44"/>
        <v>|</v>
      </c>
      <c r="D281" s="103">
        <v>1.8</v>
      </c>
      <c r="E281" s="82" t="str">
        <f>IF(B281="","",IFERROR(VLOOKUP(B281,Ingredients!$A:$G,4,FALSE),"ingredient not in list"))</f>
        <v>cup</v>
      </c>
      <c r="F281" s="80" t="str">
        <f t="shared" si="45"/>
        <v>|</v>
      </c>
      <c r="G281" s="83">
        <f>IF(B281="", "", IFERROR((VLOOKUP(B281,Ingredients!$A:$H,8,FALSE)*(D281/(VLOOKUP(B281,Ingredients!$A:$H,3,FALSE)))), "ingredient not in list"))</f>
        <v>0.16641059602649008</v>
      </c>
      <c r="H281" s="80" t="str">
        <f t="shared" si="46"/>
        <v>|</v>
      </c>
      <c r="I281" s="84">
        <f>IF($B281="", "", IFERROR((VLOOKUP($B281,Ingredients!$A:$K,9,FALSE)*($D281/(VLOOKUP($B281,Ingredients!$A:$K,3,FALSE)))), "ingredient not in list"))</f>
        <v>21.6</v>
      </c>
      <c r="J281" s="80" t="str">
        <f t="shared" si="47"/>
        <v>|</v>
      </c>
      <c r="K281" s="84">
        <f>IF($B281="", "", IFERROR((VLOOKUP($B281,Ingredients!$A:$K,10,FALSE)*($D281/(VLOOKUP($B281,Ingredients!$A:$K,3,FALSE)))), "ingredient not in list"))</f>
        <v>158.4</v>
      </c>
      <c r="L281" s="80" t="str">
        <f t="shared" si="48"/>
        <v>|</v>
      </c>
      <c r="M281" s="84">
        <f>IF($B281="", "", IFERROR((VLOOKUP($B281,Ingredients!$A:$K,11,FALSE)*($D281/(VLOOKUP($B281,Ingredients!$A:$K,3,FALSE)))), "ingredient not in list"))</f>
        <v>0</v>
      </c>
      <c r="N281" s="80" t="str">
        <f t="shared" si="49"/>
        <v>|</v>
      </c>
      <c r="O281" s="85">
        <f>IF($B281="", "", IFERROR((VLOOKUP($B281,Ingredients!$A:$H,6,FALSE)*($D281/(VLOOKUP($B281,Ingredients!$A:$H,3,FALSE)))), "ingredient not in list"))</f>
        <v>792</v>
      </c>
      <c r="P281" s="9" t="str">
        <f>IF(AND(G281&lt;&gt;"",G282=""),SUM(G$1:G282)-SUM(P$1:P280),"")</f>
        <v/>
      </c>
      <c r="Q281" t="str">
        <f>IF(AND(O281&lt;&gt;"",O282=""),SUM(O$1:O282)-SUM(Q$1:Q280),"")</f>
        <v/>
      </c>
      <c r="R281" s="114" t="str">
        <f>IF(AND(I281&lt;&gt;"",I282=""),SUM(I$1:I282)-SUM(R$1:R280),"")</f>
        <v/>
      </c>
      <c r="S281" s="114" t="str">
        <f>IF(AND(K281&lt;&gt;"",K282=""),SUM(K$1:K282)-SUM(S$1:S280),"")</f>
        <v/>
      </c>
      <c r="T281" s="114" t="str">
        <f>IF(AND(M281&lt;&gt;"",M282=""),SUM(M$1:M282)-SUM(T$1:T280),"")</f>
        <v/>
      </c>
      <c r="V281" s="9" t="str">
        <f t="shared" si="50"/>
        <v/>
      </c>
      <c r="W281" s="28" t="str">
        <f t="shared" si="51"/>
        <v/>
      </c>
      <c r="X281" s="114" t="str">
        <f t="shared" si="52"/>
        <v/>
      </c>
      <c r="Y281" s="114" t="str">
        <f t="shared" si="53"/>
        <v/>
      </c>
      <c r="Z281" s="114" t="str">
        <f t="shared" si="54"/>
        <v/>
      </c>
      <c r="AA281" s="77"/>
      <c r="AC281" s="54"/>
      <c r="AL281" s="53"/>
    </row>
    <row r="282" spans="1:38" ht="12.75" x14ac:dyDescent="0.2">
      <c r="A282" s="16"/>
      <c r="B282" s="86" t="s">
        <v>153</v>
      </c>
      <c r="C282" s="87" t="str">
        <f t="shared" si="44"/>
        <v>|</v>
      </c>
      <c r="D282" s="18">
        <v>1</v>
      </c>
      <c r="E282" s="88" t="str">
        <f>IF(B282="","",IFERROR(VLOOKUP(B282,Ingredients!$A:$G,4,FALSE),"ingredient not in list"))</f>
        <v>tbsp</v>
      </c>
      <c r="F282" s="87" t="str">
        <f t="shared" si="45"/>
        <v>|</v>
      </c>
      <c r="G282" s="89">
        <f>IF(B282="", "", IFERROR((VLOOKUP(B282,Ingredients!$A:$H,8,FALSE)*(D282/(VLOOKUP(B282,Ingredients!$A:$H,3,FALSE)))), "ingredient not in list"))</f>
        <v>0.1</v>
      </c>
      <c r="H282" s="87" t="str">
        <f t="shared" si="46"/>
        <v>|</v>
      </c>
      <c r="I282" s="90">
        <f>IF($B282="", "", IFERROR((VLOOKUP($B282,Ingredients!$A:$K,9,FALSE)*($D282/(VLOOKUP($B282,Ingredients!$A:$K,3,FALSE)))), "ingredient not in list"))</f>
        <v>0</v>
      </c>
      <c r="J282" s="87" t="str">
        <f t="shared" si="47"/>
        <v>|</v>
      </c>
      <c r="K282" s="90">
        <f>IF($B282="", "", IFERROR((VLOOKUP($B282,Ingredients!$A:$K,10,FALSE)*($D282/(VLOOKUP($B282,Ingredients!$A:$K,3,FALSE)))), "ingredient not in list"))</f>
        <v>0</v>
      </c>
      <c r="L282" s="87" t="str">
        <f t="shared" si="48"/>
        <v>|</v>
      </c>
      <c r="M282" s="90">
        <f>IF($B282="", "", IFERROR((VLOOKUP($B282,Ingredients!$A:$K,11,FALSE)*($D282/(VLOOKUP($B282,Ingredients!$A:$K,3,FALSE)))), "ingredient not in list"))</f>
        <v>13.5</v>
      </c>
      <c r="N282" s="87" t="str">
        <f t="shared" si="49"/>
        <v>|</v>
      </c>
      <c r="O282" s="91">
        <f>IF($B282="", "", IFERROR((VLOOKUP($B282,Ingredients!$A:$H,6,FALSE)*($D282/(VLOOKUP($B282,Ingredients!$A:$H,3,FALSE)))), "ingredient not in list"))</f>
        <v>120</v>
      </c>
      <c r="P282" s="9" t="str">
        <f>IF(AND(G282&lt;&gt;"",G283=""),SUM(G$1:G283)-SUM(P$1:P281),"")</f>
        <v/>
      </c>
      <c r="Q282" t="str">
        <f>IF(AND(O282&lt;&gt;"",O283=""),SUM(O$1:O283)-SUM(Q$1:Q281),"")</f>
        <v/>
      </c>
      <c r="R282" s="114" t="str">
        <f>IF(AND(I282&lt;&gt;"",I283=""),SUM(I$1:I283)-SUM(R$1:R281),"")</f>
        <v/>
      </c>
      <c r="S282" s="114" t="str">
        <f>IF(AND(K282&lt;&gt;"",K283=""),SUM(K$1:K283)-SUM(S$1:S281),"")</f>
        <v/>
      </c>
      <c r="T282" s="114" t="str">
        <f>IF(AND(M282&lt;&gt;"",M283=""),SUM(M$1:M283)-SUM(T$1:T281),"")</f>
        <v/>
      </c>
      <c r="V282" s="9" t="str">
        <f t="shared" si="50"/>
        <v/>
      </c>
      <c r="W282" s="28" t="str">
        <f t="shared" si="51"/>
        <v/>
      </c>
      <c r="X282" s="114" t="str">
        <f t="shared" si="52"/>
        <v/>
      </c>
      <c r="Y282" s="114" t="str">
        <f t="shared" si="53"/>
        <v/>
      </c>
      <c r="Z282" s="114" t="str">
        <f t="shared" si="54"/>
        <v/>
      </c>
      <c r="AA282" s="77"/>
      <c r="AC282" s="54"/>
      <c r="AL282" s="53"/>
    </row>
    <row r="283" spans="1:38" ht="12.75" x14ac:dyDescent="0.2">
      <c r="A283" s="16"/>
      <c r="B283" s="86" t="s">
        <v>69</v>
      </c>
      <c r="C283" s="87" t="str">
        <f t="shared" si="44"/>
        <v>|</v>
      </c>
      <c r="D283" s="18">
        <v>4</v>
      </c>
      <c r="E283" s="88" t="str">
        <f>IF(B283="","",IFERROR(VLOOKUP(B283,Ingredients!$A:$G,4,FALSE),"ingredient not in list"))</f>
        <v>tsp</v>
      </c>
      <c r="F283" s="87" t="str">
        <f t="shared" si="45"/>
        <v>|</v>
      </c>
      <c r="G283" s="89">
        <f>IF(B283="", "", IFERROR((VLOOKUP(B283,Ingredients!$A:$H,8,FALSE)*(D283/(VLOOKUP(B283,Ingredients!$A:$H,3,FALSE)))), "ingredient not in list"))</f>
        <v>4.8879837067209775E-2</v>
      </c>
      <c r="H283" s="87" t="str">
        <f t="shared" si="46"/>
        <v>|</v>
      </c>
      <c r="I283" s="90">
        <f>IF($B283="", "", IFERROR((VLOOKUP($B283,Ingredients!$A:$K,9,FALSE)*($D283/(VLOOKUP($B283,Ingredients!$A:$K,3,FALSE)))), "ingredient not in list"))</f>
        <v>0</v>
      </c>
      <c r="J283" s="87" t="str">
        <f t="shared" si="47"/>
        <v>|</v>
      </c>
      <c r="K283" s="90">
        <f>IF($B283="", "", IFERROR((VLOOKUP($B283,Ingredients!$A:$K,10,FALSE)*($D283/(VLOOKUP($B283,Ingredients!$A:$K,3,FALSE)))), "ingredient not in list"))</f>
        <v>0</v>
      </c>
      <c r="L283" s="87" t="str">
        <f t="shared" si="48"/>
        <v>|</v>
      </c>
      <c r="M283" s="90">
        <f>IF($B283="", "", IFERROR((VLOOKUP($B283,Ingredients!$A:$K,11,FALSE)*($D283/(VLOOKUP($B283,Ingredients!$A:$K,3,FALSE)))), "ingredient not in list"))</f>
        <v>0</v>
      </c>
      <c r="N283" s="87" t="str">
        <f t="shared" si="49"/>
        <v>|</v>
      </c>
      <c r="O283" s="91">
        <f>IF($B283="", "", IFERROR((VLOOKUP($B283,Ingredients!$A:$H,6,FALSE)*($D283/(VLOOKUP($B283,Ingredients!$A:$H,3,FALSE)))), "ingredient not in list"))</f>
        <v>0</v>
      </c>
      <c r="P283" s="9" t="str">
        <f>IF(AND(G283&lt;&gt;"",G284=""),SUM(G$1:G284)-SUM(P$1:P282),"")</f>
        <v/>
      </c>
      <c r="Q283" t="str">
        <f>IF(AND(O283&lt;&gt;"",O284=""),SUM(O$1:O284)-SUM(Q$1:Q282),"")</f>
        <v/>
      </c>
      <c r="R283" s="114" t="str">
        <f>IF(AND(I283&lt;&gt;"",I284=""),SUM(I$1:I284)-SUM(R$1:R282),"")</f>
        <v/>
      </c>
      <c r="S283" s="114" t="str">
        <f>IF(AND(K283&lt;&gt;"",K284=""),SUM(K$1:K284)-SUM(S$1:S282),"")</f>
        <v/>
      </c>
      <c r="T283" s="114" t="str">
        <f>IF(AND(M283&lt;&gt;"",M284=""),SUM(M$1:M284)-SUM(T$1:T282),"")</f>
        <v/>
      </c>
      <c r="V283" s="9" t="str">
        <f t="shared" si="50"/>
        <v/>
      </c>
      <c r="W283" s="28" t="str">
        <f t="shared" si="51"/>
        <v/>
      </c>
      <c r="X283" s="114" t="str">
        <f t="shared" si="52"/>
        <v/>
      </c>
      <c r="Y283" s="114" t="str">
        <f t="shared" si="53"/>
        <v/>
      </c>
      <c r="Z283" s="114" t="str">
        <f t="shared" si="54"/>
        <v/>
      </c>
      <c r="AA283" s="77"/>
      <c r="AC283" s="54"/>
      <c r="AL283" s="53"/>
    </row>
    <row r="284" spans="1:38" ht="12.75" x14ac:dyDescent="0.2">
      <c r="A284" s="16"/>
      <c r="B284" s="86" t="s">
        <v>66</v>
      </c>
      <c r="C284" s="87" t="str">
        <f t="shared" si="44"/>
        <v>|</v>
      </c>
      <c r="D284" s="18">
        <v>1</v>
      </c>
      <c r="E284" s="88" t="str">
        <f>IF(B284="","",IFERROR(VLOOKUP(B284,Ingredients!$A:$G,4,FALSE),"ingredient not in list"))</f>
        <v>packet</v>
      </c>
      <c r="F284" s="87" t="str">
        <f t="shared" si="45"/>
        <v>|</v>
      </c>
      <c r="G284" s="89">
        <f>IF(B284="", "", IFERROR((VLOOKUP(B284,Ingredients!$A:$H,8,FALSE)*(D284/(VLOOKUP(B284,Ingredients!$A:$H,3,FALSE)))), "ingredient not in list"))</f>
        <v>0.33</v>
      </c>
      <c r="H284" s="87" t="str">
        <f t="shared" si="46"/>
        <v>|</v>
      </c>
      <c r="I284" s="90">
        <f>IF($B284="", "", IFERROR((VLOOKUP($B284,Ingredients!$A:$K,9,FALSE)*($D284/(VLOOKUP($B284,Ingredients!$A:$K,3,FALSE)))), "ingredient not in list"))</f>
        <v>2.68</v>
      </c>
      <c r="J284" s="87" t="str">
        <f t="shared" si="47"/>
        <v>|</v>
      </c>
      <c r="K284" s="90">
        <f>IF($B284="", "", IFERROR((VLOOKUP($B284,Ingredients!$A:$K,10,FALSE)*($D284/(VLOOKUP($B284,Ingredients!$A:$K,3,FALSE)))), "ingredient not in list"))</f>
        <v>2.67</v>
      </c>
      <c r="L284" s="87" t="str">
        <f t="shared" si="48"/>
        <v>|</v>
      </c>
      <c r="M284" s="90">
        <f>IF($B284="", "", IFERROR((VLOOKUP($B284,Ingredients!$A:$K,11,FALSE)*($D284/(VLOOKUP($B284,Ingredients!$A:$K,3,FALSE)))), "ingredient not in list"))</f>
        <v>0.32</v>
      </c>
      <c r="N284" s="87" t="str">
        <f t="shared" si="49"/>
        <v>|</v>
      </c>
      <c r="O284" s="91">
        <f>IF($B284="", "", IFERROR((VLOOKUP($B284,Ingredients!$A:$H,6,FALSE)*($D284/(VLOOKUP($B284,Ingredients!$A:$H,3,FALSE)))), "ingredient not in list"))</f>
        <v>21</v>
      </c>
      <c r="P284" s="9" t="str">
        <f>IF(AND(G284&lt;&gt;"",G285=""),SUM(G$1:G285)-SUM(P$1:P283),"")</f>
        <v/>
      </c>
      <c r="Q284" t="str">
        <f>IF(AND(O284&lt;&gt;"",O285=""),SUM(O$1:O285)-SUM(Q$1:Q283),"")</f>
        <v/>
      </c>
      <c r="R284" s="114" t="str">
        <f>IF(AND(I284&lt;&gt;"",I285=""),SUM(I$1:I285)-SUM(R$1:R283),"")</f>
        <v/>
      </c>
      <c r="S284" s="114" t="str">
        <f>IF(AND(K284&lt;&gt;"",K285=""),SUM(K$1:K285)-SUM(S$1:S283),"")</f>
        <v/>
      </c>
      <c r="T284" s="114" t="str">
        <f>IF(AND(M284&lt;&gt;"",M285=""),SUM(M$1:M285)-SUM(T$1:T283),"")</f>
        <v/>
      </c>
      <c r="V284" s="9" t="str">
        <f t="shared" si="50"/>
        <v/>
      </c>
      <c r="W284" s="28" t="str">
        <f t="shared" si="51"/>
        <v/>
      </c>
      <c r="X284" s="114" t="str">
        <f t="shared" si="52"/>
        <v/>
      </c>
      <c r="Y284" s="114" t="str">
        <f t="shared" si="53"/>
        <v/>
      </c>
      <c r="Z284" s="114" t="str">
        <f t="shared" si="54"/>
        <v/>
      </c>
      <c r="AA284" s="77"/>
      <c r="AC284" s="54"/>
      <c r="AL284" s="53"/>
    </row>
    <row r="285" spans="1:38" ht="12.75" x14ac:dyDescent="0.2">
      <c r="A285" s="16"/>
      <c r="B285" s="86" t="s">
        <v>65</v>
      </c>
      <c r="C285" s="87" t="str">
        <f t="shared" si="44"/>
        <v>|</v>
      </c>
      <c r="D285" s="18">
        <v>1.5</v>
      </c>
      <c r="E285" s="88" t="str">
        <f>IF(B285="","",IFERROR(VLOOKUP(B285,Ingredients!$A:$G,4,FALSE),"ingredient not in list"))</f>
        <v>cup</v>
      </c>
      <c r="F285" s="87" t="str">
        <f t="shared" si="45"/>
        <v>|</v>
      </c>
      <c r="G285" s="89">
        <f>IF(B285="", "", IFERROR((VLOOKUP(B285,Ingredients!$A:$H,8,FALSE)*(D285/(VLOOKUP(B285,Ingredients!$A:$H,3,FALSE)))), "ingredient not in list"))</f>
        <v>0</v>
      </c>
      <c r="H285" s="87" t="str">
        <f t="shared" si="46"/>
        <v>|</v>
      </c>
      <c r="I285" s="90">
        <f>IF($B285="", "", IFERROR((VLOOKUP($B285,Ingredients!$A:$K,9,FALSE)*($D285/(VLOOKUP($B285,Ingredients!$A:$K,3,FALSE)))), "ingredient not in list"))</f>
        <v>0</v>
      </c>
      <c r="J285" s="87" t="str">
        <f t="shared" si="47"/>
        <v>|</v>
      </c>
      <c r="K285" s="90">
        <f>IF($B285="", "", IFERROR((VLOOKUP($B285,Ingredients!$A:$K,10,FALSE)*($D285/(VLOOKUP($B285,Ingredients!$A:$K,3,FALSE)))), "ingredient not in list"))</f>
        <v>0</v>
      </c>
      <c r="L285" s="87" t="str">
        <f t="shared" si="48"/>
        <v>|</v>
      </c>
      <c r="M285" s="90">
        <f>IF($B285="", "", IFERROR((VLOOKUP($B285,Ingredients!$A:$K,11,FALSE)*($D285/(VLOOKUP($B285,Ingredients!$A:$K,3,FALSE)))), "ingredient not in list"))</f>
        <v>0</v>
      </c>
      <c r="N285" s="87" t="str">
        <f t="shared" si="49"/>
        <v>|</v>
      </c>
      <c r="O285" s="91">
        <f>IF($B285="", "", IFERROR((VLOOKUP($B285,Ingredients!$A:$H,6,FALSE)*($D285/(VLOOKUP($B285,Ingredients!$A:$H,3,FALSE)))), "ingredient not in list"))</f>
        <v>0</v>
      </c>
      <c r="P285" s="9" t="str">
        <f>IF(AND(G285&lt;&gt;"",G286=""),SUM(G$1:G286)-SUM(P$1:P284),"")</f>
        <v/>
      </c>
      <c r="Q285" t="str">
        <f>IF(AND(O285&lt;&gt;"",O286=""),SUM(O$1:O286)-SUM(Q$1:Q284),"")</f>
        <v/>
      </c>
      <c r="R285" s="114" t="str">
        <f>IF(AND(I285&lt;&gt;"",I286=""),SUM(I$1:I286)-SUM(R$1:R284),"")</f>
        <v/>
      </c>
      <c r="S285" s="114" t="str">
        <f>IF(AND(K285&lt;&gt;"",K286=""),SUM(K$1:K286)-SUM(S$1:S284),"")</f>
        <v/>
      </c>
      <c r="T285" s="114" t="str">
        <f>IF(AND(M285&lt;&gt;"",M286=""),SUM(M$1:M286)-SUM(T$1:T284),"")</f>
        <v/>
      </c>
      <c r="V285" s="9" t="str">
        <f t="shared" si="50"/>
        <v/>
      </c>
      <c r="W285" s="28" t="str">
        <f t="shared" si="51"/>
        <v/>
      </c>
      <c r="X285" s="114" t="str">
        <f t="shared" si="52"/>
        <v/>
      </c>
      <c r="Y285" s="114" t="str">
        <f t="shared" si="53"/>
        <v/>
      </c>
      <c r="Z285" s="114" t="str">
        <f t="shared" si="54"/>
        <v/>
      </c>
      <c r="AA285" s="77"/>
      <c r="AC285" s="54"/>
      <c r="AL285" s="53"/>
    </row>
    <row r="286" spans="1:38" ht="12.75" x14ac:dyDescent="0.2">
      <c r="A286" s="16"/>
      <c r="B286" s="86" t="s">
        <v>160</v>
      </c>
      <c r="C286" s="87" t="str">
        <f t="shared" si="44"/>
        <v>|</v>
      </c>
      <c r="D286" s="18">
        <v>0.4</v>
      </c>
      <c r="E286" s="88" t="str">
        <f>IF(B286="","",IFERROR(VLOOKUP(B286,Ingredients!$A:$G,4,FALSE),"ingredient not in list"))</f>
        <v>cup</v>
      </c>
      <c r="F286" s="87" t="str">
        <f t="shared" si="45"/>
        <v>|</v>
      </c>
      <c r="G286" s="89">
        <f>IF(B286="", "", IFERROR((VLOOKUP(B286,Ingredients!$A:$H,8,FALSE)*(D286/(VLOOKUP(B286,Ingredients!$A:$H,3,FALSE)))), "ingredient not in list"))</f>
        <v>0.8</v>
      </c>
      <c r="H286" s="87" t="str">
        <f t="shared" si="46"/>
        <v>|</v>
      </c>
      <c r="I286" s="90">
        <f>IF($B286="", "", IFERROR((VLOOKUP($B286,Ingredients!$A:$K,9,FALSE)*($D286/(VLOOKUP($B286,Ingredients!$A:$K,3,FALSE)))), "ingredient not in list"))</f>
        <v>1.952</v>
      </c>
      <c r="J286" s="87" t="str">
        <f t="shared" si="47"/>
        <v>|</v>
      </c>
      <c r="K286" s="90">
        <f>IF($B286="", "", IFERROR((VLOOKUP($B286,Ingredients!$A:$K,10,FALSE)*($D286/(VLOOKUP($B286,Ingredients!$A:$K,3,FALSE)))), "ingredient not in list"))</f>
        <v>11.272</v>
      </c>
      <c r="L286" s="87" t="str">
        <f t="shared" si="48"/>
        <v>|</v>
      </c>
      <c r="M286" s="90">
        <f>IF($B286="", "", IFERROR((VLOOKUP($B286,Ingredients!$A:$K,11,FALSE)*($D286/(VLOOKUP($B286,Ingredients!$A:$K,3,FALSE)))), "ingredient not in list"))</f>
        <v>2.3800000000000003</v>
      </c>
      <c r="N286" s="87" t="str">
        <f t="shared" si="49"/>
        <v>|</v>
      </c>
      <c r="O286" s="91">
        <f>IF($B286="", "", IFERROR((VLOOKUP($B286,Ingredients!$A:$H,6,FALSE)*($D286/(VLOOKUP($B286,Ingredients!$A:$H,3,FALSE)))), "ingredient not in list"))</f>
        <v>56</v>
      </c>
      <c r="P286" s="9" t="str">
        <f>IF(AND(G286&lt;&gt;"",G287=""),SUM(G$1:G287)-SUM(P$1:P285),"")</f>
        <v/>
      </c>
      <c r="Q286" t="str">
        <f>IF(AND(O286&lt;&gt;"",O287=""),SUM(O$1:O287)-SUM(Q$1:Q285),"")</f>
        <v/>
      </c>
      <c r="R286" s="114" t="str">
        <f>IF(AND(I286&lt;&gt;"",I287=""),SUM(I$1:I287)-SUM(R$1:R285),"")</f>
        <v/>
      </c>
      <c r="S286" s="114" t="str">
        <f>IF(AND(K286&lt;&gt;"",K287=""),SUM(K$1:K287)-SUM(S$1:S285),"")</f>
        <v/>
      </c>
      <c r="T286" s="114" t="str">
        <f>IF(AND(M286&lt;&gt;"",M287=""),SUM(M$1:M287)-SUM(T$1:T285),"")</f>
        <v/>
      </c>
      <c r="V286" s="9" t="str">
        <f t="shared" si="50"/>
        <v/>
      </c>
      <c r="W286" s="28" t="str">
        <f t="shared" si="51"/>
        <v/>
      </c>
      <c r="X286" s="114" t="str">
        <f t="shared" si="52"/>
        <v/>
      </c>
      <c r="Y286" s="114" t="str">
        <f t="shared" si="53"/>
        <v/>
      </c>
      <c r="Z286" s="114" t="str">
        <f t="shared" si="54"/>
        <v/>
      </c>
      <c r="AA286" s="77"/>
      <c r="AL286" s="53"/>
    </row>
    <row r="287" spans="1:38" ht="12.75" x14ac:dyDescent="0.2">
      <c r="A287" s="16"/>
      <c r="B287" s="86" t="s">
        <v>243</v>
      </c>
      <c r="C287" s="87" t="str">
        <f t="shared" si="44"/>
        <v>|</v>
      </c>
      <c r="D287" s="18">
        <v>2</v>
      </c>
      <c r="E287" s="88" t="str">
        <f>IF(B287="","",IFERROR(VLOOKUP(B287,Ingredients!$A:$G,4,FALSE),"ingredient not in list"))</f>
        <v>oz</v>
      </c>
      <c r="F287" s="87" t="str">
        <f t="shared" si="45"/>
        <v>|</v>
      </c>
      <c r="G287" s="89">
        <f>IF(B287="", "", IFERROR((VLOOKUP(B287,Ingredients!$A:$H,8,FALSE)*(D287/(VLOOKUP(B287,Ingredients!$A:$H,3,FALSE)))), "ingredient not in list"))</f>
        <v>0.66500000000000004</v>
      </c>
      <c r="H287" s="87" t="str">
        <f t="shared" si="46"/>
        <v>|</v>
      </c>
      <c r="I287" s="90">
        <f>IF($B287="", "", IFERROR((VLOOKUP($B287,Ingredients!$A:$K,9,FALSE)*($D287/(VLOOKUP($B287,Ingredients!$A:$K,3,FALSE)))), "ingredient not in list"))</f>
        <v>10</v>
      </c>
      <c r="J287" s="87" t="str">
        <f t="shared" si="47"/>
        <v>|</v>
      </c>
      <c r="K287" s="90">
        <f>IF($B287="", "", IFERROR((VLOOKUP($B287,Ingredients!$A:$K,10,FALSE)*($D287/(VLOOKUP($B287,Ingredients!$A:$K,3,FALSE)))), "ingredient not in list"))</f>
        <v>0</v>
      </c>
      <c r="L287" s="87" t="str">
        <f t="shared" si="48"/>
        <v>|</v>
      </c>
      <c r="M287" s="90">
        <f>IF($B287="", "", IFERROR((VLOOKUP($B287,Ingredients!$A:$K,11,FALSE)*($D287/(VLOOKUP($B287,Ingredients!$A:$K,3,FALSE)))), "ingredient not in list"))</f>
        <v>6</v>
      </c>
      <c r="N287" s="87" t="str">
        <f t="shared" si="49"/>
        <v>|</v>
      </c>
      <c r="O287" s="91">
        <f>IF($B287="", "", IFERROR((VLOOKUP($B287,Ingredients!$A:$H,6,FALSE)*($D287/(VLOOKUP($B287,Ingredients!$A:$H,3,FALSE)))), "ingredient not in list"))</f>
        <v>90</v>
      </c>
      <c r="P287" s="9" t="str">
        <f>IF(AND(G287&lt;&gt;"",G288=""),SUM(G$1:G288)-SUM(P$1:P286),"")</f>
        <v/>
      </c>
      <c r="Q287" t="str">
        <f>IF(AND(O287&lt;&gt;"",O288=""),SUM(O$1:O288)-SUM(Q$1:Q286),"")</f>
        <v/>
      </c>
      <c r="R287" s="114" t="str">
        <f>IF(AND(I287&lt;&gt;"",I288=""),SUM(I$1:I288)-SUM(R$1:R286),"")</f>
        <v/>
      </c>
      <c r="S287" s="114" t="str">
        <f>IF(AND(K287&lt;&gt;"",K288=""),SUM(K$1:K288)-SUM(S$1:S286),"")</f>
        <v/>
      </c>
      <c r="T287" s="114" t="str">
        <f>IF(AND(M287&lt;&gt;"",M288=""),SUM(M$1:M288)-SUM(T$1:T286),"")</f>
        <v/>
      </c>
      <c r="V287" s="9" t="str">
        <f t="shared" si="50"/>
        <v/>
      </c>
      <c r="W287" s="28" t="str">
        <f t="shared" si="51"/>
        <v/>
      </c>
      <c r="X287" s="114" t="str">
        <f t="shared" si="52"/>
        <v/>
      </c>
      <c r="Y287" s="114" t="str">
        <f t="shared" si="53"/>
        <v/>
      </c>
      <c r="Z287" s="114" t="str">
        <f t="shared" si="54"/>
        <v/>
      </c>
      <c r="AA287" s="77"/>
      <c r="AL287" s="53"/>
    </row>
    <row r="288" spans="1:38" ht="12.75" x14ac:dyDescent="0.2">
      <c r="A288" s="16"/>
      <c r="B288" s="86" t="s">
        <v>238</v>
      </c>
      <c r="C288" s="87" t="str">
        <f t="shared" si="44"/>
        <v>|</v>
      </c>
      <c r="D288" s="18">
        <v>2</v>
      </c>
      <c r="E288" s="88" t="str">
        <f>IF(B288="","",IFERROR(VLOOKUP(B288,Ingredients!$A:$G,4,FALSE),"ingredient not in list"))</f>
        <v>tsp</v>
      </c>
      <c r="F288" s="87" t="str">
        <f t="shared" si="45"/>
        <v>|</v>
      </c>
      <c r="G288" s="89">
        <f>IF(B288="", "", IFERROR((VLOOKUP(B288,Ingredients!$A:$H,8,FALSE)*(D288/(VLOOKUP(B288,Ingredients!$A:$H,3,FALSE)))), "ingredient not in list"))</f>
        <v>0.15</v>
      </c>
      <c r="H288" s="87" t="str">
        <f t="shared" si="46"/>
        <v>|</v>
      </c>
      <c r="I288" s="90">
        <f>IF($B288="", "", IFERROR((VLOOKUP($B288,Ingredients!$A:$K,9,FALSE)*($D288/(VLOOKUP($B288,Ingredients!$A:$K,3,FALSE)))), "ingredient not in list"))</f>
        <v>0.4</v>
      </c>
      <c r="J288" s="87" t="str">
        <f t="shared" si="47"/>
        <v>|</v>
      </c>
      <c r="K288" s="90">
        <f>IF($B288="", "", IFERROR((VLOOKUP($B288,Ingredients!$A:$K,10,FALSE)*($D288/(VLOOKUP($B288,Ingredients!$A:$K,3,FALSE)))), "ingredient not in list"))</f>
        <v>2.3199999999999998</v>
      </c>
      <c r="L288" s="87" t="str">
        <f t="shared" si="48"/>
        <v>|</v>
      </c>
      <c r="M288" s="90">
        <f>IF($B288="", "", IFERROR((VLOOKUP($B288,Ingredients!$A:$K,11,FALSE)*($D288/(VLOOKUP($B288,Ingredients!$A:$K,3,FALSE)))), "ingredient not in list"))</f>
        <v>0.36</v>
      </c>
      <c r="N288" s="87" t="str">
        <f t="shared" si="49"/>
        <v>|</v>
      </c>
      <c r="O288" s="91">
        <f>IF($B288="", "", IFERROR((VLOOKUP($B288,Ingredients!$A:$H,6,FALSE)*($D288/(VLOOKUP($B288,Ingredients!$A:$H,3,FALSE)))), "ingredient not in list"))</f>
        <v>12</v>
      </c>
      <c r="P288" s="9" t="str">
        <f>IF(AND(G288&lt;&gt;"",G289=""),SUM(G$1:G289)-SUM(P$1:P287),"")</f>
        <v/>
      </c>
      <c r="Q288" t="str">
        <f>IF(AND(O288&lt;&gt;"",O289=""),SUM(O$1:O289)-SUM(Q$1:Q287),"")</f>
        <v/>
      </c>
      <c r="R288" s="114" t="str">
        <f>IF(AND(I288&lt;&gt;"",I289=""),SUM(I$1:I289)-SUM(R$1:R287),"")</f>
        <v/>
      </c>
      <c r="S288" s="114" t="str">
        <f>IF(AND(K288&lt;&gt;"",K289=""),SUM(K$1:K289)-SUM(S$1:S287),"")</f>
        <v/>
      </c>
      <c r="T288" s="114" t="str">
        <f>IF(AND(M288&lt;&gt;"",M289=""),SUM(M$1:M289)-SUM(T$1:T287),"")</f>
        <v/>
      </c>
      <c r="V288" s="9" t="str">
        <f t="shared" si="50"/>
        <v/>
      </c>
      <c r="W288" s="28" t="str">
        <f t="shared" si="51"/>
        <v/>
      </c>
      <c r="X288" s="114" t="str">
        <f t="shared" si="52"/>
        <v/>
      </c>
      <c r="Y288" s="114" t="str">
        <f t="shared" si="53"/>
        <v/>
      </c>
      <c r="Z288" s="114" t="str">
        <f t="shared" si="54"/>
        <v/>
      </c>
      <c r="AA288" s="77"/>
      <c r="AL288" s="53"/>
    </row>
    <row r="289" spans="1:38" ht="12.75" x14ac:dyDescent="0.2">
      <c r="A289" s="16"/>
      <c r="B289" s="86" t="s">
        <v>228</v>
      </c>
      <c r="C289" s="87" t="str">
        <f t="shared" si="44"/>
        <v>|</v>
      </c>
      <c r="D289" s="18">
        <v>2</v>
      </c>
      <c r="E289" s="88" t="str">
        <f>IF(B289="","",IFERROR(VLOOKUP(B289,Ingredients!$A:$G,4,FALSE),"ingredient not in list"))</f>
        <v>leafs</v>
      </c>
      <c r="F289" s="87" t="str">
        <f t="shared" si="45"/>
        <v>|</v>
      </c>
      <c r="G289" s="89">
        <f>IF(B289="", "", IFERROR((VLOOKUP(B289,Ingredients!$A:$H,8,FALSE)*(D289/(VLOOKUP(B289,Ingredients!$A:$H,3,FALSE)))), "ingredient not in list"))</f>
        <v>0.2253333333333333</v>
      </c>
      <c r="H289" s="87" t="str">
        <f t="shared" si="46"/>
        <v>|</v>
      </c>
      <c r="I289" s="90">
        <f>IF($B289="", "", IFERROR((VLOOKUP($B289,Ingredients!$A:$K,9,FALSE)*($D289/(VLOOKUP($B289,Ingredients!$A:$K,3,FALSE)))), "ingredient not in list"))</f>
        <v>3.9999999999999994E-2</v>
      </c>
      <c r="J289" s="87" t="str">
        <f t="shared" si="47"/>
        <v>|</v>
      </c>
      <c r="K289" s="90">
        <f>IF($B289="", "", IFERROR((VLOOKUP($B289,Ingredients!$A:$K,10,FALSE)*($D289/(VLOOKUP($B289,Ingredients!$A:$K,3,FALSE)))), "ingredient not in list"))</f>
        <v>0.23333333333333331</v>
      </c>
      <c r="L289" s="87" t="str">
        <f t="shared" si="48"/>
        <v>|</v>
      </c>
      <c r="M289" s="90">
        <f>IF($B289="", "", IFERROR((VLOOKUP($B289,Ingredients!$A:$K,11,FALSE)*($D289/(VLOOKUP($B289,Ingredients!$A:$K,3,FALSE)))), "ingredient not in list"))</f>
        <v>6.6666666666666666E-2</v>
      </c>
      <c r="N289" s="87" t="str">
        <f t="shared" si="49"/>
        <v>|</v>
      </c>
      <c r="O289" s="91">
        <f>IF($B289="", "", IFERROR((VLOOKUP($B289,Ingredients!$A:$H,6,FALSE)*($D289/(VLOOKUP($B289,Ingredients!$A:$H,3,FALSE)))), "ingredient not in list"))</f>
        <v>1.3333333333333333</v>
      </c>
      <c r="P289" s="9" t="str">
        <f>IF(AND(G289&lt;&gt;"",G290=""),SUM(G$1:G290)-SUM(P$1:P288),"")</f>
        <v/>
      </c>
      <c r="Q289" t="str">
        <f>IF(AND(O289&lt;&gt;"",O290=""),SUM(O$1:O290)-SUM(Q$1:Q288),"")</f>
        <v/>
      </c>
      <c r="R289" s="114" t="str">
        <f>IF(AND(I289&lt;&gt;"",I290=""),SUM(I$1:I290)-SUM(R$1:R288),"")</f>
        <v/>
      </c>
      <c r="S289" s="114" t="str">
        <f>IF(AND(K289&lt;&gt;"",K290=""),SUM(K$1:K290)-SUM(S$1:S288),"")</f>
        <v/>
      </c>
      <c r="T289" s="114" t="str">
        <f>IF(AND(M289&lt;&gt;"",M290=""),SUM(M$1:M290)-SUM(T$1:T288),"")</f>
        <v/>
      </c>
      <c r="V289" s="9" t="str">
        <f t="shared" si="50"/>
        <v/>
      </c>
      <c r="W289" s="28" t="str">
        <f t="shared" si="51"/>
        <v/>
      </c>
      <c r="X289" s="114" t="str">
        <f t="shared" si="52"/>
        <v/>
      </c>
      <c r="Y289" s="114" t="str">
        <f t="shared" si="53"/>
        <v/>
      </c>
      <c r="Z289" s="114" t="str">
        <f t="shared" si="54"/>
        <v/>
      </c>
      <c r="AA289" s="77"/>
      <c r="AL289" s="53"/>
    </row>
    <row r="290" spans="1:38" ht="13.5" thickBot="1" x14ac:dyDescent="0.25">
      <c r="A290" s="16"/>
      <c r="B290" s="86" t="s">
        <v>190</v>
      </c>
      <c r="C290" s="87" t="str">
        <f t="shared" si="44"/>
        <v>|</v>
      </c>
      <c r="D290" s="18">
        <v>2</v>
      </c>
      <c r="E290" s="88" t="str">
        <f>IF(B290="","",IFERROR(VLOOKUP(B290,Ingredients!$A:$G,4,FALSE),"ingredient not in list"))</f>
        <v>tsp</v>
      </c>
      <c r="F290" s="87" t="str">
        <f t="shared" si="45"/>
        <v>|</v>
      </c>
      <c r="G290" s="89">
        <f>IF(B290="", "", IFERROR((VLOOKUP(B290,Ingredients!$A:$H,8,FALSE)*(D290/(VLOOKUP(B290,Ingredients!$A:$H,3,FALSE)))), "ingredient not in list"))</f>
        <v>0.1</v>
      </c>
      <c r="H290" s="87" t="str">
        <f t="shared" si="46"/>
        <v>|</v>
      </c>
      <c r="I290" s="90">
        <f>IF($B290="", "", IFERROR((VLOOKUP($B290,Ingredients!$A:$K,9,FALSE)*($D290/(VLOOKUP($B290,Ingredients!$A:$K,3,FALSE)))), "ingredient not in list"))</f>
        <v>0.08</v>
      </c>
      <c r="J290" s="87" t="str">
        <f t="shared" si="47"/>
        <v>|</v>
      </c>
      <c r="K290" s="90">
        <f>IF($B290="", "", IFERROR((VLOOKUP($B290,Ingredients!$A:$K,10,FALSE)*($D290/(VLOOKUP($B290,Ingredients!$A:$K,3,FALSE)))), "ingredient not in list"))</f>
        <v>0.4</v>
      </c>
      <c r="L290" s="87" t="str">
        <f t="shared" si="48"/>
        <v>|</v>
      </c>
      <c r="M290" s="90">
        <f>IF($B290="", "", IFERROR((VLOOKUP($B290,Ingredients!$A:$K,11,FALSE)*($D290/(VLOOKUP($B290,Ingredients!$A:$K,3,FALSE)))), "ingredient not in list"))</f>
        <v>0.02</v>
      </c>
      <c r="N290" s="87" t="str">
        <f t="shared" si="49"/>
        <v>|</v>
      </c>
      <c r="O290" s="91">
        <f>IF($B290="", "", IFERROR((VLOOKUP($B290,Ingredients!$A:$H,6,FALSE)*($D290/(VLOOKUP($B290,Ingredients!$A:$H,3,FALSE)))), "ingredient not in list"))</f>
        <v>2</v>
      </c>
      <c r="P290" s="9" t="str">
        <f>IF(AND(G290&lt;&gt;"",G291=""),SUM(G$1:G291)-SUM(P$1:P289),"")</f>
        <v/>
      </c>
      <c r="Q290" t="str">
        <f>IF(AND(O290&lt;&gt;"",O291=""),SUM(O$1:O291)-SUM(Q$1:Q289),"")</f>
        <v/>
      </c>
      <c r="R290" s="114" t="str">
        <f>IF(AND(I290&lt;&gt;"",I291=""),SUM(I$1:I291)-SUM(R$1:R289),"")</f>
        <v/>
      </c>
      <c r="S290" s="114" t="str">
        <f>IF(AND(K290&lt;&gt;"",K291=""),SUM(K$1:K291)-SUM(S$1:S289),"")</f>
        <v/>
      </c>
      <c r="T290" s="114" t="str">
        <f>IF(AND(M290&lt;&gt;"",M291=""),SUM(M$1:M291)-SUM(T$1:T289),"")</f>
        <v/>
      </c>
      <c r="V290" s="9" t="str">
        <f t="shared" si="50"/>
        <v/>
      </c>
      <c r="W290" s="28" t="str">
        <f t="shared" si="51"/>
        <v/>
      </c>
      <c r="X290" s="114" t="str">
        <f t="shared" si="52"/>
        <v/>
      </c>
      <c r="Y290" s="114" t="str">
        <f t="shared" si="53"/>
        <v/>
      </c>
      <c r="Z290" s="114" t="str">
        <f t="shared" si="54"/>
        <v/>
      </c>
      <c r="AA290" s="77"/>
      <c r="AL290" s="53"/>
    </row>
    <row r="291" spans="1:38" ht="13.5" thickBot="1" x14ac:dyDescent="0.25">
      <c r="A291" s="78" t="s">
        <v>239</v>
      </c>
      <c r="B291" s="92" t="s">
        <v>131</v>
      </c>
      <c r="C291" s="93" t="str">
        <f t="shared" si="44"/>
        <v>|</v>
      </c>
      <c r="D291" s="94">
        <v>2</v>
      </c>
      <c r="E291" s="95" t="str">
        <f>IF(B291="","",IFERROR(VLOOKUP(B291,Ingredients!$A:$G,4,FALSE),"ingredient not in list"))</f>
        <v>tsp</v>
      </c>
      <c r="F291" s="93" t="str">
        <f t="shared" si="45"/>
        <v>|</v>
      </c>
      <c r="G291" s="96">
        <f>IF(B291="", "", IFERROR((VLOOKUP(B291,Ingredients!$A:$H,8,FALSE)*(D291/(VLOOKUP(B291,Ingredients!$A:$H,3,FALSE)))), "ingredient not in list"))</f>
        <v>0.21295774647887322</v>
      </c>
      <c r="H291" s="93" t="str">
        <f t="shared" si="46"/>
        <v>|</v>
      </c>
      <c r="I291" s="97">
        <f>IF($B291="", "", IFERROR((VLOOKUP($B291,Ingredients!$A:$K,9,FALSE)*($D291/(VLOOKUP($B291,Ingredients!$A:$K,3,FALSE)))), "ingredient not in list"))</f>
        <v>0.94</v>
      </c>
      <c r="J291" s="93" t="str">
        <f t="shared" si="47"/>
        <v>|</v>
      </c>
      <c r="K291" s="97">
        <f>IF($B291="", "", IFERROR((VLOOKUP($B291,Ingredients!$A:$K,10,FALSE)*($D291/(VLOOKUP($B291,Ingredients!$A:$K,3,FALSE)))), "ingredient not in list"))</f>
        <v>4.08</v>
      </c>
      <c r="L291" s="93" t="str">
        <f t="shared" si="48"/>
        <v>|</v>
      </c>
      <c r="M291" s="97">
        <f>IF($B291="", "", IFERROR((VLOOKUP($B291,Ingredients!$A:$K,11,FALSE)*($D291/(VLOOKUP($B291,Ingredients!$A:$K,3,FALSE)))), "ingredient not in list"))</f>
        <v>0.04</v>
      </c>
      <c r="N291" s="93" t="str">
        <f t="shared" si="49"/>
        <v>|</v>
      </c>
      <c r="O291" s="98">
        <f>IF($B291="", "", IFERROR((VLOOKUP($B291,Ingredients!$A:$H,6,FALSE)*($D291/(VLOOKUP($B291,Ingredients!$A:$H,3,FALSE)))), "ingredient not in list"))</f>
        <v>18</v>
      </c>
      <c r="P291" s="9">
        <f>IF(AND(G291&lt;&gt;"",G292=""),SUM(G$1:G292)-SUM(P$1:P290),"")</f>
        <v>2.7985815129059119</v>
      </c>
      <c r="Q291">
        <f>IF(AND(O291&lt;&gt;"",O292=""),SUM(O$1:O292)-SUM(Q$1:Q290),"")</f>
        <v>1112.3333333333358</v>
      </c>
      <c r="R291" s="114">
        <f>IF(AND(I291&lt;&gt;"",I292=""),SUM(I$1:I292)-SUM(R$1:R290),"")</f>
        <v>37.692000000000007</v>
      </c>
      <c r="S291" s="114">
        <f>IF(AND(K291&lt;&gt;"",K292=""),SUM(K$1:K292)-SUM(S$1:S290),"")</f>
        <v>179.3753333333334</v>
      </c>
      <c r="T291" s="114">
        <f>IF(AND(M291&lt;&gt;"",M292=""),SUM(M$1:M292)-SUM(T$1:T290),"")</f>
        <v>22.686666666666497</v>
      </c>
      <c r="U291" s="14">
        <v>5</v>
      </c>
      <c r="V291" s="9">
        <f t="shared" si="50"/>
        <v>0.55971630258118243</v>
      </c>
      <c r="W291" s="28">
        <f t="shared" si="51"/>
        <v>222.46666666666715</v>
      </c>
      <c r="X291" s="114">
        <f t="shared" si="52"/>
        <v>7.5384000000000011</v>
      </c>
      <c r="Y291" s="114">
        <f t="shared" si="53"/>
        <v>35.875066666666683</v>
      </c>
      <c r="Z291" s="114">
        <f t="shared" si="54"/>
        <v>4.537333333333299</v>
      </c>
      <c r="AB291" s="28"/>
      <c r="AL291" s="53"/>
    </row>
    <row r="292" spans="1:38" ht="12.75" x14ac:dyDescent="0.2">
      <c r="A292" s="16"/>
      <c r="C292" t="str">
        <f t="shared" si="44"/>
        <v/>
      </c>
      <c r="D292" s="16"/>
      <c r="E292" s="3" t="str">
        <f>IF(B292="","",IFERROR(VLOOKUP(B292,Ingredients!$A:$G,4,FALSE),"ingredient not in list"))</f>
        <v/>
      </c>
      <c r="F292" t="str">
        <f t="shared" si="45"/>
        <v/>
      </c>
      <c r="G292" s="9" t="str">
        <f>IF(B292="", "", IFERROR((VLOOKUP(B292,Ingredients!$A:$H,8,FALSE)*(D292/(VLOOKUP(B292,Ingredients!$A:$H,3,FALSE)))), "ingredient not in list"))</f>
        <v/>
      </c>
      <c r="H292" t="str">
        <f t="shared" si="46"/>
        <v/>
      </c>
      <c r="I292" s="69" t="str">
        <f>IF($B292="", "", IFERROR((VLOOKUP($B292,Ingredients!$A:$K,9,FALSE)*($D292/(VLOOKUP($B292,Ingredients!$A:$K,3,FALSE)))), "ingredient not in list"))</f>
        <v/>
      </c>
      <c r="J292" t="str">
        <f t="shared" si="47"/>
        <v/>
      </c>
      <c r="K292" s="69" t="str">
        <f>IF($B292="", "", IFERROR((VLOOKUP($B292,Ingredients!$A:$K,10,FALSE)*($D292/(VLOOKUP($B292,Ingredients!$A:$K,3,FALSE)))), "ingredient not in list"))</f>
        <v/>
      </c>
      <c r="L292" t="str">
        <f t="shared" si="48"/>
        <v/>
      </c>
      <c r="M292" s="69" t="str">
        <f>IF($B292="", "", IFERROR((VLOOKUP($B292,Ingredients!$A:$K,11,FALSE)*($D292/(VLOOKUP($B292,Ingredients!$A:$K,3,FALSE)))), "ingredient not in list"))</f>
        <v/>
      </c>
      <c r="N292" t="str">
        <f t="shared" si="49"/>
        <v/>
      </c>
      <c r="O292" s="29" t="str">
        <f>IF($B292="", "", IFERROR((VLOOKUP($B292,Ingredients!$A:$H,6,FALSE)*($D292/(VLOOKUP($B292,Ingredients!$A:$H,3,FALSE)))), "ingredient not in list"))</f>
        <v/>
      </c>
      <c r="P292" s="9" t="str">
        <f>IF(AND(G292&lt;&gt;"",G293=""),SUM(G$1:G293)-SUM(P$1:P291),"")</f>
        <v/>
      </c>
      <c r="Q292" t="str">
        <f>IF(AND(O292&lt;&gt;"",O293=""),SUM(O$1:O293)-SUM(Q$1:Q291),"")</f>
        <v/>
      </c>
      <c r="R292" s="114" t="str">
        <f>IF(AND(I292&lt;&gt;"",I293=""),SUM(I$1:I293)-SUM(R$1:R291),"")</f>
        <v/>
      </c>
      <c r="S292" s="114" t="str">
        <f>IF(AND(K292&lt;&gt;"",K293=""),SUM(K$1:K293)-SUM(S$1:S291),"")</f>
        <v/>
      </c>
      <c r="T292" s="114" t="str">
        <f>IF(AND(M292&lt;&gt;"",M293=""),SUM(M$1:M293)-SUM(T$1:T291),"")</f>
        <v/>
      </c>
      <c r="V292" s="9" t="str">
        <f t="shared" si="50"/>
        <v/>
      </c>
      <c r="W292" s="28" t="str">
        <f t="shared" si="51"/>
        <v/>
      </c>
      <c r="X292" s="114" t="str">
        <f t="shared" si="52"/>
        <v/>
      </c>
      <c r="Y292" s="114" t="str">
        <f t="shared" si="53"/>
        <v/>
      </c>
      <c r="Z292" s="114" t="str">
        <f t="shared" si="54"/>
        <v/>
      </c>
      <c r="AA292" s="76" t="s">
        <v>241</v>
      </c>
      <c r="AL292" s="53"/>
    </row>
    <row r="293" spans="1:38" ht="12.75" x14ac:dyDescent="0.2">
      <c r="A293" s="16"/>
      <c r="B293" s="79" t="s">
        <v>62</v>
      </c>
      <c r="C293" s="80" t="str">
        <f t="shared" si="44"/>
        <v>|</v>
      </c>
      <c r="D293" s="103">
        <v>2</v>
      </c>
      <c r="E293" s="82" t="str">
        <f>IF(B293="","",IFERROR(VLOOKUP(B293,Ingredients!$A:$G,4,FALSE),"ingredient not in list"))</f>
        <v>cup</v>
      </c>
      <c r="F293" s="80" t="str">
        <f t="shared" si="45"/>
        <v>|</v>
      </c>
      <c r="G293" s="83">
        <f>IF(B293="", "", IFERROR((VLOOKUP(B293,Ingredients!$A:$H,8,FALSE)*(D293/(VLOOKUP(B293,Ingredients!$A:$H,3,FALSE)))), "ingredient not in list"))</f>
        <v>0.18490066225165563</v>
      </c>
      <c r="H293" s="80" t="str">
        <f t="shared" si="46"/>
        <v>|</v>
      </c>
      <c r="I293" s="84">
        <f>IF($B293="", "", IFERROR((VLOOKUP($B293,Ingredients!$A:$K,9,FALSE)*($D293/(VLOOKUP($B293,Ingredients!$A:$K,3,FALSE)))), "ingredient not in list"))</f>
        <v>24</v>
      </c>
      <c r="J293" s="80" t="str">
        <f t="shared" si="47"/>
        <v>|</v>
      </c>
      <c r="K293" s="84">
        <f>IF($B293="", "", IFERROR((VLOOKUP($B293,Ingredients!$A:$K,10,FALSE)*($D293/(VLOOKUP($B293,Ingredients!$A:$K,3,FALSE)))), "ingredient not in list"))</f>
        <v>176</v>
      </c>
      <c r="L293" s="80" t="str">
        <f t="shared" si="48"/>
        <v>|</v>
      </c>
      <c r="M293" s="84">
        <f>IF($B293="", "", IFERROR((VLOOKUP($B293,Ingredients!$A:$K,11,FALSE)*($D293/(VLOOKUP($B293,Ingredients!$A:$K,3,FALSE)))), "ingredient not in list"))</f>
        <v>0</v>
      </c>
      <c r="N293" s="80" t="str">
        <f t="shared" si="49"/>
        <v>|</v>
      </c>
      <c r="O293" s="85">
        <f>IF($B293="", "", IFERROR((VLOOKUP($B293,Ingredients!$A:$H,6,FALSE)*($D293/(VLOOKUP($B293,Ingredients!$A:$H,3,FALSE)))), "ingredient not in list"))</f>
        <v>880</v>
      </c>
      <c r="P293" s="9" t="str">
        <f>IF(AND(G293&lt;&gt;"",G294=""),SUM(G$1:G294)-SUM(P$1:P292),"")</f>
        <v/>
      </c>
      <c r="Q293" t="str">
        <f>IF(AND(O293&lt;&gt;"",O294=""),SUM(O$1:O294)-SUM(Q$1:Q292),"")</f>
        <v/>
      </c>
      <c r="R293" s="114" t="str">
        <f>IF(AND(I293&lt;&gt;"",I294=""),SUM(I$1:I294)-SUM(R$1:R292),"")</f>
        <v/>
      </c>
      <c r="S293" s="114" t="str">
        <f>IF(AND(K293&lt;&gt;"",K294=""),SUM(K$1:K294)-SUM(S$1:S292),"")</f>
        <v/>
      </c>
      <c r="T293" s="114" t="str">
        <f>IF(AND(M293&lt;&gt;"",M294=""),SUM(M$1:M294)-SUM(T$1:T292),"")</f>
        <v/>
      </c>
      <c r="V293" s="9" t="str">
        <f t="shared" si="50"/>
        <v/>
      </c>
      <c r="W293" s="28" t="str">
        <f t="shared" si="51"/>
        <v/>
      </c>
      <c r="X293" s="114" t="str">
        <f t="shared" si="52"/>
        <v/>
      </c>
      <c r="Y293" s="114" t="str">
        <f t="shared" si="53"/>
        <v/>
      </c>
      <c r="Z293" s="114" t="str">
        <f t="shared" si="54"/>
        <v/>
      </c>
      <c r="AA293" s="77"/>
    </row>
    <row r="294" spans="1:38" ht="12.75" x14ac:dyDescent="0.2">
      <c r="A294" s="16"/>
      <c r="B294" s="86" t="s">
        <v>66</v>
      </c>
      <c r="C294" s="87" t="str">
        <f t="shared" si="44"/>
        <v>|</v>
      </c>
      <c r="D294" s="18">
        <v>1</v>
      </c>
      <c r="E294" s="88" t="str">
        <f>IF(B294="","",IFERROR(VLOOKUP(B294,Ingredients!$A:$G,4,FALSE),"ingredient not in list"))</f>
        <v>packet</v>
      </c>
      <c r="F294" s="87" t="str">
        <f t="shared" si="45"/>
        <v>|</v>
      </c>
      <c r="G294" s="89">
        <f>IF(B294="", "", IFERROR((VLOOKUP(B294,Ingredients!$A:$H,8,FALSE)*(D294/(VLOOKUP(B294,Ingredients!$A:$H,3,FALSE)))), "ingredient not in list"))</f>
        <v>0.33</v>
      </c>
      <c r="H294" s="87" t="str">
        <f t="shared" si="46"/>
        <v>|</v>
      </c>
      <c r="I294" s="90">
        <f>IF($B294="", "", IFERROR((VLOOKUP($B294,Ingredients!$A:$K,9,FALSE)*($D294/(VLOOKUP($B294,Ingredients!$A:$K,3,FALSE)))), "ingredient not in list"))</f>
        <v>2.68</v>
      </c>
      <c r="J294" s="87" t="str">
        <f t="shared" si="47"/>
        <v>|</v>
      </c>
      <c r="K294" s="90">
        <f>IF($B294="", "", IFERROR((VLOOKUP($B294,Ingredients!$A:$K,10,FALSE)*($D294/(VLOOKUP($B294,Ingredients!$A:$K,3,FALSE)))), "ingredient not in list"))</f>
        <v>2.67</v>
      </c>
      <c r="L294" s="87" t="str">
        <f t="shared" si="48"/>
        <v>|</v>
      </c>
      <c r="M294" s="90">
        <f>IF($B294="", "", IFERROR((VLOOKUP($B294,Ingredients!$A:$K,11,FALSE)*($D294/(VLOOKUP($B294,Ingredients!$A:$K,3,FALSE)))), "ingredient not in list"))</f>
        <v>0.32</v>
      </c>
      <c r="N294" s="87" t="str">
        <f t="shared" si="49"/>
        <v>|</v>
      </c>
      <c r="O294" s="91">
        <f>IF($B294="", "", IFERROR((VLOOKUP($B294,Ingredients!$A:$H,6,FALSE)*($D294/(VLOOKUP($B294,Ingredients!$A:$H,3,FALSE)))), "ingredient not in list"))</f>
        <v>21</v>
      </c>
      <c r="P294" s="9" t="str">
        <f>IF(AND(G294&lt;&gt;"",G295=""),SUM(G$1:G295)-SUM(P$1:P293),"")</f>
        <v/>
      </c>
      <c r="Q294" t="str">
        <f>IF(AND(O294&lt;&gt;"",O295=""),SUM(O$1:O295)-SUM(Q$1:Q293),"")</f>
        <v/>
      </c>
      <c r="R294" s="114" t="str">
        <f>IF(AND(I294&lt;&gt;"",I295=""),SUM(I$1:I295)-SUM(R$1:R293),"")</f>
        <v/>
      </c>
      <c r="S294" s="114" t="str">
        <f>IF(AND(K294&lt;&gt;"",K295=""),SUM(K$1:K295)-SUM(S$1:S293),"")</f>
        <v/>
      </c>
      <c r="T294" s="114" t="str">
        <f>IF(AND(M294&lt;&gt;"",M295=""),SUM(M$1:M295)-SUM(T$1:T293),"")</f>
        <v/>
      </c>
      <c r="V294" s="9" t="str">
        <f t="shared" si="50"/>
        <v/>
      </c>
      <c r="W294" s="28" t="str">
        <f t="shared" si="51"/>
        <v/>
      </c>
      <c r="X294" s="114" t="str">
        <f t="shared" si="52"/>
        <v/>
      </c>
      <c r="Y294" s="114" t="str">
        <f t="shared" si="53"/>
        <v/>
      </c>
      <c r="Z294" s="114" t="str">
        <f t="shared" si="54"/>
        <v/>
      </c>
      <c r="AA294" s="77"/>
    </row>
    <row r="295" spans="1:38" ht="12.75" x14ac:dyDescent="0.2">
      <c r="A295" s="16"/>
      <c r="B295" s="86" t="s">
        <v>153</v>
      </c>
      <c r="C295" s="87" t="str">
        <f t="shared" si="44"/>
        <v>|</v>
      </c>
      <c r="D295" s="18">
        <v>3</v>
      </c>
      <c r="E295" s="88" t="str">
        <f>IF(B295="","",IFERROR(VLOOKUP(B295,Ingredients!$A:$G,4,FALSE),"ingredient not in list"))</f>
        <v>tbsp</v>
      </c>
      <c r="F295" s="87" t="str">
        <f t="shared" si="45"/>
        <v>|</v>
      </c>
      <c r="G295" s="89">
        <f>IF(B295="", "", IFERROR((VLOOKUP(B295,Ingredients!$A:$H,8,FALSE)*(D295/(VLOOKUP(B295,Ingredients!$A:$H,3,FALSE)))), "ingredient not in list"))</f>
        <v>0.30000000000000004</v>
      </c>
      <c r="H295" s="87" t="str">
        <f t="shared" si="46"/>
        <v>|</v>
      </c>
      <c r="I295" s="90">
        <f>IF($B295="", "", IFERROR((VLOOKUP($B295,Ingredients!$A:$K,9,FALSE)*($D295/(VLOOKUP($B295,Ingredients!$A:$K,3,FALSE)))), "ingredient not in list"))</f>
        <v>0</v>
      </c>
      <c r="J295" s="87" t="str">
        <f t="shared" si="47"/>
        <v>|</v>
      </c>
      <c r="K295" s="90">
        <f>IF($B295="", "", IFERROR((VLOOKUP($B295,Ingredients!$A:$K,10,FALSE)*($D295/(VLOOKUP($B295,Ingredients!$A:$K,3,FALSE)))), "ingredient not in list"))</f>
        <v>0</v>
      </c>
      <c r="L295" s="87" t="str">
        <f t="shared" si="48"/>
        <v>|</v>
      </c>
      <c r="M295" s="90">
        <f>IF($B295="", "", IFERROR((VLOOKUP($B295,Ingredients!$A:$K,11,FALSE)*($D295/(VLOOKUP($B295,Ingredients!$A:$K,3,FALSE)))), "ingredient not in list"))</f>
        <v>40.5</v>
      </c>
      <c r="N295" s="87" t="str">
        <f t="shared" si="49"/>
        <v>|</v>
      </c>
      <c r="O295" s="91">
        <f>IF($B295="", "", IFERROR((VLOOKUP($B295,Ingredients!$A:$H,6,FALSE)*($D295/(VLOOKUP($B295,Ingredients!$A:$H,3,FALSE)))), "ingredient not in list"))</f>
        <v>360</v>
      </c>
      <c r="P295" s="9" t="str">
        <f>IF(AND(G295&lt;&gt;"",G296=""),SUM(G$1:G296)-SUM(P$1:P294),"")</f>
        <v/>
      </c>
      <c r="Q295" t="str">
        <f>IF(AND(O295&lt;&gt;"",O296=""),SUM(O$1:O296)-SUM(Q$1:Q294),"")</f>
        <v/>
      </c>
      <c r="R295" s="114" t="str">
        <f>IF(AND(I295&lt;&gt;"",I296=""),SUM(I$1:I296)-SUM(R$1:R294),"")</f>
        <v/>
      </c>
      <c r="S295" s="114" t="str">
        <f>IF(AND(K295&lt;&gt;"",K296=""),SUM(K$1:K296)-SUM(S$1:S294),"")</f>
        <v/>
      </c>
      <c r="T295" s="114" t="str">
        <f>IF(AND(M295&lt;&gt;"",M296=""),SUM(M$1:M296)-SUM(T$1:T294),"")</f>
        <v/>
      </c>
      <c r="V295" s="9" t="str">
        <f t="shared" si="50"/>
        <v/>
      </c>
      <c r="W295" s="28" t="str">
        <f t="shared" si="51"/>
        <v/>
      </c>
      <c r="X295" s="114" t="str">
        <f t="shared" si="52"/>
        <v/>
      </c>
      <c r="Y295" s="114" t="str">
        <f t="shared" si="53"/>
        <v/>
      </c>
      <c r="Z295" s="114" t="str">
        <f t="shared" si="54"/>
        <v/>
      </c>
      <c r="AA295" s="77"/>
    </row>
    <row r="296" spans="1:38" ht="12.75" x14ac:dyDescent="0.2">
      <c r="A296" s="16"/>
      <c r="B296" s="86" t="s">
        <v>228</v>
      </c>
      <c r="C296" s="87" t="str">
        <f t="shared" si="44"/>
        <v>|</v>
      </c>
      <c r="D296" s="18">
        <v>3</v>
      </c>
      <c r="E296" s="88" t="str">
        <f>IF(B296="","",IFERROR(VLOOKUP(B296,Ingredients!$A:$G,4,FALSE),"ingredient not in list"))</f>
        <v>leafs</v>
      </c>
      <c r="F296" s="87" t="str">
        <f t="shared" si="45"/>
        <v>|</v>
      </c>
      <c r="G296" s="89">
        <f>IF(B296="", "", IFERROR((VLOOKUP(B296,Ingredients!$A:$H,8,FALSE)*(D296/(VLOOKUP(B296,Ingredients!$A:$H,3,FALSE)))), "ingredient not in list"))</f>
        <v>0.33799999999999997</v>
      </c>
      <c r="H296" s="87" t="str">
        <f t="shared" si="46"/>
        <v>|</v>
      </c>
      <c r="I296" s="90">
        <f>IF($B296="", "", IFERROR((VLOOKUP($B296,Ingredients!$A:$K,9,FALSE)*($D296/(VLOOKUP($B296,Ingredients!$A:$K,3,FALSE)))), "ingredient not in list"))</f>
        <v>0.06</v>
      </c>
      <c r="J296" s="87" t="str">
        <f t="shared" si="47"/>
        <v>|</v>
      </c>
      <c r="K296" s="90">
        <f>IF($B296="", "", IFERROR((VLOOKUP($B296,Ingredients!$A:$K,10,FALSE)*($D296/(VLOOKUP($B296,Ingredients!$A:$K,3,FALSE)))), "ingredient not in list"))</f>
        <v>0.35</v>
      </c>
      <c r="L296" s="87" t="str">
        <f t="shared" si="48"/>
        <v>|</v>
      </c>
      <c r="M296" s="90">
        <f>IF($B296="", "", IFERROR((VLOOKUP($B296,Ingredients!$A:$K,11,FALSE)*($D296/(VLOOKUP($B296,Ingredients!$A:$K,3,FALSE)))), "ingredient not in list"))</f>
        <v>0.1</v>
      </c>
      <c r="N296" s="87" t="str">
        <f t="shared" si="49"/>
        <v>|</v>
      </c>
      <c r="O296" s="91">
        <f>IF($B296="", "", IFERROR((VLOOKUP($B296,Ingredients!$A:$H,6,FALSE)*($D296/(VLOOKUP($B296,Ingredients!$A:$H,3,FALSE)))), "ingredient not in list"))</f>
        <v>2</v>
      </c>
      <c r="P296" s="9" t="str">
        <f>IF(AND(G296&lt;&gt;"",G297=""),SUM(G$1:G297)-SUM(P$1:P295),"")</f>
        <v/>
      </c>
      <c r="Q296" t="str">
        <f>IF(AND(O296&lt;&gt;"",O297=""),SUM(O$1:O297)-SUM(Q$1:Q295),"")</f>
        <v/>
      </c>
      <c r="R296" s="114" t="str">
        <f>IF(AND(I296&lt;&gt;"",I297=""),SUM(I$1:I297)-SUM(R$1:R295),"")</f>
        <v/>
      </c>
      <c r="S296" s="114" t="str">
        <f>IF(AND(K296&lt;&gt;"",K297=""),SUM(K$1:K297)-SUM(S$1:S295),"")</f>
        <v/>
      </c>
      <c r="T296" s="114" t="str">
        <f>IF(AND(M296&lt;&gt;"",M297=""),SUM(M$1:M297)-SUM(T$1:T295),"")</f>
        <v/>
      </c>
      <c r="V296" s="9" t="str">
        <f t="shared" si="50"/>
        <v/>
      </c>
      <c r="W296" s="28" t="str">
        <f t="shared" si="51"/>
        <v/>
      </c>
      <c r="X296" s="114" t="str">
        <f t="shared" si="52"/>
        <v/>
      </c>
      <c r="Y296" s="114" t="str">
        <f t="shared" si="53"/>
        <v/>
      </c>
      <c r="Z296" s="114" t="str">
        <f t="shared" si="54"/>
        <v/>
      </c>
      <c r="AA296" s="77"/>
    </row>
    <row r="297" spans="1:38" ht="13.5" thickBot="1" x14ac:dyDescent="0.25">
      <c r="A297" s="16"/>
      <c r="B297" s="86" t="s">
        <v>69</v>
      </c>
      <c r="C297" s="87" t="str">
        <f t="shared" si="44"/>
        <v>|</v>
      </c>
      <c r="D297" s="18">
        <v>4</v>
      </c>
      <c r="E297" s="88" t="str">
        <f>IF(B297="","",IFERROR(VLOOKUP(B297,Ingredients!$A:$G,4,FALSE),"ingredient not in list"))</f>
        <v>tsp</v>
      </c>
      <c r="F297" s="87" t="str">
        <f t="shared" si="45"/>
        <v>|</v>
      </c>
      <c r="G297" s="89">
        <f>IF(B297="", "", IFERROR((VLOOKUP(B297,Ingredients!$A:$H,8,FALSE)*(D297/(VLOOKUP(B297,Ingredients!$A:$H,3,FALSE)))), "ingredient not in list"))</f>
        <v>4.8879837067209775E-2</v>
      </c>
      <c r="H297" s="87" t="str">
        <f t="shared" si="46"/>
        <v>|</v>
      </c>
      <c r="I297" s="90">
        <f>IF($B297="", "", IFERROR((VLOOKUP($B297,Ingredients!$A:$K,9,FALSE)*($D297/(VLOOKUP($B297,Ingredients!$A:$K,3,FALSE)))), "ingredient not in list"))</f>
        <v>0</v>
      </c>
      <c r="J297" s="87" t="str">
        <f t="shared" si="47"/>
        <v>|</v>
      </c>
      <c r="K297" s="90">
        <f>IF($B297="", "", IFERROR((VLOOKUP($B297,Ingredients!$A:$K,10,FALSE)*($D297/(VLOOKUP($B297,Ingredients!$A:$K,3,FALSE)))), "ingredient not in list"))</f>
        <v>0</v>
      </c>
      <c r="L297" s="87" t="str">
        <f t="shared" si="48"/>
        <v>|</v>
      </c>
      <c r="M297" s="90">
        <f>IF($B297="", "", IFERROR((VLOOKUP($B297,Ingredients!$A:$K,11,FALSE)*($D297/(VLOOKUP($B297,Ingredients!$A:$K,3,FALSE)))), "ingredient not in list"))</f>
        <v>0</v>
      </c>
      <c r="N297" s="87" t="str">
        <f t="shared" si="49"/>
        <v>|</v>
      </c>
      <c r="O297" s="91">
        <f>IF($B297="", "", IFERROR((VLOOKUP($B297,Ingredients!$A:$H,6,FALSE)*($D297/(VLOOKUP($B297,Ingredients!$A:$H,3,FALSE)))), "ingredient not in list"))</f>
        <v>0</v>
      </c>
      <c r="P297" s="9" t="str">
        <f>IF(AND(G297&lt;&gt;"",G298=""),SUM(G$1:G298)-SUM(P$1:P296),"")</f>
        <v/>
      </c>
      <c r="Q297" t="str">
        <f>IF(AND(O297&lt;&gt;"",O298=""),SUM(O$1:O298)-SUM(Q$1:Q296),"")</f>
        <v/>
      </c>
      <c r="R297" s="114" t="str">
        <f>IF(AND(I297&lt;&gt;"",I298=""),SUM(I$1:I298)-SUM(R$1:R296),"")</f>
        <v/>
      </c>
      <c r="S297" s="114" t="str">
        <f>IF(AND(K297&lt;&gt;"",K298=""),SUM(K$1:K298)-SUM(S$1:S296),"")</f>
        <v/>
      </c>
      <c r="T297" s="114" t="str">
        <f>IF(AND(M297&lt;&gt;"",M298=""),SUM(M$1:M298)-SUM(T$1:T296),"")</f>
        <v/>
      </c>
      <c r="V297" s="9" t="str">
        <f>IF(U297="","",P297/U297)</f>
        <v/>
      </c>
      <c r="W297" s="28" t="str">
        <f>IF(U297="","", Q297/U297)</f>
        <v/>
      </c>
      <c r="X297" s="114" t="str">
        <f t="shared" si="52"/>
        <v/>
      </c>
      <c r="Y297" s="114" t="str">
        <f t="shared" si="53"/>
        <v/>
      </c>
      <c r="Z297" s="114" t="str">
        <f t="shared" si="54"/>
        <v/>
      </c>
      <c r="AA297" s="77"/>
    </row>
    <row r="298" spans="1:38" ht="13.5" thickBot="1" x14ac:dyDescent="0.25">
      <c r="A298" s="78" t="s">
        <v>240</v>
      </c>
      <c r="B298" s="92" t="s">
        <v>32</v>
      </c>
      <c r="C298" s="93" t="str">
        <f t="shared" si="44"/>
        <v>|</v>
      </c>
      <c r="D298" s="94">
        <v>2</v>
      </c>
      <c r="E298" s="95" t="str">
        <f>IF(B298="","",IFERROR(VLOOKUP(B298,Ingredients!$A:$G,4,FALSE),"ingredient not in list"))</f>
        <v>tbsp</v>
      </c>
      <c r="F298" s="93" t="str">
        <f t="shared" si="45"/>
        <v>|</v>
      </c>
      <c r="G298" s="96">
        <f>IF(B298="", "", IFERROR((VLOOKUP(B298,Ingredients!$A:$H,8,FALSE)*(D298/(VLOOKUP(B298,Ingredients!$A:$H,3,FALSE)))), "ingredient not in list"))</f>
        <v>0.43625000000000003</v>
      </c>
      <c r="H298" s="93" t="str">
        <f t="shared" si="46"/>
        <v>|</v>
      </c>
      <c r="I298" s="97">
        <f>IF($B298="", "", IFERROR((VLOOKUP($B298,Ingredients!$A:$K,9,FALSE)*($D298/(VLOOKUP($B298,Ingredients!$A:$K,3,FALSE)))), "ingredient not in list"))</f>
        <v>0.12</v>
      </c>
      <c r="J298" s="93" t="str">
        <f t="shared" si="47"/>
        <v>|</v>
      </c>
      <c r="K298" s="97">
        <f>IF($B298="", "", IFERROR((VLOOKUP($B298,Ingredients!$A:$K,10,FALSE)*($D298/(VLOOKUP($B298,Ingredients!$A:$K,3,FALSE)))), "ingredient not in list"))</f>
        <v>34.6</v>
      </c>
      <c r="L298" s="93" t="str">
        <f t="shared" si="48"/>
        <v>|</v>
      </c>
      <c r="M298" s="97">
        <f>IF($B298="", "", IFERROR((VLOOKUP($B298,Ingredients!$A:$K,11,FALSE)*($D298/(VLOOKUP($B298,Ingredients!$A:$K,3,FALSE)))), "ingredient not in list"))</f>
        <v>0</v>
      </c>
      <c r="N298" s="93" t="str">
        <f t="shared" si="49"/>
        <v>|</v>
      </c>
      <c r="O298" s="98">
        <f>IF($B298="", "", IFERROR((VLOOKUP($B298,Ingredients!$A:$H,6,FALSE)*($D298/(VLOOKUP($B298,Ingredients!$A:$H,3,FALSE)))), "ingredient not in list"))</f>
        <v>120</v>
      </c>
      <c r="P298" s="9">
        <f>IF(AND(G298&lt;&gt;"",G299=""),SUM(G$1:G299)-SUM(P$1:P297),"")</f>
        <v>1.6380304993188872</v>
      </c>
      <c r="Q298">
        <f>IF(AND(O298&lt;&gt;"",O299=""),SUM(O$1:O299)-SUM(Q$1:Q297),"")</f>
        <v>1383</v>
      </c>
      <c r="R298" s="114">
        <f>IF(AND(I298&lt;&gt;"",I299=""),SUM(I$1:I299)-SUM(R$1:R297),"")</f>
        <v>26.8599999999999</v>
      </c>
      <c r="S298" s="114">
        <f>IF(AND(K298&lt;&gt;"",K299=""),SUM(K$1:K299)-SUM(S$1:S297),"")</f>
        <v>213.6200000000008</v>
      </c>
      <c r="T298" s="114">
        <f>IF(AND(M298&lt;&gt;"",M299=""),SUM(M$1:M299)-SUM(T$1:T297),"")</f>
        <v>40.919999999999845</v>
      </c>
      <c r="U298" s="14">
        <v>10</v>
      </c>
      <c r="V298" s="9">
        <f>IF(U298="","",P298/U298)</f>
        <v>0.16380304993188871</v>
      </c>
      <c r="W298" s="28">
        <f>IF(U298="","", Q298/U298)</f>
        <v>138.30000000000001</v>
      </c>
      <c r="X298" s="114">
        <f t="shared" si="52"/>
        <v>2.6859999999999902</v>
      </c>
      <c r="Y298" s="114">
        <f t="shared" si="53"/>
        <v>21.36200000000008</v>
      </c>
      <c r="Z298" s="114">
        <f t="shared" si="54"/>
        <v>4.0919999999999845</v>
      </c>
    </row>
    <row r="299" spans="1:38" ht="12.75" x14ac:dyDescent="0.2">
      <c r="A299" s="16"/>
      <c r="C299" t="str">
        <f t="shared" si="44"/>
        <v/>
      </c>
      <c r="D299" s="16"/>
      <c r="E299" s="3" t="str">
        <f>IF(B299="","",IFERROR(VLOOKUP(B299,Ingredients!$A:$G,4,FALSE),"ingredient not in list"))</f>
        <v/>
      </c>
      <c r="F299" t="str">
        <f t="shared" si="45"/>
        <v/>
      </c>
      <c r="G299" s="9" t="str">
        <f>IF(B299="", "", IFERROR((VLOOKUP(B299,Ingredients!$A:$H,8,FALSE)*(D299/(VLOOKUP(B299,Ingredients!$A:$H,3,FALSE)))), "ingredient not in list"))</f>
        <v/>
      </c>
      <c r="H299" t="str">
        <f t="shared" si="46"/>
        <v/>
      </c>
      <c r="I299" s="69" t="str">
        <f>IF($B299="", "", IFERROR((VLOOKUP($B299,Ingredients!$A:$K,9,FALSE)*($D299/(VLOOKUP($B299,Ingredients!$A:$K,3,FALSE)))), "ingredient not in list"))</f>
        <v/>
      </c>
      <c r="J299" t="str">
        <f t="shared" si="47"/>
        <v/>
      </c>
      <c r="K299" s="69" t="str">
        <f>IF($B299="", "", IFERROR((VLOOKUP($B299,Ingredients!$A:$K,10,FALSE)*($D299/(VLOOKUP($B299,Ingredients!$A:$K,3,FALSE)))), "ingredient not in list"))</f>
        <v/>
      </c>
      <c r="L299" t="str">
        <f t="shared" si="48"/>
        <v/>
      </c>
      <c r="M299" s="69" t="str">
        <f>IF($B299="", "", IFERROR((VLOOKUP($B299,Ingredients!$A:$K,11,FALSE)*($D299/(VLOOKUP($B299,Ingredients!$A:$K,3,FALSE)))), "ingredient not in list"))</f>
        <v/>
      </c>
      <c r="N299" t="str">
        <f t="shared" si="49"/>
        <v/>
      </c>
      <c r="O299" s="29" t="str">
        <f>IF($B299="", "", IFERROR((VLOOKUP($B299,Ingredients!$A:$H,6,FALSE)*($D299/(VLOOKUP($B299,Ingredients!$A:$H,3,FALSE)))), "ingredient not in list"))</f>
        <v/>
      </c>
      <c r="P299" s="9" t="str">
        <f>IF(AND(G299&lt;&gt;"",G300=""),SUM(G$1:G300)-SUM(P$1:P298),"")</f>
        <v/>
      </c>
      <c r="Q299" t="str">
        <f>IF(AND(O299&lt;&gt;"",O300=""),SUM(O$1:O300)-SUM(Q$1:Q298),"")</f>
        <v/>
      </c>
      <c r="R299" s="114" t="str">
        <f>IF(AND(I299&lt;&gt;"",I300=""),SUM(I$1:I300)-SUM(R$1:R298),"")</f>
        <v/>
      </c>
      <c r="S299" s="114" t="str">
        <f>IF(AND(K299&lt;&gt;"",K300=""),SUM(K$1:K300)-SUM(S$1:S298),"")</f>
        <v/>
      </c>
      <c r="T299" s="114" t="str">
        <f>IF(AND(M299&lt;&gt;"",M300=""),SUM(M$1:M300)-SUM(T$1:T298),"")</f>
        <v/>
      </c>
      <c r="V299" s="9" t="str">
        <f t="shared" si="50"/>
        <v/>
      </c>
      <c r="W299" s="28" t="str">
        <f t="shared" si="51"/>
        <v/>
      </c>
      <c r="X299" s="114" t="str">
        <f t="shared" si="52"/>
        <v/>
      </c>
      <c r="Y299" s="114" t="str">
        <f t="shared" si="53"/>
        <v/>
      </c>
      <c r="Z299" s="114" t="str">
        <f t="shared" si="54"/>
        <v/>
      </c>
      <c r="AA299" s="70"/>
    </row>
    <row r="300" spans="1:38" ht="12.75" x14ac:dyDescent="0.2">
      <c r="A300" s="16"/>
      <c r="B300" s="79" t="s">
        <v>51</v>
      </c>
      <c r="C300" s="80" t="str">
        <f t="shared" si="44"/>
        <v>|</v>
      </c>
      <c r="D300" s="103">
        <v>6</v>
      </c>
      <c r="E300" s="82" t="str">
        <f>IF(B300="","",IFERROR(VLOOKUP(B300,Ingredients!$A:$G,4,FALSE),"ingredient not in list"))</f>
        <v>potato</v>
      </c>
      <c r="F300" s="80" t="str">
        <f t="shared" si="45"/>
        <v>|</v>
      </c>
      <c r="G300" s="83">
        <f>IF(B300="", "", IFERROR((VLOOKUP(B300,Ingredients!$A:$H,8,FALSE)*(D300/(VLOOKUP(B300,Ingredients!$A:$H,3,FALSE)))), "ingredient not in list"))</f>
        <v>4.8000000000000007</v>
      </c>
      <c r="H300" s="80" t="str">
        <f t="shared" si="46"/>
        <v>|</v>
      </c>
      <c r="I300" s="84">
        <f>IF($B300="", "", IFERROR((VLOOKUP($B300,Ingredients!$A:$K,9,FALSE)*($D300/(VLOOKUP($B300,Ingredients!$A:$K,3,FALSE)))), "ingredient not in list"))</f>
        <v>18</v>
      </c>
      <c r="J300" s="80" t="str">
        <f t="shared" si="47"/>
        <v>|</v>
      </c>
      <c r="K300" s="84">
        <f>IF($B300="", "", IFERROR((VLOOKUP($B300,Ingredients!$A:$K,10,FALSE)*($D300/(VLOOKUP($B300,Ingredients!$A:$K,3,FALSE)))), "ingredient not in list"))</f>
        <v>156</v>
      </c>
      <c r="L300" s="80" t="str">
        <f t="shared" si="48"/>
        <v>|</v>
      </c>
      <c r="M300" s="84">
        <f>IF($B300="", "", IFERROR((VLOOKUP($B300,Ingredients!$A:$K,11,FALSE)*($D300/(VLOOKUP($B300,Ingredients!$A:$K,3,FALSE)))), "ingredient not in list"))</f>
        <v>0</v>
      </c>
      <c r="N300" s="80" t="str">
        <f t="shared" si="49"/>
        <v>|</v>
      </c>
      <c r="O300" s="85">
        <f>IF($B300="", "", IFERROR((VLOOKUP($B300,Ingredients!$A:$H,6,FALSE)*($D300/(VLOOKUP($B300,Ingredients!$A:$H,3,FALSE)))), "ingredient not in list"))</f>
        <v>1020</v>
      </c>
      <c r="P300" s="9" t="str">
        <f>IF(AND(G300&lt;&gt;"",G301=""),SUM(G$1:G301)-SUM(P$1:P299),"")</f>
        <v/>
      </c>
      <c r="Q300" t="str">
        <f>IF(AND(O300&lt;&gt;"",O301=""),SUM(O$1:O301)-SUM(Q$1:Q299),"")</f>
        <v/>
      </c>
      <c r="R300" s="114" t="str">
        <f>IF(AND(I300&lt;&gt;"",I301=""),SUM(I$1:I301)-SUM(R$1:R299),"")</f>
        <v/>
      </c>
      <c r="S300" s="114" t="str">
        <f>IF(AND(K300&lt;&gt;"",K301=""),SUM(K$1:K301)-SUM(S$1:S299),"")</f>
        <v/>
      </c>
      <c r="T300" s="114" t="str">
        <f>IF(AND(M300&lt;&gt;"",M301=""),SUM(M$1:M301)-SUM(T$1:T299),"")</f>
        <v/>
      </c>
      <c r="V300" s="9" t="str">
        <f t="shared" si="50"/>
        <v/>
      </c>
      <c r="W300" s="28" t="str">
        <f t="shared" si="51"/>
        <v/>
      </c>
      <c r="X300" s="114" t="str">
        <f t="shared" si="52"/>
        <v/>
      </c>
      <c r="Y300" s="114" t="str">
        <f t="shared" si="53"/>
        <v/>
      </c>
      <c r="Z300" s="114" t="str">
        <f t="shared" si="54"/>
        <v/>
      </c>
      <c r="AA300" s="70"/>
    </row>
    <row r="301" spans="1:38" ht="12.75" x14ac:dyDescent="0.2">
      <c r="A301" s="16"/>
      <c r="B301" s="86" t="s">
        <v>222</v>
      </c>
      <c r="C301" s="87" t="str">
        <f t="shared" si="44"/>
        <v>|</v>
      </c>
      <c r="D301" s="18">
        <v>1</v>
      </c>
      <c r="E301" s="88" t="str">
        <f>IF(B301="","",IFERROR(VLOOKUP(B301,Ingredients!$A:$G,4,FALSE),"ingredient not in list"))</f>
        <v>tbsp</v>
      </c>
      <c r="F301" s="87" t="str">
        <f t="shared" si="45"/>
        <v>|</v>
      </c>
      <c r="G301" s="89">
        <f>IF(B301="", "", IFERROR((VLOOKUP(B301,Ingredients!$A:$H,8,FALSE)*(D301/(VLOOKUP(B301,Ingredients!$A:$H,3,FALSE)))), "ingredient not in list"))</f>
        <v>3.09375E-2</v>
      </c>
      <c r="H301" s="87" t="str">
        <f t="shared" si="46"/>
        <v>|</v>
      </c>
      <c r="I301" s="90">
        <f>IF($B301="", "", IFERROR((VLOOKUP($B301,Ingredients!$A:$K,9,FALSE)*($D301/(VLOOKUP($B301,Ingredients!$A:$K,3,FALSE)))), "ingredient not in list"))</f>
        <v>0.09</v>
      </c>
      <c r="J301" s="87" t="str">
        <f t="shared" si="47"/>
        <v>|</v>
      </c>
      <c r="K301" s="90">
        <f>IF($B301="", "", IFERROR((VLOOKUP($B301,Ingredients!$A:$K,10,FALSE)*($D301/(VLOOKUP($B301,Ingredients!$A:$K,3,FALSE)))), "ingredient not in list"))</f>
        <v>0</v>
      </c>
      <c r="L301" s="87" t="str">
        <f t="shared" si="48"/>
        <v>|</v>
      </c>
      <c r="M301" s="90">
        <f>IF($B301="", "", IFERROR((VLOOKUP($B301,Ingredients!$A:$K,11,FALSE)*($D301/(VLOOKUP($B301,Ingredients!$A:$K,3,FALSE)))), "ingredient not in list"))</f>
        <v>8.4600000000000009</v>
      </c>
      <c r="N301" s="87" t="str">
        <f t="shared" si="49"/>
        <v>|</v>
      </c>
      <c r="O301" s="91">
        <f>IF($B301="", "", IFERROR((VLOOKUP($B301,Ingredients!$A:$H,6,FALSE)*($D301/(VLOOKUP($B301,Ingredients!$A:$H,3,FALSE)))), "ingredient not in list"))</f>
        <v>100</v>
      </c>
      <c r="P301" s="9" t="str">
        <f>IF(AND(G301&lt;&gt;"",G302=""),SUM(G$1:G302)-SUM(P$1:P300),"")</f>
        <v/>
      </c>
      <c r="Q301" t="str">
        <f>IF(AND(O301&lt;&gt;"",O302=""),SUM(O$1:O302)-SUM(Q$1:Q300),"")</f>
        <v/>
      </c>
      <c r="R301" s="114" t="str">
        <f>IF(AND(I301&lt;&gt;"",I302=""),SUM(I$1:I302)-SUM(R$1:R300),"")</f>
        <v/>
      </c>
      <c r="S301" s="114" t="str">
        <f>IF(AND(K301&lt;&gt;"",K302=""),SUM(K$1:K302)-SUM(S$1:S300),"")</f>
        <v/>
      </c>
      <c r="T301" s="114" t="str">
        <f>IF(AND(M301&lt;&gt;"",M302=""),SUM(M$1:M302)-SUM(T$1:T300),"")</f>
        <v/>
      </c>
      <c r="V301" s="9" t="str">
        <f t="shared" si="50"/>
        <v/>
      </c>
      <c r="W301" s="28" t="str">
        <f t="shared" si="51"/>
        <v/>
      </c>
      <c r="X301" s="114" t="str">
        <f t="shared" si="52"/>
        <v/>
      </c>
      <c r="Y301" s="114" t="str">
        <f t="shared" si="53"/>
        <v/>
      </c>
      <c r="Z301" s="114" t="str">
        <f t="shared" si="54"/>
        <v/>
      </c>
      <c r="AA301" s="70"/>
    </row>
    <row r="302" spans="1:38" ht="13.5" thickBot="1" x14ac:dyDescent="0.25">
      <c r="A302" s="16"/>
      <c r="B302" s="86" t="s">
        <v>243</v>
      </c>
      <c r="C302" s="87" t="str">
        <f t="shared" si="44"/>
        <v>|</v>
      </c>
      <c r="D302" s="18">
        <v>2.6</v>
      </c>
      <c r="E302" s="88" t="str">
        <f>IF(B302="","",IFERROR(VLOOKUP(B302,Ingredients!$A:$G,4,FALSE),"ingredient not in list"))</f>
        <v>oz</v>
      </c>
      <c r="F302" s="87" t="str">
        <f t="shared" si="45"/>
        <v>|</v>
      </c>
      <c r="G302" s="89">
        <f>IF(B302="", "", IFERROR((VLOOKUP(B302,Ingredients!$A:$H,8,FALSE)*(D302/(VLOOKUP(B302,Ingredients!$A:$H,3,FALSE)))), "ingredient not in list"))</f>
        <v>0.86450000000000005</v>
      </c>
      <c r="H302" s="87" t="str">
        <f t="shared" si="46"/>
        <v>|</v>
      </c>
      <c r="I302" s="90">
        <f>IF($B302="", "", IFERROR((VLOOKUP($B302,Ingredients!$A:$K,9,FALSE)*($D302/(VLOOKUP($B302,Ingredients!$A:$K,3,FALSE)))), "ingredient not in list"))</f>
        <v>13</v>
      </c>
      <c r="J302" s="87" t="str">
        <f t="shared" si="47"/>
        <v>|</v>
      </c>
      <c r="K302" s="90">
        <f>IF($B302="", "", IFERROR((VLOOKUP($B302,Ingredients!$A:$K,10,FALSE)*($D302/(VLOOKUP($B302,Ingredients!$A:$K,3,FALSE)))), "ingredient not in list"))</f>
        <v>0</v>
      </c>
      <c r="L302" s="87" t="str">
        <f t="shared" si="48"/>
        <v>|</v>
      </c>
      <c r="M302" s="90">
        <f>IF($B302="", "", IFERROR((VLOOKUP($B302,Ingredients!$A:$K,11,FALSE)*($D302/(VLOOKUP($B302,Ingredients!$A:$K,3,FALSE)))), "ingredient not in list"))</f>
        <v>7.8000000000000007</v>
      </c>
      <c r="N302" s="87" t="str">
        <f t="shared" si="49"/>
        <v>|</v>
      </c>
      <c r="O302" s="91">
        <f>IF($B302="", "", IFERROR((VLOOKUP($B302,Ingredients!$A:$H,6,FALSE)*($D302/(VLOOKUP($B302,Ingredients!$A:$H,3,FALSE)))), "ingredient not in list"))</f>
        <v>117</v>
      </c>
      <c r="P302" s="9" t="str">
        <f>IF(AND(G302&lt;&gt;"",G303=""),SUM(G$1:G303)-SUM(P$1:P301),"")</f>
        <v/>
      </c>
      <c r="Q302" t="str">
        <f>IF(AND(O302&lt;&gt;"",O303=""),SUM(O$1:O303)-SUM(Q$1:Q301),"")</f>
        <v/>
      </c>
      <c r="R302" s="114" t="str">
        <f>IF(AND(I302&lt;&gt;"",I303=""),SUM(I$1:I303)-SUM(R$1:R301),"")</f>
        <v/>
      </c>
      <c r="S302" s="114" t="str">
        <f>IF(AND(K302&lt;&gt;"",K303=""),SUM(K$1:K303)-SUM(S$1:S301),"")</f>
        <v/>
      </c>
      <c r="T302" s="114" t="str">
        <f>IF(AND(M302&lt;&gt;"",M303=""),SUM(M$1:M303)-SUM(T$1:T301),"")</f>
        <v/>
      </c>
      <c r="V302" s="9" t="str">
        <f t="shared" si="50"/>
        <v/>
      </c>
      <c r="W302" s="28" t="str">
        <f t="shared" si="51"/>
        <v/>
      </c>
      <c r="X302" s="114" t="str">
        <f t="shared" si="52"/>
        <v/>
      </c>
      <c r="Y302" s="114" t="str">
        <f t="shared" si="53"/>
        <v/>
      </c>
      <c r="Z302" s="114" t="str">
        <f t="shared" si="54"/>
        <v/>
      </c>
      <c r="AA302" s="70"/>
    </row>
    <row r="303" spans="1:38" ht="13.5" thickBot="1" x14ac:dyDescent="0.25">
      <c r="A303" s="78" t="s">
        <v>244</v>
      </c>
      <c r="B303" s="92" t="s">
        <v>39</v>
      </c>
      <c r="C303" s="93" t="str">
        <f t="shared" si="44"/>
        <v>|</v>
      </c>
      <c r="D303" s="94">
        <v>1.5</v>
      </c>
      <c r="E303" s="95" t="str">
        <f>IF(B303="","",IFERROR(VLOOKUP(B303,Ingredients!$A:$G,4,FALSE),"ingredient not in list"))</f>
        <v>cup</v>
      </c>
      <c r="F303" s="93" t="str">
        <f t="shared" si="45"/>
        <v>|</v>
      </c>
      <c r="G303" s="96">
        <f>IF(B303="", "", IFERROR((VLOOKUP(B303,Ingredients!$A:$H,8,FALSE)*(D303/(VLOOKUP(B303,Ingredients!$A:$H,3,FALSE)))), "ingredient not in list"))</f>
        <v>0.67714285714285716</v>
      </c>
      <c r="H303" s="93" t="str">
        <f t="shared" si="46"/>
        <v>|</v>
      </c>
      <c r="I303" s="97">
        <f>IF($B303="", "", IFERROR((VLOOKUP($B303,Ingredients!$A:$K,9,FALSE)*($D303/(VLOOKUP($B303,Ingredients!$A:$K,3,FALSE)))), "ingredient not in list"))</f>
        <v>6</v>
      </c>
      <c r="J303" s="93" t="str">
        <f t="shared" si="47"/>
        <v>|</v>
      </c>
      <c r="K303" s="97">
        <f>IF($B303="", "", IFERROR((VLOOKUP($B303,Ingredients!$A:$K,10,FALSE)*($D303/(VLOOKUP($B303,Ingredients!$A:$K,3,FALSE)))), "ingredient not in list"))</f>
        <v>33</v>
      </c>
      <c r="L303" s="93" t="str">
        <f t="shared" si="48"/>
        <v>|</v>
      </c>
      <c r="M303" s="97">
        <f>IF($B303="", "", IFERROR((VLOOKUP($B303,Ingredients!$A:$K,11,FALSE)*($D303/(VLOOKUP($B303,Ingredients!$A:$K,3,FALSE)))), "ingredient not in list"))</f>
        <v>1.5</v>
      </c>
      <c r="N303" s="93" t="str">
        <f t="shared" si="49"/>
        <v>|</v>
      </c>
      <c r="O303" s="98">
        <f>IF($B303="", "", IFERROR((VLOOKUP($B303,Ingredients!$A:$H,6,FALSE)*($D303/(VLOOKUP($B303,Ingredients!$A:$H,3,FALSE)))), "ingredient not in list"))</f>
        <v>240</v>
      </c>
      <c r="P303" s="9">
        <f>IF(AND(G303&lt;&gt;"",G304=""),SUM(G$1:G304)-SUM(P$1:P302),"")</f>
        <v>6.3725803571428514</v>
      </c>
      <c r="Q303">
        <f>IF(AND(O303&lt;&gt;"",O304=""),SUM(O$1:O304)-SUM(Q$1:Q302),"")</f>
        <v>1477</v>
      </c>
      <c r="R303" s="114">
        <f>IF(AND(I303&lt;&gt;"",I304=""),SUM(I$1:I304)-SUM(R$1:R302),"")</f>
        <v>37.089999999999918</v>
      </c>
      <c r="S303" s="114">
        <f>IF(AND(K303&lt;&gt;"",K304=""),SUM(K$1:K304)-SUM(S$1:S302),"")</f>
        <v>189</v>
      </c>
      <c r="T303" s="114">
        <f>IF(AND(M303&lt;&gt;"",M304=""),SUM(M$1:M304)-SUM(T$1:T302),"")</f>
        <v>17.759999999999991</v>
      </c>
      <c r="U303" s="14">
        <v>6</v>
      </c>
      <c r="V303" s="9">
        <f t="shared" si="50"/>
        <v>1.0620967261904752</v>
      </c>
      <c r="W303" s="28">
        <f t="shared" si="51"/>
        <v>246.16666666666666</v>
      </c>
      <c r="X303" s="114">
        <f t="shared" si="52"/>
        <v>6.1816666666666533</v>
      </c>
      <c r="Y303" s="114">
        <f t="shared" si="53"/>
        <v>31.5</v>
      </c>
      <c r="Z303" s="114">
        <f t="shared" si="54"/>
        <v>2.9599999999999986</v>
      </c>
    </row>
    <row r="304" spans="1:38" ht="12.75" x14ac:dyDescent="0.2">
      <c r="A304" s="16"/>
      <c r="C304" t="str">
        <f t="shared" si="44"/>
        <v/>
      </c>
      <c r="D304" s="16"/>
      <c r="E304" s="3" t="str">
        <f>IF(B304="","",IFERROR(VLOOKUP(B304,Ingredients!$A:$G,4,FALSE),"ingredient not in list"))</f>
        <v/>
      </c>
      <c r="F304" t="str">
        <f t="shared" si="45"/>
        <v/>
      </c>
      <c r="G304" s="9" t="str">
        <f>IF(B304="", "", IFERROR((VLOOKUP(B304,Ingredients!$A:$H,8,FALSE)*(D304/(VLOOKUP(B304,Ingredients!$A:$H,3,FALSE)))), "ingredient not in list"))</f>
        <v/>
      </c>
      <c r="H304" t="str">
        <f t="shared" si="46"/>
        <v/>
      </c>
      <c r="I304" s="69" t="str">
        <f>IF($B304="", "", IFERROR((VLOOKUP($B304,Ingredients!$A:$K,9,FALSE)*($D304/(VLOOKUP($B304,Ingredients!$A:$K,3,FALSE)))), "ingredient not in list"))</f>
        <v/>
      </c>
      <c r="J304" t="str">
        <f t="shared" si="47"/>
        <v/>
      </c>
      <c r="K304" s="69" t="str">
        <f>IF($B304="", "", IFERROR((VLOOKUP($B304,Ingredients!$A:$K,10,FALSE)*($D304/(VLOOKUP($B304,Ingredients!$A:$K,3,FALSE)))), "ingredient not in list"))</f>
        <v/>
      </c>
      <c r="L304" t="str">
        <f t="shared" si="48"/>
        <v/>
      </c>
      <c r="M304" s="69" t="str">
        <f>IF($B304="", "", IFERROR((VLOOKUP($B304,Ingredients!$A:$K,11,FALSE)*($D304/(VLOOKUP($B304,Ingredients!$A:$K,3,FALSE)))), "ingredient not in list"))</f>
        <v/>
      </c>
      <c r="N304" t="str">
        <f t="shared" si="49"/>
        <v/>
      </c>
      <c r="O304" s="29" t="str">
        <f>IF($B304="", "", IFERROR((VLOOKUP($B304,Ingredients!$A:$H,6,FALSE)*($D304/(VLOOKUP($B304,Ingredients!$A:$H,3,FALSE)))), "ingredient not in list"))</f>
        <v/>
      </c>
      <c r="P304" s="9" t="str">
        <f>IF(AND(G304&lt;&gt;"",G305=""),SUM(G$1:G305)-SUM(P$1:P303),"")</f>
        <v/>
      </c>
      <c r="Q304" t="str">
        <f>IF(AND(O304&lt;&gt;"",O305=""),SUM(O$1:O305)-SUM(Q$1:Q303),"")</f>
        <v/>
      </c>
      <c r="R304" s="114" t="str">
        <f>IF(AND(I304&lt;&gt;"",I305=""),SUM(I$1:I305)-SUM(R$1:R303),"")</f>
        <v/>
      </c>
      <c r="S304" s="114" t="str">
        <f>IF(AND(K304&lt;&gt;"",K305=""),SUM(K$1:K305)-SUM(S$1:S303),"")</f>
        <v/>
      </c>
      <c r="T304" s="114" t="str">
        <f>IF(AND(M304&lt;&gt;"",M305=""),SUM(M$1:M305)-SUM(T$1:T303),"")</f>
        <v/>
      </c>
      <c r="V304" s="9" t="str">
        <f t="shared" si="50"/>
        <v/>
      </c>
      <c r="W304" s="28" t="str">
        <f t="shared" si="51"/>
        <v/>
      </c>
      <c r="X304" s="114" t="str">
        <f t="shared" si="52"/>
        <v/>
      </c>
      <c r="Y304" s="114" t="str">
        <f t="shared" si="53"/>
        <v/>
      </c>
      <c r="Z304" s="114" t="str">
        <f t="shared" si="54"/>
        <v/>
      </c>
      <c r="AA304" s="70"/>
    </row>
    <row r="305" spans="1:27" ht="12.75" x14ac:dyDescent="0.2">
      <c r="A305" s="16"/>
      <c r="B305" s="79" t="s">
        <v>108</v>
      </c>
      <c r="C305" s="80" t="str">
        <f t="shared" si="44"/>
        <v>|</v>
      </c>
      <c r="D305" s="103">
        <v>16</v>
      </c>
      <c r="E305" s="82" t="str">
        <f>IF(B305="","",IFERROR(VLOOKUP(B305,Ingredients!$A:$G,4,FALSE),"ingredient not in list"))</f>
        <v>oz</v>
      </c>
      <c r="F305" s="80" t="str">
        <f t="shared" si="45"/>
        <v>|</v>
      </c>
      <c r="G305" s="83">
        <f>IF(B305="", "", IFERROR((VLOOKUP(B305,Ingredients!$A:$H,8,FALSE)*(D305/(VLOOKUP(B305,Ingredients!$A:$H,3,FALSE)))), "ingredient not in list"))</f>
        <v>1.79</v>
      </c>
      <c r="H305" s="80" t="str">
        <f t="shared" si="46"/>
        <v>|</v>
      </c>
      <c r="I305" s="84">
        <f>IF($B305="", "", IFERROR((VLOOKUP($B305,Ingredients!$A:$K,9,FALSE)*($D305/(VLOOKUP($B305,Ingredients!$A:$K,3,FALSE)))), "ingredient not in list"))</f>
        <v>72</v>
      </c>
      <c r="J305" s="80" t="str">
        <f t="shared" si="47"/>
        <v>|</v>
      </c>
      <c r="K305" s="84">
        <f>IF($B305="", "", IFERROR((VLOOKUP($B305,Ingredients!$A:$K,10,FALSE)*($D305/(VLOOKUP($B305,Ingredients!$A:$K,3,FALSE)))), "ingredient not in list"))</f>
        <v>312</v>
      </c>
      <c r="L305" s="80" t="str">
        <f t="shared" si="48"/>
        <v>|</v>
      </c>
      <c r="M305" s="84">
        <f>IF($B305="", "", IFERROR((VLOOKUP($B305,Ingredients!$A:$K,11,FALSE)*($D305/(VLOOKUP($B305,Ingredients!$A:$K,3,FALSE)))), "ingredient not in list"))</f>
        <v>12</v>
      </c>
      <c r="N305" s="80" t="str">
        <f t="shared" si="49"/>
        <v>|</v>
      </c>
      <c r="O305" s="85">
        <f>IF($B305="", "", IFERROR((VLOOKUP($B305,Ingredients!$A:$H,6,FALSE)*($D305/(VLOOKUP($B305,Ingredients!$A:$H,3,FALSE)))), "ingredient not in list"))</f>
        <v>1440</v>
      </c>
      <c r="P305" s="9" t="str">
        <f>IF(AND(G305&lt;&gt;"",G306=""),SUM(G$1:G306)-SUM(P$1:P304),"")</f>
        <v/>
      </c>
      <c r="Q305" t="str">
        <f>IF(AND(O305&lt;&gt;"",O306=""),SUM(O$1:O306)-SUM(Q$1:Q304),"")</f>
        <v/>
      </c>
      <c r="R305" s="114" t="str">
        <f>IF(AND(I305&lt;&gt;"",I306=""),SUM(I$1:I306)-SUM(R$1:R304),"")</f>
        <v/>
      </c>
      <c r="S305" s="114" t="str">
        <f>IF(AND(K305&lt;&gt;"",K306=""),SUM(K$1:K306)-SUM(S$1:S304),"")</f>
        <v/>
      </c>
      <c r="T305" s="114" t="str">
        <f>IF(AND(M305&lt;&gt;"",M306=""),SUM(M$1:M306)-SUM(T$1:T304),"")</f>
        <v/>
      </c>
      <c r="V305" s="9" t="str">
        <f t="shared" si="50"/>
        <v/>
      </c>
      <c r="W305" s="28" t="str">
        <f t="shared" si="51"/>
        <v/>
      </c>
      <c r="X305" s="114" t="str">
        <f t="shared" si="52"/>
        <v/>
      </c>
      <c r="Y305" s="114" t="str">
        <f t="shared" si="53"/>
        <v/>
      </c>
      <c r="Z305" s="114" t="str">
        <f t="shared" si="54"/>
        <v/>
      </c>
      <c r="AA305" s="70"/>
    </row>
    <row r="306" spans="1:27" ht="12.75" x14ac:dyDescent="0.2">
      <c r="A306" s="16"/>
      <c r="B306" s="86" t="s">
        <v>44</v>
      </c>
      <c r="C306" s="87" t="str">
        <f t="shared" si="44"/>
        <v>|</v>
      </c>
      <c r="D306" s="18">
        <v>1</v>
      </c>
      <c r="E306" s="88" t="str">
        <f>IF(B306="","",IFERROR(VLOOKUP(B306,Ingredients!$A:$G,4,FALSE),"ingredient not in list"))</f>
        <v>pepper</v>
      </c>
      <c r="F306" s="87" t="str">
        <f t="shared" si="45"/>
        <v>|</v>
      </c>
      <c r="G306" s="89">
        <f>IF(B306="", "", IFERROR((VLOOKUP(B306,Ingredients!$A:$H,8,FALSE)*(D306/(VLOOKUP(B306,Ingredients!$A:$H,3,FALSE)))), "ingredient not in list"))</f>
        <v>0.99</v>
      </c>
      <c r="H306" s="87" t="str">
        <f t="shared" si="46"/>
        <v>|</v>
      </c>
      <c r="I306" s="90">
        <f>IF($B306="", "", IFERROR((VLOOKUP($B306,Ingredients!$A:$K,9,FALSE)*($D306/(VLOOKUP($B306,Ingredients!$A:$K,3,FALSE)))), "ingredient not in list"))</f>
        <v>1</v>
      </c>
      <c r="J306" s="87" t="str">
        <f t="shared" si="47"/>
        <v>|</v>
      </c>
      <c r="K306" s="90">
        <f>IF($B306="", "", IFERROR((VLOOKUP($B306,Ingredients!$A:$K,10,FALSE)*($D306/(VLOOKUP($B306,Ingredients!$A:$K,3,FALSE)))), "ingredient not in list"))</f>
        <v>8</v>
      </c>
      <c r="L306" s="87" t="str">
        <f t="shared" si="48"/>
        <v>|</v>
      </c>
      <c r="M306" s="90">
        <f>IF($B306="", "", IFERROR((VLOOKUP($B306,Ingredients!$A:$K,11,FALSE)*($D306/(VLOOKUP($B306,Ingredients!$A:$K,3,FALSE)))), "ingredient not in list"))</f>
        <v>0</v>
      </c>
      <c r="N306" s="87" t="str">
        <f t="shared" si="49"/>
        <v>|</v>
      </c>
      <c r="O306" s="91">
        <f>IF($B306="", "", IFERROR((VLOOKUP($B306,Ingredients!$A:$H,6,FALSE)*($D306/(VLOOKUP($B306,Ingredients!$A:$H,3,FALSE)))), "ingredient not in list"))</f>
        <v>37</v>
      </c>
      <c r="P306" s="9" t="str">
        <f>IF(AND(G306&lt;&gt;"",G307=""),SUM(G$1:G307)-SUM(P$1:P305),"")</f>
        <v/>
      </c>
      <c r="Q306" t="str">
        <f>IF(AND(O306&lt;&gt;"",O307=""),SUM(O$1:O307)-SUM(Q$1:Q305),"")</f>
        <v/>
      </c>
      <c r="R306" s="114" t="str">
        <f>IF(AND(I306&lt;&gt;"",I307=""),SUM(I$1:I307)-SUM(R$1:R305),"")</f>
        <v/>
      </c>
      <c r="S306" s="114" t="str">
        <f>IF(AND(K306&lt;&gt;"",K307=""),SUM(K$1:K307)-SUM(S$1:S305),"")</f>
        <v/>
      </c>
      <c r="T306" s="114" t="str">
        <f>IF(AND(M306&lt;&gt;"",M307=""),SUM(M$1:M307)-SUM(T$1:T305),"")</f>
        <v/>
      </c>
      <c r="V306" s="9" t="str">
        <f t="shared" si="50"/>
        <v/>
      </c>
      <c r="W306" s="28" t="str">
        <f t="shared" si="51"/>
        <v/>
      </c>
      <c r="X306" s="114" t="str">
        <f t="shared" si="52"/>
        <v/>
      </c>
      <c r="Y306" s="114" t="str">
        <f t="shared" si="53"/>
        <v/>
      </c>
      <c r="Z306" s="114" t="str">
        <f t="shared" si="54"/>
        <v/>
      </c>
      <c r="AA306" s="70"/>
    </row>
    <row r="307" spans="1:27" ht="12.75" x14ac:dyDescent="0.2">
      <c r="A307" s="16"/>
      <c r="B307" s="86" t="s">
        <v>195</v>
      </c>
      <c r="C307" s="87" t="str">
        <f t="shared" si="44"/>
        <v>|</v>
      </c>
      <c r="D307" s="18">
        <v>7</v>
      </c>
      <c r="E307" s="88" t="str">
        <f>IF(B307="","",IFERROR(VLOOKUP(B307,Ingredients!$A:$G,4,FALSE),"ingredient not in list"))</f>
        <v>carrot</v>
      </c>
      <c r="F307" s="87" t="str">
        <f t="shared" si="45"/>
        <v>|</v>
      </c>
      <c r="G307" s="89">
        <f>IF(B307="", "", IFERROR((VLOOKUP(B307,Ingredients!$A:$H,8,FALSE)*(D307/(VLOOKUP(B307,Ingredients!$A:$H,3,FALSE)))), "ingredient not in list"))</f>
        <v>0.77875000000000005</v>
      </c>
      <c r="H307" s="87" t="str">
        <f t="shared" si="46"/>
        <v>|</v>
      </c>
      <c r="I307" s="90">
        <f>IF($B307="", "", IFERROR((VLOOKUP($B307,Ingredients!$A:$K,9,FALSE)*($D307/(VLOOKUP($B307,Ingredients!$A:$K,3,FALSE)))), "ingredient not in list"))</f>
        <v>3.9899999999999998</v>
      </c>
      <c r="J307" s="87" t="str">
        <f t="shared" si="47"/>
        <v>|</v>
      </c>
      <c r="K307" s="90">
        <f>IF($B307="", "", IFERROR((VLOOKUP($B307,Ingredients!$A:$K,10,FALSE)*($D307/(VLOOKUP($B307,Ingredients!$A:$K,3,FALSE)))), "ingredient not in list"))</f>
        <v>40.879999999999995</v>
      </c>
      <c r="L307" s="87" t="str">
        <f t="shared" si="48"/>
        <v>|</v>
      </c>
      <c r="M307" s="90">
        <f>IF($B307="", "", IFERROR((VLOOKUP($B307,Ingredients!$A:$K,11,FALSE)*($D307/(VLOOKUP($B307,Ingredients!$A:$K,3,FALSE)))), "ingredient not in list"))</f>
        <v>1.05</v>
      </c>
      <c r="N307" s="87" t="str">
        <f t="shared" si="49"/>
        <v>|</v>
      </c>
      <c r="O307" s="91">
        <f>IF($B307="", "", IFERROR((VLOOKUP($B307,Ingredients!$A:$H,6,FALSE)*($D307/(VLOOKUP($B307,Ingredients!$A:$H,3,FALSE)))), "ingredient not in list"))</f>
        <v>175</v>
      </c>
      <c r="P307" s="9" t="str">
        <f>IF(AND(G307&lt;&gt;"",G308=""),SUM(G$1:G308)-SUM(P$1:P306),"")</f>
        <v/>
      </c>
      <c r="Q307" t="str">
        <f>IF(AND(O307&lt;&gt;"",O308=""),SUM(O$1:O308)-SUM(Q$1:Q306),"")</f>
        <v/>
      </c>
      <c r="R307" s="114" t="str">
        <f>IF(AND(I307&lt;&gt;"",I308=""),SUM(I$1:I308)-SUM(R$1:R306),"")</f>
        <v/>
      </c>
      <c r="S307" s="114" t="str">
        <f>IF(AND(K307&lt;&gt;"",K308=""),SUM(K$1:K308)-SUM(S$1:S306),"")</f>
        <v/>
      </c>
      <c r="T307" s="114" t="str">
        <f>IF(AND(M307&lt;&gt;"",M308=""),SUM(M$1:M308)-SUM(T$1:T306),"")</f>
        <v/>
      </c>
      <c r="V307" s="9" t="str">
        <f t="shared" si="50"/>
        <v/>
      </c>
      <c r="W307" s="28" t="str">
        <f t="shared" si="51"/>
        <v/>
      </c>
      <c r="X307" s="114" t="str">
        <f t="shared" si="52"/>
        <v/>
      </c>
      <c r="Y307" s="114" t="str">
        <f t="shared" si="53"/>
        <v/>
      </c>
      <c r="Z307" s="114" t="str">
        <f t="shared" si="54"/>
        <v/>
      </c>
      <c r="AA307" s="70"/>
    </row>
    <row r="308" spans="1:27" ht="12.75" x14ac:dyDescent="0.2">
      <c r="A308" s="16"/>
      <c r="B308" s="86" t="s">
        <v>34</v>
      </c>
      <c r="C308" s="87" t="str">
        <f t="shared" si="44"/>
        <v>|</v>
      </c>
      <c r="D308" s="18">
        <v>3</v>
      </c>
      <c r="E308" s="88" t="str">
        <f>IF(B308="","",IFERROR(VLOOKUP(B308,Ingredients!$A:$G,4,FALSE),"ingredient not in list"))</f>
        <v>green onion</v>
      </c>
      <c r="F308" s="87" t="str">
        <f t="shared" si="45"/>
        <v>|</v>
      </c>
      <c r="G308" s="89">
        <f>IF(B308="", "", IFERROR((VLOOKUP(B308,Ingredients!$A:$H,8,FALSE)*(D308/(VLOOKUP(B308,Ingredients!$A:$H,3,FALSE)))), "ingredient not in list"))</f>
        <v>0.25800000000000001</v>
      </c>
      <c r="H308" s="87" t="str">
        <f t="shared" si="46"/>
        <v>|</v>
      </c>
      <c r="I308" s="90">
        <f>IF($B308="", "", IFERROR((VLOOKUP($B308,Ingredients!$A:$K,9,FALSE)*($D308/(VLOOKUP($B308,Ingredients!$A:$K,3,FALSE)))), "ingredient not in list"))</f>
        <v>3</v>
      </c>
      <c r="J308" s="87" t="str">
        <f t="shared" si="47"/>
        <v>|</v>
      </c>
      <c r="K308" s="90">
        <f>IF($B308="", "", IFERROR((VLOOKUP($B308,Ingredients!$A:$K,10,FALSE)*($D308/(VLOOKUP($B308,Ingredients!$A:$K,3,FALSE)))), "ingredient not in list"))</f>
        <v>6</v>
      </c>
      <c r="L308" s="87" t="str">
        <f t="shared" si="48"/>
        <v>|</v>
      </c>
      <c r="M308" s="90">
        <f>IF($B308="", "", IFERROR((VLOOKUP($B308,Ingredients!$A:$K,11,FALSE)*($D308/(VLOOKUP($B308,Ingredients!$A:$K,3,FALSE)))), "ingredient not in list"))</f>
        <v>0</v>
      </c>
      <c r="N308" s="87" t="str">
        <f t="shared" si="49"/>
        <v>|</v>
      </c>
      <c r="O308" s="91">
        <f>IF($B308="", "", IFERROR((VLOOKUP($B308,Ingredients!$A:$H,6,FALSE)*($D308/(VLOOKUP($B308,Ingredients!$A:$H,3,FALSE)))), "ingredient not in list"))</f>
        <v>15</v>
      </c>
      <c r="P308" s="9" t="str">
        <f>IF(AND(G308&lt;&gt;"",G309=""),SUM(G$1:G309)-SUM(P$1:P307),"")</f>
        <v/>
      </c>
      <c r="Q308" t="str">
        <f>IF(AND(O308&lt;&gt;"",O309=""),SUM(O$1:O309)-SUM(Q$1:Q307),"")</f>
        <v/>
      </c>
      <c r="R308" s="114" t="str">
        <f>IF(AND(I308&lt;&gt;"",I309=""),SUM(I$1:I309)-SUM(R$1:R307),"")</f>
        <v/>
      </c>
      <c r="S308" s="114" t="str">
        <f>IF(AND(K308&lt;&gt;"",K309=""),SUM(K$1:K309)-SUM(S$1:S307),"")</f>
        <v/>
      </c>
      <c r="T308" s="114" t="str">
        <f>IF(AND(M308&lt;&gt;"",M309=""),SUM(M$1:M309)-SUM(T$1:T307),"")</f>
        <v/>
      </c>
      <c r="V308" s="9" t="str">
        <f t="shared" si="50"/>
        <v/>
      </c>
      <c r="W308" s="28" t="str">
        <f t="shared" si="51"/>
        <v/>
      </c>
      <c r="X308" s="114" t="str">
        <f t="shared" si="52"/>
        <v/>
      </c>
      <c r="Y308" s="114" t="str">
        <f t="shared" si="53"/>
        <v/>
      </c>
      <c r="Z308" s="114" t="str">
        <f t="shared" si="54"/>
        <v/>
      </c>
      <c r="AA308" s="70"/>
    </row>
    <row r="309" spans="1:27" ht="12.75" x14ac:dyDescent="0.2">
      <c r="A309" s="16"/>
      <c r="B309" s="86" t="s">
        <v>146</v>
      </c>
      <c r="C309" s="87" t="str">
        <f t="shared" si="44"/>
        <v>|</v>
      </c>
      <c r="D309" s="18">
        <v>3</v>
      </c>
      <c r="E309" s="88" t="str">
        <f>IF(B309="","",IFERROR(VLOOKUP(B309,Ingredients!$A:$G,4,FALSE),"ingredient not in list"))</f>
        <v>clove</v>
      </c>
      <c r="F309" s="87" t="str">
        <f t="shared" si="45"/>
        <v>|</v>
      </c>
      <c r="G309" s="89">
        <f>IF(B309="", "", IFERROR((VLOOKUP(B309,Ingredients!$A:$H,8,FALSE)*(D309/(VLOOKUP(B309,Ingredients!$A:$H,3,FALSE)))), "ingredient not in list"))</f>
        <v>0.10349999999999998</v>
      </c>
      <c r="H309" s="87" t="str">
        <f t="shared" si="46"/>
        <v>|</v>
      </c>
      <c r="I309" s="90">
        <f>IF($B309="", "", IFERROR((VLOOKUP($B309,Ingredients!$A:$K,9,FALSE)*($D309/(VLOOKUP($B309,Ingredients!$A:$K,3,FALSE)))), "ingredient not in list"))</f>
        <v>0.57000000000000006</v>
      </c>
      <c r="J309" s="87" t="str">
        <f t="shared" si="47"/>
        <v>|</v>
      </c>
      <c r="K309" s="90">
        <f>IF($B309="", "", IFERROR((VLOOKUP($B309,Ingredients!$A:$K,10,FALSE)*($D309/(VLOOKUP($B309,Ingredients!$A:$K,3,FALSE)))), "ingredient not in list"))</f>
        <v>2.9699999999999998</v>
      </c>
      <c r="L309" s="87" t="str">
        <f t="shared" si="48"/>
        <v>|</v>
      </c>
      <c r="M309" s="90">
        <f>IF($B309="", "", IFERROR((VLOOKUP($B309,Ingredients!$A:$K,11,FALSE)*($D309/(VLOOKUP($B309,Ingredients!$A:$K,3,FALSE)))), "ingredient not in list"))</f>
        <v>0.06</v>
      </c>
      <c r="N309" s="87" t="str">
        <f t="shared" si="49"/>
        <v>|</v>
      </c>
      <c r="O309" s="91">
        <f>IF($B309="", "", IFERROR((VLOOKUP($B309,Ingredients!$A:$H,6,FALSE)*($D309/(VLOOKUP($B309,Ingredients!$A:$H,3,FALSE)))), "ingredient not in list"))</f>
        <v>12</v>
      </c>
      <c r="P309" s="9" t="str">
        <f>IF(AND(G309&lt;&gt;"",G310=""),SUM(G$1:G310)-SUM(P$1:P308),"")</f>
        <v/>
      </c>
      <c r="Q309" t="str">
        <f>IF(AND(O309&lt;&gt;"",O310=""),SUM(O$1:O310)-SUM(Q$1:Q308),"")</f>
        <v/>
      </c>
      <c r="R309" s="114" t="str">
        <f>IF(AND(I309&lt;&gt;"",I310=""),SUM(I$1:I310)-SUM(R$1:R308),"")</f>
        <v/>
      </c>
      <c r="S309" s="114" t="str">
        <f>IF(AND(K309&lt;&gt;"",K310=""),SUM(K$1:K310)-SUM(S$1:S308),"")</f>
        <v/>
      </c>
      <c r="T309" s="114" t="str">
        <f>IF(AND(M309&lt;&gt;"",M310=""),SUM(M$1:M310)-SUM(T$1:T308),"")</f>
        <v/>
      </c>
      <c r="V309" s="9" t="str">
        <f t="shared" si="50"/>
        <v/>
      </c>
      <c r="W309" s="28" t="str">
        <f t="shared" si="51"/>
        <v/>
      </c>
      <c r="X309" s="114" t="str">
        <f t="shared" si="52"/>
        <v/>
      </c>
      <c r="Y309" s="114" t="str">
        <f t="shared" si="53"/>
        <v/>
      </c>
      <c r="Z309" s="114" t="str">
        <f t="shared" si="54"/>
        <v/>
      </c>
      <c r="AA309" s="70"/>
    </row>
    <row r="310" spans="1:27" ht="12.75" x14ac:dyDescent="0.2">
      <c r="A310" s="16"/>
      <c r="B310" s="86" t="s">
        <v>69</v>
      </c>
      <c r="C310" s="87" t="str">
        <f t="shared" si="44"/>
        <v>|</v>
      </c>
      <c r="D310" s="18">
        <v>3</v>
      </c>
      <c r="E310" s="88" t="str">
        <f>IF(B310="","",IFERROR(VLOOKUP(B310,Ingredients!$A:$G,4,FALSE),"ingredient not in list"))</f>
        <v>tsp</v>
      </c>
      <c r="F310" s="87" t="str">
        <f t="shared" si="45"/>
        <v>|</v>
      </c>
      <c r="G310" s="89">
        <f>IF(B310="", "", IFERROR((VLOOKUP(B310,Ingredients!$A:$H,8,FALSE)*(D310/(VLOOKUP(B310,Ingredients!$A:$H,3,FALSE)))), "ingredient not in list"))</f>
        <v>3.6659877800407331E-2</v>
      </c>
      <c r="H310" s="87" t="str">
        <f t="shared" si="46"/>
        <v>|</v>
      </c>
      <c r="I310" s="90">
        <f>IF($B310="", "", IFERROR((VLOOKUP($B310,Ingredients!$A:$K,9,FALSE)*($D310/(VLOOKUP($B310,Ingredients!$A:$K,3,FALSE)))), "ingredient not in list"))</f>
        <v>0</v>
      </c>
      <c r="J310" s="87" t="str">
        <f t="shared" si="47"/>
        <v>|</v>
      </c>
      <c r="K310" s="90">
        <f>IF($B310="", "", IFERROR((VLOOKUP($B310,Ingredients!$A:$K,10,FALSE)*($D310/(VLOOKUP($B310,Ingredients!$A:$K,3,FALSE)))), "ingredient not in list"))</f>
        <v>0</v>
      </c>
      <c r="L310" s="87" t="str">
        <f t="shared" si="48"/>
        <v>|</v>
      </c>
      <c r="M310" s="90">
        <f>IF($B310="", "", IFERROR((VLOOKUP($B310,Ingredients!$A:$K,11,FALSE)*($D310/(VLOOKUP($B310,Ingredients!$A:$K,3,FALSE)))), "ingredient not in list"))</f>
        <v>0</v>
      </c>
      <c r="N310" s="87" t="str">
        <f t="shared" si="49"/>
        <v>|</v>
      </c>
      <c r="O310" s="91">
        <f>IF($B310="", "", IFERROR((VLOOKUP($B310,Ingredients!$A:$H,6,FALSE)*($D310/(VLOOKUP($B310,Ingredients!$A:$H,3,FALSE)))), "ingredient not in list"))</f>
        <v>0</v>
      </c>
      <c r="P310" s="9" t="str">
        <f>IF(AND(G310&lt;&gt;"",G311=""),SUM(G$1:G311)-SUM(P$1:P309),"")</f>
        <v/>
      </c>
      <c r="Q310" t="str">
        <f>IF(AND(O310&lt;&gt;"",O311=""),SUM(O$1:O311)-SUM(Q$1:Q309),"")</f>
        <v/>
      </c>
      <c r="R310" s="114" t="str">
        <f>IF(AND(I310&lt;&gt;"",I311=""),SUM(I$1:I311)-SUM(R$1:R309),"")</f>
        <v/>
      </c>
      <c r="S310" s="114" t="str">
        <f>IF(AND(K310&lt;&gt;"",K311=""),SUM(K$1:K311)-SUM(S$1:S309),"")</f>
        <v/>
      </c>
      <c r="T310" s="114" t="str">
        <f>IF(AND(M310&lt;&gt;"",M311=""),SUM(M$1:M311)-SUM(T$1:T309),"")</f>
        <v/>
      </c>
      <c r="V310" s="9" t="str">
        <f t="shared" si="50"/>
        <v/>
      </c>
      <c r="W310" s="28" t="str">
        <f t="shared" si="51"/>
        <v/>
      </c>
      <c r="X310" s="114" t="str">
        <f t="shared" si="52"/>
        <v/>
      </c>
      <c r="Y310" s="114" t="str">
        <f t="shared" si="53"/>
        <v/>
      </c>
      <c r="Z310" s="114" t="str">
        <f t="shared" si="54"/>
        <v/>
      </c>
      <c r="AA310" s="70"/>
    </row>
    <row r="311" spans="1:27" ht="12.75" x14ac:dyDescent="0.2">
      <c r="A311" s="16"/>
      <c r="B311" s="86" t="s">
        <v>184</v>
      </c>
      <c r="C311" s="87" t="str">
        <f t="shared" si="44"/>
        <v>|</v>
      </c>
      <c r="D311" s="18">
        <v>3</v>
      </c>
      <c r="E311" s="88" t="str">
        <f>IF(B311="","",IFERROR(VLOOKUP(B311,Ingredients!$A:$G,4,FALSE),"ingredient not in list"))</f>
        <v>tsp</v>
      </c>
      <c r="F311" s="87" t="str">
        <f t="shared" si="45"/>
        <v>|</v>
      </c>
      <c r="G311" s="89">
        <f>IF(B311="", "", IFERROR((VLOOKUP(B311,Ingredients!$A:$H,8,FALSE)*(D311/(VLOOKUP(B311,Ingredients!$A:$H,3,FALSE)))), "ingredient not in list"))</f>
        <v>8.4507042253521125E-2</v>
      </c>
      <c r="H311" s="87" t="str">
        <f t="shared" si="46"/>
        <v>|</v>
      </c>
      <c r="I311" s="90">
        <f>IF($B311="", "", IFERROR((VLOOKUP($B311,Ingredients!$A:$K,9,FALSE)*($D311/(VLOOKUP($B311,Ingredients!$A:$K,3,FALSE)))), "ingredient not in list"))</f>
        <v>0</v>
      </c>
      <c r="J311" s="87" t="str">
        <f t="shared" si="47"/>
        <v>|</v>
      </c>
      <c r="K311" s="90">
        <f>IF($B311="", "", IFERROR((VLOOKUP($B311,Ingredients!$A:$K,10,FALSE)*($D311/(VLOOKUP($B311,Ingredients!$A:$K,3,FALSE)))), "ingredient not in list"))</f>
        <v>0.18</v>
      </c>
      <c r="L311" s="87" t="str">
        <f t="shared" si="48"/>
        <v>|</v>
      </c>
      <c r="M311" s="90">
        <f>IF($B311="", "", IFERROR((VLOOKUP($B311,Ingredients!$A:$K,11,FALSE)*($D311/(VLOOKUP($B311,Ingredients!$A:$K,3,FALSE)))), "ingredient not in list"))</f>
        <v>0</v>
      </c>
      <c r="N311" s="87" t="str">
        <f t="shared" si="49"/>
        <v>|</v>
      </c>
      <c r="O311" s="91">
        <f>IF($B311="", "", IFERROR((VLOOKUP($B311,Ingredients!$A:$H,6,FALSE)*($D311/(VLOOKUP($B311,Ingredients!$A:$H,3,FALSE)))), "ingredient not in list"))</f>
        <v>3</v>
      </c>
      <c r="P311" s="9" t="str">
        <f>IF(AND(G311&lt;&gt;"",G312=""),SUM(G$1:G312)-SUM(P$1:P310),"")</f>
        <v/>
      </c>
      <c r="Q311" t="str">
        <f>IF(AND(O311&lt;&gt;"",O312=""),SUM(O$1:O312)-SUM(Q$1:Q310),"")</f>
        <v/>
      </c>
      <c r="R311" s="114" t="str">
        <f>IF(AND(I311&lt;&gt;"",I312=""),SUM(I$1:I312)-SUM(R$1:R310),"")</f>
        <v/>
      </c>
      <c r="S311" s="114" t="str">
        <f>IF(AND(K311&lt;&gt;"",K312=""),SUM(K$1:K312)-SUM(S$1:S310),"")</f>
        <v/>
      </c>
      <c r="T311" s="114" t="str">
        <f>IF(AND(M311&lt;&gt;"",M312=""),SUM(M$1:M312)-SUM(T$1:T310),"")</f>
        <v/>
      </c>
      <c r="V311" s="9" t="str">
        <f t="shared" si="50"/>
        <v/>
      </c>
      <c r="W311" s="28" t="str">
        <f t="shared" si="51"/>
        <v/>
      </c>
      <c r="X311" s="114" t="str">
        <f t="shared" si="52"/>
        <v/>
      </c>
      <c r="Y311" s="114" t="str">
        <f t="shared" si="53"/>
        <v/>
      </c>
      <c r="Z311" s="114" t="str">
        <f t="shared" si="54"/>
        <v/>
      </c>
      <c r="AA311" s="70"/>
    </row>
    <row r="312" spans="1:27" ht="12.75" x14ac:dyDescent="0.2">
      <c r="A312" s="16"/>
      <c r="B312" s="86" t="s">
        <v>47</v>
      </c>
      <c r="C312" s="87" t="str">
        <f t="shared" si="44"/>
        <v>|</v>
      </c>
      <c r="D312" s="18">
        <v>6</v>
      </c>
      <c r="E312" s="88" t="str">
        <f>IF(B312="","",IFERROR(VLOOKUP(B312,Ingredients!$A:$G,4,FALSE),"ingredient not in list"))</f>
        <v>tsp</v>
      </c>
      <c r="F312" s="87" t="str">
        <f t="shared" si="45"/>
        <v>|</v>
      </c>
      <c r="G312" s="89">
        <f>IF(B312="", "", IFERROR((VLOOKUP(B312,Ingredients!$A:$H,8,FALSE)*(D312/(VLOOKUP(B312,Ingredients!$A:$H,3,FALSE)))), "ingredient not in list"))</f>
        <v>0.15929203539823009</v>
      </c>
      <c r="H312" s="87" t="str">
        <f t="shared" si="46"/>
        <v>|</v>
      </c>
      <c r="I312" s="90">
        <f>IF($B312="", "", IFERROR((VLOOKUP($B312,Ingredients!$A:$K,9,FALSE)*($D312/(VLOOKUP($B312,Ingredients!$A:$K,3,FALSE)))), "ingredient not in list"))</f>
        <v>0</v>
      </c>
      <c r="J312" s="87" t="str">
        <f t="shared" si="47"/>
        <v>|</v>
      </c>
      <c r="K312" s="90">
        <f>IF($B312="", "", IFERROR((VLOOKUP($B312,Ingredients!$A:$K,10,FALSE)*($D312/(VLOOKUP($B312,Ingredients!$A:$K,3,FALSE)))), "ingredient not in list"))</f>
        <v>18</v>
      </c>
      <c r="L312" s="87" t="str">
        <f t="shared" si="48"/>
        <v>|</v>
      </c>
      <c r="M312" s="90">
        <f>IF($B312="", "", IFERROR((VLOOKUP($B312,Ingredients!$A:$K,11,FALSE)*($D312/(VLOOKUP($B312,Ingredients!$A:$K,3,FALSE)))), "ingredient not in list"))</f>
        <v>0</v>
      </c>
      <c r="N312" s="87" t="str">
        <f t="shared" si="49"/>
        <v>|</v>
      </c>
      <c r="O312" s="91">
        <f>IF($B312="", "", IFERROR((VLOOKUP($B312,Ingredients!$A:$H,6,FALSE)*($D312/(VLOOKUP($B312,Ingredients!$A:$H,3,FALSE)))), "ingredient not in list"))</f>
        <v>90</v>
      </c>
      <c r="P312" s="9" t="str">
        <f>IF(AND(G312&lt;&gt;"",G313=""),SUM(G$1:G313)-SUM(P$1:P311),"")</f>
        <v/>
      </c>
      <c r="Q312" t="str">
        <f>IF(AND(O312&lt;&gt;"",O313=""),SUM(O$1:O313)-SUM(Q$1:Q311),"")</f>
        <v/>
      </c>
      <c r="R312" s="114" t="str">
        <f>IF(AND(I312&lt;&gt;"",I313=""),SUM(I$1:I313)-SUM(R$1:R311),"")</f>
        <v/>
      </c>
      <c r="S312" s="114" t="str">
        <f>IF(AND(K312&lt;&gt;"",K313=""),SUM(K$1:K313)-SUM(S$1:S311),"")</f>
        <v/>
      </c>
      <c r="T312" s="114" t="str">
        <f>IF(AND(M312&lt;&gt;"",M313=""),SUM(M$1:M313)-SUM(T$1:T311),"")</f>
        <v/>
      </c>
      <c r="V312" s="9" t="str">
        <f t="shared" si="50"/>
        <v/>
      </c>
      <c r="W312" s="28" t="str">
        <f t="shared" si="51"/>
        <v/>
      </c>
      <c r="X312" s="114" t="str">
        <f t="shared" si="52"/>
        <v/>
      </c>
      <c r="Y312" s="114" t="str">
        <f t="shared" si="53"/>
        <v/>
      </c>
      <c r="Z312" s="114" t="str">
        <f t="shared" si="54"/>
        <v/>
      </c>
      <c r="AA312" s="70"/>
    </row>
    <row r="313" spans="1:27" ht="12.75" x14ac:dyDescent="0.2">
      <c r="A313" s="16"/>
      <c r="B313" s="86" t="s">
        <v>67</v>
      </c>
      <c r="C313" s="87" t="str">
        <f t="shared" si="44"/>
        <v>|</v>
      </c>
      <c r="D313" s="18">
        <v>2</v>
      </c>
      <c r="E313" s="88" t="str">
        <f>IF(B313="","",IFERROR(VLOOKUP(B313,Ingredients!$A:$G,4,FALSE),"ingredient not in list"))</f>
        <v>tbsp</v>
      </c>
      <c r="F313" s="87" t="str">
        <f t="shared" si="45"/>
        <v>|</v>
      </c>
      <c r="G313" s="89">
        <f>IF(B313="", "", IFERROR((VLOOKUP(B313,Ingredients!$A:$H,8,FALSE)*(D313/(VLOOKUP(B313,Ingredients!$A:$H,3,FALSE)))), "ingredient not in list"))</f>
        <v>0.10416666666666667</v>
      </c>
      <c r="H313" s="87" t="str">
        <f t="shared" si="46"/>
        <v>|</v>
      </c>
      <c r="I313" s="90">
        <f>IF($B313="", "", IFERROR((VLOOKUP($B313,Ingredients!$A:$K,9,FALSE)*($D313/(VLOOKUP($B313,Ingredients!$A:$K,3,FALSE)))), "ingredient not in list"))</f>
        <v>0</v>
      </c>
      <c r="J313" s="87" t="str">
        <f t="shared" si="47"/>
        <v>|</v>
      </c>
      <c r="K313" s="90">
        <f>IF($B313="", "", IFERROR((VLOOKUP($B313,Ingredients!$A:$K,10,FALSE)*($D313/(VLOOKUP($B313,Ingredients!$A:$K,3,FALSE)))), "ingredient not in list"))</f>
        <v>0</v>
      </c>
      <c r="L313" s="87" t="str">
        <f t="shared" si="48"/>
        <v>|</v>
      </c>
      <c r="M313" s="90">
        <f>IF($B313="", "", IFERROR((VLOOKUP($B313,Ingredients!$A:$K,11,FALSE)*($D313/(VLOOKUP($B313,Ingredients!$A:$K,3,FALSE)))), "ingredient not in list"))</f>
        <v>27.2</v>
      </c>
      <c r="N313" s="87" t="str">
        <f t="shared" si="49"/>
        <v>|</v>
      </c>
      <c r="O313" s="91">
        <f>IF($B313="", "", IFERROR((VLOOKUP($B313,Ingredients!$A:$H,6,FALSE)*($D313/(VLOOKUP($B313,Ingredients!$A:$H,3,FALSE)))), "ingredient not in list"))</f>
        <v>260</v>
      </c>
      <c r="P313" s="9" t="str">
        <f>IF(AND(G313&lt;&gt;"",G314=""),SUM(G$1:G314)-SUM(P$1:P312),"")</f>
        <v/>
      </c>
      <c r="Q313" t="str">
        <f>IF(AND(O313&lt;&gt;"",O314=""),SUM(O$1:O314)-SUM(Q$1:Q312),"")</f>
        <v/>
      </c>
      <c r="R313" s="114" t="str">
        <f>IF(AND(I313&lt;&gt;"",I314=""),SUM(I$1:I314)-SUM(R$1:R312),"")</f>
        <v/>
      </c>
      <c r="S313" s="114" t="str">
        <f>IF(AND(K313&lt;&gt;"",K314=""),SUM(K$1:K314)-SUM(S$1:S312),"")</f>
        <v/>
      </c>
      <c r="T313" s="114" t="str">
        <f>IF(AND(M313&lt;&gt;"",M314=""),SUM(M$1:M314)-SUM(T$1:T312),"")</f>
        <v/>
      </c>
      <c r="V313" s="9" t="str">
        <f t="shared" si="50"/>
        <v/>
      </c>
      <c r="W313" s="28" t="str">
        <f t="shared" si="51"/>
        <v/>
      </c>
      <c r="X313" s="114" t="str">
        <f t="shared" si="52"/>
        <v/>
      </c>
      <c r="Y313" s="114" t="str">
        <f t="shared" si="53"/>
        <v/>
      </c>
      <c r="Z313" s="114" t="str">
        <f t="shared" si="54"/>
        <v/>
      </c>
      <c r="AA313" s="70"/>
    </row>
    <row r="314" spans="1:27" ht="12.75" x14ac:dyDescent="0.2">
      <c r="A314" s="16"/>
      <c r="B314" s="86" t="s">
        <v>30</v>
      </c>
      <c r="C314" s="87" t="str">
        <f t="shared" si="44"/>
        <v>|</v>
      </c>
      <c r="D314" s="18">
        <v>6</v>
      </c>
      <c r="E314" s="88" t="str">
        <f>IF(B314="","",IFERROR(VLOOKUP(B314,Ingredients!$A:$G,4,FALSE),"ingredient not in list"))</f>
        <v>tbsp</v>
      </c>
      <c r="F314" s="87" t="str">
        <f t="shared" si="45"/>
        <v>|</v>
      </c>
      <c r="G314" s="89">
        <f>IF(B314="", "", IFERROR((VLOOKUP(B314,Ingredients!$A:$H,8,FALSE)*(D314/(VLOOKUP(B314,Ingredients!$A:$H,3,FALSE)))), "ingredient not in list"))</f>
        <v>1.2000000000000002</v>
      </c>
      <c r="H314" s="87" t="str">
        <f t="shared" si="46"/>
        <v>|</v>
      </c>
      <c r="I314" s="90">
        <f>IF($B314="", "", IFERROR((VLOOKUP($B314,Ingredients!$A:$K,9,FALSE)*($D314/(VLOOKUP($B314,Ingredients!$A:$K,3,FALSE)))), "ingredient not in list"))</f>
        <v>6</v>
      </c>
      <c r="J314" s="87" t="str">
        <f t="shared" si="47"/>
        <v>|</v>
      </c>
      <c r="K314" s="90">
        <f>IF($B314="", "", IFERROR((VLOOKUP($B314,Ingredients!$A:$K,10,FALSE)*($D314/(VLOOKUP($B314,Ingredients!$A:$K,3,FALSE)))), "ingredient not in list"))</f>
        <v>6</v>
      </c>
      <c r="L314" s="87" t="str">
        <f t="shared" si="48"/>
        <v>|</v>
      </c>
      <c r="M314" s="90">
        <f>IF($B314="", "", IFERROR((VLOOKUP($B314,Ingredients!$A:$K,11,FALSE)*($D314/(VLOOKUP($B314,Ingredients!$A:$K,3,FALSE)))), "ingredient not in list"))</f>
        <v>0</v>
      </c>
      <c r="N314" s="87" t="str">
        <f t="shared" si="49"/>
        <v>|</v>
      </c>
      <c r="O314" s="91">
        <f>IF($B314="", "", IFERROR((VLOOKUP($B314,Ingredients!$A:$H,6,FALSE)*($D314/(VLOOKUP($B314,Ingredients!$A:$H,3,FALSE)))), "ingredient not in list"))</f>
        <v>90</v>
      </c>
      <c r="P314" s="9" t="str">
        <f>IF(AND(G314&lt;&gt;"",G315=""),SUM(G$1:G315)-SUM(P$1:P313),"")</f>
        <v/>
      </c>
      <c r="Q314" t="str">
        <f>IF(AND(O314&lt;&gt;"",O315=""),SUM(O$1:O315)-SUM(Q$1:Q313),"")</f>
        <v/>
      </c>
      <c r="R314" s="114" t="str">
        <f>IF(AND(I314&lt;&gt;"",I315=""),SUM(I$1:I315)-SUM(R$1:R313),"")</f>
        <v/>
      </c>
      <c r="S314" s="114" t="str">
        <f>IF(AND(K314&lt;&gt;"",K315=""),SUM(K$1:K315)-SUM(S$1:S313),"")</f>
        <v/>
      </c>
      <c r="T314" s="114" t="str">
        <f>IF(AND(M314&lt;&gt;"",M315=""),SUM(M$1:M315)-SUM(T$1:T313),"")</f>
        <v/>
      </c>
      <c r="V314" s="9" t="str">
        <f t="shared" si="50"/>
        <v/>
      </c>
      <c r="W314" s="28" t="str">
        <f t="shared" si="51"/>
        <v/>
      </c>
      <c r="X314" s="114" t="str">
        <f t="shared" si="52"/>
        <v/>
      </c>
      <c r="Y314" s="114" t="str">
        <f t="shared" si="53"/>
        <v/>
      </c>
      <c r="Z314" s="114" t="str">
        <f t="shared" si="54"/>
        <v/>
      </c>
      <c r="AA314" s="70"/>
    </row>
    <row r="315" spans="1:27" ht="12.75" x14ac:dyDescent="0.2">
      <c r="A315" s="16"/>
      <c r="B315" s="86" t="s">
        <v>245</v>
      </c>
      <c r="C315" s="87" t="str">
        <f t="shared" si="44"/>
        <v>|</v>
      </c>
      <c r="D315" s="18">
        <v>1</v>
      </c>
      <c r="E315" s="88" t="str">
        <f>IF(B315="","",IFERROR(VLOOKUP(B315,Ingredients!$A:$G,4,FALSE),"ingredient not in list"))</f>
        <v>tbsp</v>
      </c>
      <c r="F315" s="87" t="str">
        <f t="shared" si="45"/>
        <v>|</v>
      </c>
      <c r="G315" s="89">
        <f>IF(B315="", "", IFERROR((VLOOKUP(B315,Ingredients!$A:$H,8,FALSE)*(D315/(VLOOKUP(B315,Ingredients!$A:$H,3,FALSE)))), "ingredient not in list"))</f>
        <v>0.19950000000000001</v>
      </c>
      <c r="H315" s="87" t="str">
        <f t="shared" si="46"/>
        <v>|</v>
      </c>
      <c r="I315" s="90">
        <f>IF($B315="", "", IFERROR((VLOOKUP($B315,Ingredients!$A:$K,9,FALSE)*($D315/(VLOOKUP($B315,Ingredients!$A:$K,3,FALSE)))), "ingredient not in list"))</f>
        <v>0</v>
      </c>
      <c r="J315" s="87" t="str">
        <f t="shared" si="47"/>
        <v>|</v>
      </c>
      <c r="K315" s="90">
        <f>IF($B315="", "", IFERROR((VLOOKUP($B315,Ingredients!$A:$K,10,FALSE)*($D315/(VLOOKUP($B315,Ingredients!$A:$K,3,FALSE)))), "ingredient not in list"))</f>
        <v>9</v>
      </c>
      <c r="L315" s="87" t="str">
        <f t="shared" si="48"/>
        <v>|</v>
      </c>
      <c r="M315" s="90">
        <f>IF($B315="", "", IFERROR((VLOOKUP($B315,Ingredients!$A:$K,11,FALSE)*($D315/(VLOOKUP($B315,Ingredients!$A:$K,3,FALSE)))), "ingredient not in list"))</f>
        <v>0</v>
      </c>
      <c r="N315" s="87" t="str">
        <f t="shared" si="49"/>
        <v>|</v>
      </c>
      <c r="O315" s="91">
        <f>IF($B315="", "", IFERROR((VLOOKUP($B315,Ingredients!$A:$H,6,FALSE)*($D315/(VLOOKUP($B315,Ingredients!$A:$H,3,FALSE)))), "ingredient not in list"))</f>
        <v>35</v>
      </c>
      <c r="P315" s="9" t="str">
        <f>IF(AND(G315&lt;&gt;"",G316=""),SUM(G$1:G316)-SUM(P$1:P314),"")</f>
        <v/>
      </c>
      <c r="Q315" t="str">
        <f>IF(AND(O315&lt;&gt;"",O316=""),SUM(O$1:O316)-SUM(Q$1:Q314),"")</f>
        <v/>
      </c>
      <c r="R315" s="114" t="str">
        <f>IF(AND(I315&lt;&gt;"",I316=""),SUM(I$1:I316)-SUM(R$1:R314),"")</f>
        <v/>
      </c>
      <c r="S315" s="114" t="str">
        <f>IF(AND(K315&lt;&gt;"",K316=""),SUM(K$1:K316)-SUM(S$1:S314),"")</f>
        <v/>
      </c>
      <c r="T315" s="114" t="str">
        <f>IF(AND(M315&lt;&gt;"",M316=""),SUM(M$1:M316)-SUM(T$1:T314),"")</f>
        <v/>
      </c>
      <c r="V315" s="9" t="str">
        <f t="shared" si="50"/>
        <v/>
      </c>
      <c r="W315" s="28" t="str">
        <f t="shared" si="51"/>
        <v/>
      </c>
      <c r="X315" s="114" t="str">
        <f t="shared" si="52"/>
        <v/>
      </c>
      <c r="Y315" s="114" t="str">
        <f t="shared" si="53"/>
        <v/>
      </c>
      <c r="Z315" s="114" t="str">
        <f t="shared" si="54"/>
        <v/>
      </c>
      <c r="AA315" s="70"/>
    </row>
    <row r="316" spans="1:27" ht="13.5" thickBot="1" x14ac:dyDescent="0.25">
      <c r="A316" s="16"/>
      <c r="B316" s="86" t="s">
        <v>246</v>
      </c>
      <c r="C316" s="87" t="str">
        <f t="shared" si="44"/>
        <v>|</v>
      </c>
      <c r="D316" s="18">
        <v>0.3</v>
      </c>
      <c r="E316" s="88" t="str">
        <f>IF(B316="","",IFERROR(VLOOKUP(B316,Ingredients!$A:$G,4,FALSE),"ingredient not in list"))</f>
        <v>tbsp</v>
      </c>
      <c r="F316" s="87" t="str">
        <f t="shared" si="45"/>
        <v>|</v>
      </c>
      <c r="G316" s="89">
        <f>IF(B316="", "", IFERROR((VLOOKUP(B316,Ingredients!$A:$H,8,FALSE)*(D316/(VLOOKUP(B316,Ingredients!$A:$H,3,FALSE)))), "ingredient not in list"))</f>
        <v>0.11219999999999999</v>
      </c>
      <c r="H316" s="87" t="str">
        <f t="shared" si="46"/>
        <v>|</v>
      </c>
      <c r="I316" s="90">
        <f>IF($B316="", "", IFERROR((VLOOKUP($B316,Ingredients!$A:$K,9,FALSE)*($D316/(VLOOKUP($B316,Ingredients!$A:$K,3,FALSE)))), "ingredient not in list"))</f>
        <v>0</v>
      </c>
      <c r="J316" s="87" t="str">
        <f t="shared" si="47"/>
        <v>|</v>
      </c>
      <c r="K316" s="90">
        <f>IF($B316="", "", IFERROR((VLOOKUP($B316,Ingredients!$A:$K,10,FALSE)*($D316/(VLOOKUP($B316,Ingredients!$A:$K,3,FALSE)))), "ingredient not in list"))</f>
        <v>0</v>
      </c>
      <c r="L316" s="87" t="str">
        <f t="shared" si="48"/>
        <v>|</v>
      </c>
      <c r="M316" s="90">
        <f>IF($B316="", "", IFERROR((VLOOKUP($B316,Ingredients!$A:$K,11,FALSE)*($D316/(VLOOKUP($B316,Ingredients!$A:$K,3,FALSE)))), "ingredient not in list"))</f>
        <v>4.08</v>
      </c>
      <c r="N316" s="87" t="str">
        <f t="shared" si="49"/>
        <v>|</v>
      </c>
      <c r="O316" s="91">
        <f>IF($B316="", "", IFERROR((VLOOKUP($B316,Ingredients!$A:$H,6,FALSE)*($D316/(VLOOKUP($B316,Ingredients!$A:$H,3,FALSE)))), "ingredient not in list"))</f>
        <v>39</v>
      </c>
      <c r="P316" s="9" t="str">
        <f>IF(AND(G316&lt;&gt;"",G317=""),SUM(G$1:G317)-SUM(P$1:P315),"")</f>
        <v/>
      </c>
      <c r="Q316" t="str">
        <f>IF(AND(O316&lt;&gt;"",O317=""),SUM(O$1:O317)-SUM(Q$1:Q315),"")</f>
        <v/>
      </c>
      <c r="R316" s="114" t="str">
        <f>IF(AND(I316&lt;&gt;"",I317=""),SUM(I$1:I317)-SUM(R$1:R315),"")</f>
        <v/>
      </c>
      <c r="S316" s="114" t="str">
        <f>IF(AND(K316&lt;&gt;"",K317=""),SUM(K$1:K317)-SUM(S$1:S315),"")</f>
        <v/>
      </c>
      <c r="T316" s="114" t="str">
        <f>IF(AND(M316&lt;&gt;"",M317=""),SUM(M$1:M317)-SUM(T$1:T315),"")</f>
        <v/>
      </c>
      <c r="V316" s="9" t="str">
        <f t="shared" si="50"/>
        <v/>
      </c>
      <c r="W316" s="28" t="str">
        <f t="shared" si="51"/>
        <v/>
      </c>
      <c r="X316" s="114" t="str">
        <f t="shared" si="52"/>
        <v/>
      </c>
      <c r="Y316" s="114" t="str">
        <f t="shared" si="53"/>
        <v/>
      </c>
      <c r="Z316" s="114" t="str">
        <f t="shared" si="54"/>
        <v/>
      </c>
      <c r="AA316" s="70"/>
    </row>
    <row r="317" spans="1:27" ht="13.5" thickBot="1" x14ac:dyDescent="0.25">
      <c r="A317" s="78" t="s">
        <v>247</v>
      </c>
      <c r="B317" s="92" t="s">
        <v>148</v>
      </c>
      <c r="C317" s="93" t="str">
        <f t="shared" si="44"/>
        <v>|</v>
      </c>
      <c r="D317" s="94">
        <v>1</v>
      </c>
      <c r="E317" s="95" t="str">
        <f>IF(B317="","",IFERROR(VLOOKUP(B317,Ingredients!$A:$G,4,FALSE),"ingredient not in list"))</f>
        <v>cup</v>
      </c>
      <c r="F317" s="93" t="str">
        <f t="shared" si="45"/>
        <v>|</v>
      </c>
      <c r="G317" s="96">
        <f>IF(B317="", "", IFERROR((VLOOKUP(B317,Ingredients!$A:$H,8,FALSE)*(D317/(VLOOKUP(B317,Ingredients!$A:$H,3,FALSE)))), "ingredient not in list"))</f>
        <v>0.24833333333333332</v>
      </c>
      <c r="H317" s="93" t="str">
        <f t="shared" si="46"/>
        <v>|</v>
      </c>
      <c r="I317" s="97">
        <f>IF($B317="", "", IFERROR((VLOOKUP($B317,Ingredients!$A:$K,9,FALSE)*($D317/(VLOOKUP($B317,Ingredients!$A:$K,3,FALSE)))), "ingredient not in list"))</f>
        <v>2</v>
      </c>
      <c r="J317" s="93" t="str">
        <f t="shared" si="47"/>
        <v>|</v>
      </c>
      <c r="K317" s="97">
        <f>IF($B317="", "", IFERROR((VLOOKUP($B317,Ingredients!$A:$K,10,FALSE)*($D317/(VLOOKUP($B317,Ingredients!$A:$K,3,FALSE)))), "ingredient not in list"))</f>
        <v>3</v>
      </c>
      <c r="L317" s="93" t="str">
        <f t="shared" si="48"/>
        <v>|</v>
      </c>
      <c r="M317" s="97">
        <f>IF($B317="", "", IFERROR((VLOOKUP($B317,Ingredients!$A:$K,11,FALSE)*($D317/(VLOOKUP($B317,Ingredients!$A:$K,3,FALSE)))), "ingredient not in list"))</f>
        <v>0</v>
      </c>
      <c r="N317" s="93" t="str">
        <f t="shared" si="49"/>
        <v>|</v>
      </c>
      <c r="O317" s="98">
        <f>IF($B317="", "", IFERROR((VLOOKUP($B317,Ingredients!$A:$H,6,FALSE)*($D317/(VLOOKUP($B317,Ingredients!$A:$H,3,FALSE)))), "ingredient not in list"))</f>
        <v>30</v>
      </c>
      <c r="P317" s="9">
        <f>IF(AND(G317&lt;&gt;"",G318=""),SUM(G$1:G318)-SUM(P$1:P316),"")</f>
        <v>6.0649089554521822</v>
      </c>
      <c r="Q317">
        <f>IF(AND(O317&lt;&gt;"",O318=""),SUM(O$1:O318)-SUM(Q$1:Q316),"")</f>
        <v>2226</v>
      </c>
      <c r="R317" s="114">
        <f>IF(AND(I317&lt;&gt;"",I318=""),SUM(I$1:I318)-SUM(R$1:R316),"")</f>
        <v>88.559999999999945</v>
      </c>
      <c r="S317" s="114">
        <f>IF(AND(K317&lt;&gt;"",K318=""),SUM(K$1:K318)-SUM(S$1:S316),"")</f>
        <v>406.02999999999884</v>
      </c>
      <c r="T317" s="114">
        <f>IF(AND(M317&lt;&gt;"",M318=""),SUM(M$1:M318)-SUM(T$1:T316),"")</f>
        <v>44.389999999999873</v>
      </c>
      <c r="U317" s="14">
        <v>5</v>
      </c>
      <c r="V317" s="9">
        <f t="shared" si="50"/>
        <v>1.2129817910904364</v>
      </c>
      <c r="W317" s="28">
        <f t="shared" si="51"/>
        <v>445.2</v>
      </c>
      <c r="X317" s="114">
        <f t="shared" si="52"/>
        <v>17.711999999999989</v>
      </c>
      <c r="Y317" s="114">
        <f t="shared" si="53"/>
        <v>81.205999999999761</v>
      </c>
      <c r="Z317" s="114">
        <f t="shared" si="54"/>
        <v>8.8779999999999752</v>
      </c>
      <c r="AA317" s="28"/>
    </row>
    <row r="318" spans="1:27" ht="12.75" x14ac:dyDescent="0.2">
      <c r="A318" s="16"/>
      <c r="C318" t="str">
        <f t="shared" si="44"/>
        <v/>
      </c>
      <c r="D318" s="16"/>
      <c r="E318" s="3" t="str">
        <f>IF(B318="","",IFERROR(VLOOKUP(B318,Ingredients!$A:$G,4,FALSE),"ingredient not in list"))</f>
        <v/>
      </c>
      <c r="F318" t="str">
        <f t="shared" si="45"/>
        <v/>
      </c>
      <c r="G318" s="9" t="str">
        <f>IF(B318="", "", IFERROR((VLOOKUP(B318,Ingredients!$A:$H,8,FALSE)*(D318/(VLOOKUP(B318,Ingredients!$A:$H,3,FALSE)))), "ingredient not in list"))</f>
        <v/>
      </c>
      <c r="H318" t="str">
        <f t="shared" si="46"/>
        <v/>
      </c>
      <c r="I318" s="69" t="str">
        <f>IF($B318="", "", IFERROR((VLOOKUP($B318,Ingredients!$A:$K,9,FALSE)*($D318/(VLOOKUP($B318,Ingredients!$A:$K,3,FALSE)))), "ingredient not in list"))</f>
        <v/>
      </c>
      <c r="J318" t="str">
        <f t="shared" si="47"/>
        <v/>
      </c>
      <c r="K318" s="69" t="str">
        <f>IF($B318="", "", IFERROR((VLOOKUP($B318,Ingredients!$A:$K,10,FALSE)*($D318/(VLOOKUP($B318,Ingredients!$A:$K,3,FALSE)))), "ingredient not in list"))</f>
        <v/>
      </c>
      <c r="L318" t="str">
        <f t="shared" si="48"/>
        <v/>
      </c>
      <c r="M318" s="69" t="str">
        <f>IF($B318="", "", IFERROR((VLOOKUP($B318,Ingredients!$A:$K,11,FALSE)*($D318/(VLOOKUP($B318,Ingredients!$A:$K,3,FALSE)))), "ingredient not in list"))</f>
        <v/>
      </c>
      <c r="N318" t="str">
        <f t="shared" si="49"/>
        <v/>
      </c>
      <c r="O318" s="29" t="str">
        <f>IF($B318="", "", IFERROR((VLOOKUP($B318,Ingredients!$A:$H,6,FALSE)*($D318/(VLOOKUP($B318,Ingredients!$A:$H,3,FALSE)))), "ingredient not in list"))</f>
        <v/>
      </c>
      <c r="P318" s="9" t="str">
        <f>IF(AND(G318&lt;&gt;"",G319=""),SUM(G$1:G319)-SUM(P$1:P317),"")</f>
        <v/>
      </c>
      <c r="Q318" t="str">
        <f>IF(AND(O318&lt;&gt;"",O319=""),SUM(O$1:O319)-SUM(Q$1:Q317),"")</f>
        <v/>
      </c>
      <c r="R318" s="114" t="str">
        <f>IF(AND(I318&lt;&gt;"",I319=""),SUM(I$1:I319)-SUM(R$1:R317),"")</f>
        <v/>
      </c>
      <c r="S318" s="114" t="str">
        <f>IF(AND(K318&lt;&gt;"",K319=""),SUM(K$1:K319)-SUM(S$1:S317),"")</f>
        <v/>
      </c>
      <c r="T318" s="114" t="str">
        <f>IF(AND(M318&lt;&gt;"",M319=""),SUM(M$1:M319)-SUM(T$1:T317),"")</f>
        <v/>
      </c>
      <c r="V318" s="9" t="str">
        <f t="shared" si="50"/>
        <v/>
      </c>
      <c r="W318" s="28" t="str">
        <f t="shared" si="51"/>
        <v/>
      </c>
      <c r="X318" s="114" t="str">
        <f t="shared" si="52"/>
        <v/>
      </c>
      <c r="Y318" s="114" t="str">
        <f t="shared" si="53"/>
        <v/>
      </c>
      <c r="Z318" s="114" t="str">
        <f t="shared" si="54"/>
        <v/>
      </c>
      <c r="AA318" s="70"/>
    </row>
    <row r="319" spans="1:27" ht="12.75" x14ac:dyDescent="0.2">
      <c r="A319" s="16"/>
      <c r="B319" s="79" t="s">
        <v>248</v>
      </c>
      <c r="C319" s="80" t="str">
        <f t="shared" si="44"/>
        <v>|</v>
      </c>
      <c r="D319" s="103">
        <v>10</v>
      </c>
      <c r="E319" s="82" t="str">
        <f>IF(B319="","",IFERROR(VLOOKUP(B319,Ingredients!$A:$G,4,FALSE),"ingredient not in list"))</f>
        <v>tortilla</v>
      </c>
      <c r="F319" s="80" t="str">
        <f t="shared" si="45"/>
        <v>|</v>
      </c>
      <c r="G319" s="83">
        <f>IF(B319="", "", IFERROR((VLOOKUP(B319,Ingredients!$A:$H,8,FALSE)*(D319/(VLOOKUP(B319,Ingredients!$A:$H,3,FALSE)))), "ingredient not in list"))</f>
        <v>2.9875000000000003</v>
      </c>
      <c r="H319" s="80" t="str">
        <f t="shared" si="46"/>
        <v>|</v>
      </c>
      <c r="I319" s="84">
        <f>IF($B319="", "", IFERROR((VLOOKUP($B319,Ingredients!$A:$K,9,FALSE)*($D319/(VLOOKUP($B319,Ingredients!$A:$K,3,FALSE)))), "ingredient not in list"))</f>
        <v>30</v>
      </c>
      <c r="J319" s="80" t="str">
        <f t="shared" si="47"/>
        <v>|</v>
      </c>
      <c r="K319" s="84">
        <f>IF($B319="", "", IFERROR((VLOOKUP($B319,Ingredients!$A:$K,10,FALSE)*($D319/(VLOOKUP($B319,Ingredients!$A:$K,3,FALSE)))), "ingredient not in list"))</f>
        <v>180</v>
      </c>
      <c r="L319" s="80" t="str">
        <f t="shared" si="48"/>
        <v>|</v>
      </c>
      <c r="M319" s="84">
        <f>IF($B319="", "", IFERROR((VLOOKUP($B319,Ingredients!$A:$K,11,FALSE)*($D319/(VLOOKUP($B319,Ingredients!$A:$K,3,FALSE)))), "ingredient not in list"))</f>
        <v>30</v>
      </c>
      <c r="N319" s="80" t="str">
        <f t="shared" si="49"/>
        <v>|</v>
      </c>
      <c r="O319" s="85">
        <f>IF($B319="", "", IFERROR((VLOOKUP($B319,Ingredients!$A:$H,6,FALSE)*($D319/(VLOOKUP($B319,Ingredients!$A:$H,3,FALSE)))), "ingredient not in list"))</f>
        <v>1100</v>
      </c>
      <c r="P319" s="9" t="str">
        <f>IF(AND(G319&lt;&gt;"",G320=""),SUM(G$1:G320)-SUM(P$1:P318),"")</f>
        <v/>
      </c>
      <c r="Q319" t="str">
        <f>IF(AND(O319&lt;&gt;"",O320=""),SUM(O$1:O320)-SUM(Q$1:Q318),"")</f>
        <v/>
      </c>
      <c r="R319" s="114" t="str">
        <f>IF(AND(I319&lt;&gt;"",I320=""),SUM(I$1:I320)-SUM(R$1:R318),"")</f>
        <v/>
      </c>
      <c r="S319" s="114" t="str">
        <f>IF(AND(K319&lt;&gt;"",K320=""),SUM(K$1:K320)-SUM(S$1:S318),"")</f>
        <v/>
      </c>
      <c r="T319" s="114" t="str">
        <f>IF(AND(M319&lt;&gt;"",M320=""),SUM(M$1:M320)-SUM(T$1:T318),"")</f>
        <v/>
      </c>
      <c r="V319" s="9" t="str">
        <f t="shared" si="50"/>
        <v/>
      </c>
      <c r="W319" s="28" t="str">
        <f t="shared" si="51"/>
        <v/>
      </c>
      <c r="X319" s="114" t="str">
        <f t="shared" si="52"/>
        <v/>
      </c>
      <c r="Y319" s="114" t="str">
        <f t="shared" si="53"/>
        <v/>
      </c>
      <c r="Z319" s="114" t="str">
        <f t="shared" si="54"/>
        <v/>
      </c>
      <c r="AA319" s="70"/>
    </row>
    <row r="320" spans="1:27" ht="12.75" x14ac:dyDescent="0.2">
      <c r="A320" s="16"/>
      <c r="B320" s="86" t="s">
        <v>249</v>
      </c>
      <c r="C320" s="87" t="str">
        <f t="shared" si="44"/>
        <v>|</v>
      </c>
      <c r="D320" s="18">
        <v>10</v>
      </c>
      <c r="E320" s="88" t="str">
        <f>IF(B320="","",IFERROR(VLOOKUP(B320,Ingredients!$A:$G,4,FALSE),"ingredient not in list"))</f>
        <v>tbsp</v>
      </c>
      <c r="F320" s="87" t="str">
        <f t="shared" si="45"/>
        <v>|</v>
      </c>
      <c r="G320" s="89">
        <f>IF(B320="", "", IFERROR((VLOOKUP(B320,Ingredients!$A:$H,8,FALSE)*(D320/(VLOOKUP(B320,Ingredients!$A:$H,3,FALSE)))), "ingredient not in list"))</f>
        <v>1.2468750000000002</v>
      </c>
      <c r="H320" s="87" t="str">
        <f t="shared" si="46"/>
        <v>|</v>
      </c>
      <c r="I320" s="90">
        <f>IF($B320="", "", IFERROR((VLOOKUP($B320,Ingredients!$A:$K,9,FALSE)*($D320/(VLOOKUP($B320,Ingredients!$A:$K,3,FALSE)))), "ingredient not in list"))</f>
        <v>10</v>
      </c>
      <c r="J320" s="87" t="str">
        <f t="shared" si="47"/>
        <v>|</v>
      </c>
      <c r="K320" s="90">
        <f>IF($B320="", "", IFERROR((VLOOKUP($B320,Ingredients!$A:$K,10,FALSE)*($D320/(VLOOKUP($B320,Ingredients!$A:$K,3,FALSE)))), "ingredient not in list"))</f>
        <v>30</v>
      </c>
      <c r="L320" s="87" t="str">
        <f t="shared" si="48"/>
        <v>|</v>
      </c>
      <c r="M320" s="90">
        <f>IF($B320="", "", IFERROR((VLOOKUP($B320,Ingredients!$A:$K,11,FALSE)*($D320/(VLOOKUP($B320,Ingredients!$A:$K,3,FALSE)))), "ingredient not in list"))</f>
        <v>25</v>
      </c>
      <c r="N320" s="87" t="str">
        <f t="shared" si="49"/>
        <v>|</v>
      </c>
      <c r="O320" s="91">
        <f>IF($B320="", "", IFERROR((VLOOKUP($B320,Ingredients!$A:$H,6,FALSE)*($D320/(VLOOKUP($B320,Ingredients!$A:$H,3,FALSE)))), "ingredient not in list"))</f>
        <v>400</v>
      </c>
      <c r="P320" s="9" t="str">
        <f>IF(AND(G320&lt;&gt;"",G321=""),SUM(G$1:G321)-SUM(P$1:P319),"")</f>
        <v/>
      </c>
      <c r="Q320" t="str">
        <f>IF(AND(O320&lt;&gt;"",O321=""),SUM(O$1:O321)-SUM(Q$1:Q319),"")</f>
        <v/>
      </c>
      <c r="R320" s="114" t="str">
        <f>IF(AND(I320&lt;&gt;"",I321=""),SUM(I$1:I321)-SUM(R$1:R319),"")</f>
        <v/>
      </c>
      <c r="S320" s="114" t="str">
        <f>IF(AND(K320&lt;&gt;"",K321=""),SUM(K$1:K321)-SUM(S$1:S319),"")</f>
        <v/>
      </c>
      <c r="T320" s="114" t="str">
        <f>IF(AND(M320&lt;&gt;"",M321=""),SUM(M$1:M321)-SUM(T$1:T319),"")</f>
        <v/>
      </c>
      <c r="V320" s="9" t="str">
        <f t="shared" si="50"/>
        <v/>
      </c>
      <c r="W320" s="28" t="str">
        <f t="shared" si="51"/>
        <v/>
      </c>
      <c r="X320" s="114" t="str">
        <f t="shared" si="52"/>
        <v/>
      </c>
      <c r="Y320" s="114" t="str">
        <f t="shared" si="53"/>
        <v/>
      </c>
      <c r="Z320" s="114" t="str">
        <f t="shared" si="54"/>
        <v/>
      </c>
      <c r="AA320" s="70"/>
    </row>
    <row r="321" spans="1:27" ht="12.75" x14ac:dyDescent="0.2">
      <c r="A321" s="16"/>
      <c r="B321" s="86" t="s">
        <v>250</v>
      </c>
      <c r="C321" s="87" t="str">
        <f t="shared" si="44"/>
        <v>|</v>
      </c>
      <c r="D321" s="18">
        <v>10</v>
      </c>
      <c r="E321" s="88" t="str">
        <f>IF(B321="","",IFERROR(VLOOKUP(B321,Ingredients!$A:$G,4,FALSE),"ingredient not in list"))</f>
        <v>tbsp</v>
      </c>
      <c r="F321" s="87" t="str">
        <f t="shared" si="45"/>
        <v>|</v>
      </c>
      <c r="G321" s="89">
        <f>IF(B321="", "", IFERROR((VLOOKUP(B321,Ingredients!$A:$H,8,FALSE)*(D321/(VLOOKUP(B321,Ingredients!$A:$H,3,FALSE)))), "ingredient not in list"))</f>
        <v>1.2468750000000002</v>
      </c>
      <c r="H321" s="87" t="str">
        <f t="shared" si="46"/>
        <v>|</v>
      </c>
      <c r="I321" s="90">
        <f>IF($B321="", "", IFERROR((VLOOKUP($B321,Ingredients!$A:$K,9,FALSE)*($D321/(VLOOKUP($B321,Ingredients!$A:$K,3,FALSE)))), "ingredient not in list"))</f>
        <v>5</v>
      </c>
      <c r="J321" s="87" t="str">
        <f t="shared" si="47"/>
        <v>|</v>
      </c>
      <c r="K321" s="90">
        <f>IF($B321="", "", IFERROR((VLOOKUP($B321,Ingredients!$A:$K,10,FALSE)*($D321/(VLOOKUP($B321,Ingredients!$A:$K,3,FALSE)))), "ingredient not in list"))</f>
        <v>10</v>
      </c>
      <c r="L321" s="87" t="str">
        <f t="shared" si="48"/>
        <v>|</v>
      </c>
      <c r="M321" s="90">
        <f>IF($B321="", "", IFERROR((VLOOKUP($B321,Ingredients!$A:$K,11,FALSE)*($D321/(VLOOKUP($B321,Ingredients!$A:$K,3,FALSE)))), "ingredient not in list"))</f>
        <v>10</v>
      </c>
      <c r="N321" s="87" t="str">
        <f t="shared" si="49"/>
        <v>|</v>
      </c>
      <c r="O321" s="91">
        <f>IF($B321="", "", IFERROR((VLOOKUP($B321,Ingredients!$A:$H,6,FALSE)*($D321/(VLOOKUP($B321,Ingredients!$A:$H,3,FALSE)))), "ingredient not in list"))</f>
        <v>150</v>
      </c>
      <c r="P321" s="9" t="str">
        <f>IF(AND(G321&lt;&gt;"",G322=""),SUM(G$1:G322)-SUM(P$1:P320),"")</f>
        <v/>
      </c>
      <c r="Q321" t="str">
        <f>IF(AND(O321&lt;&gt;"",O322=""),SUM(O$1:O322)-SUM(Q$1:Q320),"")</f>
        <v/>
      </c>
      <c r="R321" s="114" t="str">
        <f>IF(AND(I321&lt;&gt;"",I322=""),SUM(I$1:I322)-SUM(R$1:R320),"")</f>
        <v/>
      </c>
      <c r="S321" s="114" t="str">
        <f>IF(AND(K321&lt;&gt;"",K322=""),SUM(K$1:K322)-SUM(S$1:S320),"")</f>
        <v/>
      </c>
      <c r="T321" s="114" t="str">
        <f>IF(AND(M321&lt;&gt;"",M322=""),SUM(M$1:M322)-SUM(T$1:T320),"")</f>
        <v/>
      </c>
      <c r="V321" s="9" t="str">
        <f t="shared" si="50"/>
        <v/>
      </c>
      <c r="W321" s="28" t="str">
        <f t="shared" si="51"/>
        <v/>
      </c>
      <c r="X321" s="114" t="str">
        <f t="shared" si="52"/>
        <v/>
      </c>
      <c r="Y321" s="114" t="str">
        <f t="shared" si="53"/>
        <v/>
      </c>
      <c r="Z321" s="114" t="str">
        <f t="shared" si="54"/>
        <v/>
      </c>
      <c r="AA321" s="70"/>
    </row>
    <row r="322" spans="1:27" ht="12.75" x14ac:dyDescent="0.2">
      <c r="A322" s="16"/>
      <c r="B322" s="86" t="s">
        <v>71</v>
      </c>
      <c r="C322" s="87" t="str">
        <f t="shared" ref="C322:C385" si="55">IF($B322="","", "|")</f>
        <v>|</v>
      </c>
      <c r="D322" s="18">
        <v>4</v>
      </c>
      <c r="E322" s="88" t="str">
        <f>IF(B322="","",IFERROR(VLOOKUP(B322,Ingredients!$A:$G,4,FALSE),"ingredient not in list"))</f>
        <v>tomato</v>
      </c>
      <c r="F322" s="87" t="str">
        <f t="shared" ref="F322:F385" si="56">IF($B322="","", "|")</f>
        <v>|</v>
      </c>
      <c r="G322" s="89">
        <f>IF(B322="", "", IFERROR((VLOOKUP(B322,Ingredients!$A:$H,8,FALSE)*(D322/(VLOOKUP(B322,Ingredients!$A:$H,3,FALSE)))), "ingredient not in list"))</f>
        <v>1.1599999999999999</v>
      </c>
      <c r="H322" s="87" t="str">
        <f t="shared" ref="H322:H385" si="57">IF($B322="","", "|")</f>
        <v>|</v>
      </c>
      <c r="I322" s="90">
        <f>IF($B322="", "", IFERROR((VLOOKUP($B322,Ingredients!$A:$K,9,FALSE)*($D322/(VLOOKUP($B322,Ingredients!$A:$K,3,FALSE)))), "ingredient not in list"))</f>
        <v>4</v>
      </c>
      <c r="J322" s="87" t="str">
        <f t="shared" ref="J322:J385" si="58">IF($B322="","", "|")</f>
        <v>|</v>
      </c>
      <c r="K322" s="90">
        <f>IF($B322="", "", IFERROR((VLOOKUP($B322,Ingredients!$A:$K,10,FALSE)*($D322/(VLOOKUP($B322,Ingredients!$A:$K,3,FALSE)))), "ingredient not in list"))</f>
        <v>8</v>
      </c>
      <c r="L322" s="87" t="str">
        <f t="shared" ref="L322:L385" si="59">IF($B322="","", "|")</f>
        <v>|</v>
      </c>
      <c r="M322" s="90">
        <f>IF($B322="", "", IFERROR((VLOOKUP($B322,Ingredients!$A:$K,11,FALSE)*($D322/(VLOOKUP($B322,Ingredients!$A:$K,3,FALSE)))), "ingredient not in list"))</f>
        <v>4</v>
      </c>
      <c r="N322" s="87" t="str">
        <f t="shared" ref="N322:N385" si="60">IF($B322="","", "|")</f>
        <v>|</v>
      </c>
      <c r="O322" s="91">
        <f>IF($B322="", "", IFERROR((VLOOKUP($B322,Ingredients!$A:$H,6,FALSE)*($D322/(VLOOKUP($B322,Ingredients!$A:$H,3,FALSE)))), "ingredient not in list"))</f>
        <v>140</v>
      </c>
      <c r="P322" s="9" t="str">
        <f>IF(AND(G322&lt;&gt;"",G323=""),SUM(G$1:G323)-SUM(P$1:P321),"")</f>
        <v/>
      </c>
      <c r="Q322" t="str">
        <f>IF(AND(O322&lt;&gt;"",O323=""),SUM(O$1:O323)-SUM(Q$1:Q321),"")</f>
        <v/>
      </c>
      <c r="R322" s="114" t="str">
        <f>IF(AND(I322&lt;&gt;"",I323=""),SUM(I$1:I323)-SUM(R$1:R321),"")</f>
        <v/>
      </c>
      <c r="S322" s="114" t="str">
        <f>IF(AND(K322&lt;&gt;"",K323=""),SUM(K$1:K323)-SUM(S$1:S321),"")</f>
        <v/>
      </c>
      <c r="T322" s="114" t="str">
        <f>IF(AND(M322&lt;&gt;"",M323=""),SUM(M$1:M323)-SUM(T$1:T321),"")</f>
        <v/>
      </c>
      <c r="V322" s="9" t="str">
        <f t="shared" si="50"/>
        <v/>
      </c>
      <c r="W322" s="28" t="str">
        <f t="shared" si="51"/>
        <v/>
      </c>
      <c r="X322" s="114" t="str">
        <f t="shared" si="52"/>
        <v/>
      </c>
      <c r="Y322" s="114" t="str">
        <f t="shared" si="53"/>
        <v/>
      </c>
      <c r="Z322" s="114" t="str">
        <f t="shared" si="54"/>
        <v/>
      </c>
      <c r="AA322" s="70"/>
    </row>
    <row r="323" spans="1:27" ht="12.75" x14ac:dyDescent="0.2">
      <c r="A323" s="16"/>
      <c r="B323" s="86" t="s">
        <v>58</v>
      </c>
      <c r="C323" s="87" t="str">
        <f t="shared" si="55"/>
        <v>|</v>
      </c>
      <c r="D323" s="18">
        <v>0.5</v>
      </c>
      <c r="E323" s="88" t="str">
        <f>IF(B323="","",IFERROR(VLOOKUP(B323,Ingredients!$A:$G,4,FALSE),"ingredient not in list"))</f>
        <v>cup</v>
      </c>
      <c r="F323" s="87" t="str">
        <f t="shared" si="56"/>
        <v>|</v>
      </c>
      <c r="G323" s="89">
        <f>IF(B323="", "", IFERROR((VLOOKUP(B323,Ingredients!$A:$H,8,FALSE)*(D323/(VLOOKUP(B323,Ingredients!$A:$H,3,FALSE)))), "ingredient not in list"))</f>
        <v>0.57000000000000006</v>
      </c>
      <c r="H323" s="87" t="str">
        <f t="shared" si="57"/>
        <v>|</v>
      </c>
      <c r="I323" s="90">
        <f>IF($B323="", "", IFERROR((VLOOKUP($B323,Ingredients!$A:$K,9,FALSE)*($D323/(VLOOKUP($B323,Ingredients!$A:$K,3,FALSE)))), "ingredient not in list"))</f>
        <v>2</v>
      </c>
      <c r="J323" s="87" t="str">
        <f t="shared" si="58"/>
        <v>|</v>
      </c>
      <c r="K323" s="90">
        <f>IF($B323="", "", IFERROR((VLOOKUP($B323,Ingredients!$A:$K,10,FALSE)*($D323/(VLOOKUP($B323,Ingredients!$A:$K,3,FALSE)))), "ingredient not in list"))</f>
        <v>64</v>
      </c>
      <c r="L323" s="87" t="str">
        <f t="shared" si="59"/>
        <v>|</v>
      </c>
      <c r="M323" s="90">
        <f>IF($B323="", "", IFERROR((VLOOKUP($B323,Ingredients!$A:$K,11,FALSE)*($D323/(VLOOKUP($B323,Ingredients!$A:$K,3,FALSE)))), "ingredient not in list"))</f>
        <v>0</v>
      </c>
      <c r="N323" s="87" t="str">
        <f t="shared" si="60"/>
        <v>|</v>
      </c>
      <c r="O323" s="91">
        <f>IF($B323="", "", IFERROR((VLOOKUP($B323,Ingredients!$A:$H,6,FALSE)*($D323/(VLOOKUP($B323,Ingredients!$A:$H,3,FALSE)))), "ingredient not in list"))</f>
        <v>240</v>
      </c>
      <c r="P323" s="9" t="str">
        <f>IF(AND(G323&lt;&gt;"",G324=""),SUM(G$1:G324)-SUM(P$1:P322),"")</f>
        <v/>
      </c>
      <c r="Q323" t="str">
        <f>IF(AND(O323&lt;&gt;"",O324=""),SUM(O$1:O324)-SUM(Q$1:Q322),"")</f>
        <v/>
      </c>
      <c r="R323" s="114" t="str">
        <f>IF(AND(I323&lt;&gt;"",I324=""),SUM(I$1:I324)-SUM(R$1:R322),"")</f>
        <v/>
      </c>
      <c r="S323" s="114" t="str">
        <f>IF(AND(K323&lt;&gt;"",K324=""),SUM(K$1:K324)-SUM(S$1:S322),"")</f>
        <v/>
      </c>
      <c r="T323" s="114" t="str">
        <f>IF(AND(M323&lt;&gt;"",M324=""),SUM(M$1:M324)-SUM(T$1:T322),"")</f>
        <v/>
      </c>
      <c r="V323" s="9" t="str">
        <f t="shared" ref="V323:V386" si="61">IF(U323="","",P323/U323)</f>
        <v/>
      </c>
      <c r="W323" s="28" t="str">
        <f t="shared" ref="W323:W386" si="62">IF(U323="","", Q323/U323)</f>
        <v/>
      </c>
      <c r="X323" s="114" t="str">
        <f t="shared" ref="X323:X386" si="63">IF(R323="","", R323/U323)</f>
        <v/>
      </c>
      <c r="Y323" s="114" t="str">
        <f t="shared" ref="Y323:Y386" si="64">IF(S323="","", S323/U323)</f>
        <v/>
      </c>
      <c r="Z323" s="114" t="str">
        <f t="shared" ref="Z323:Z386" si="65">IF(T323="","", T323/U323)</f>
        <v/>
      </c>
      <c r="AA323" s="70"/>
    </row>
    <row r="324" spans="1:27" ht="12.75" x14ac:dyDescent="0.2">
      <c r="A324" s="16"/>
      <c r="B324" s="86" t="s">
        <v>251</v>
      </c>
      <c r="C324" s="87" t="str">
        <f t="shared" si="55"/>
        <v>|</v>
      </c>
      <c r="D324" s="18">
        <v>5</v>
      </c>
      <c r="E324" s="88" t="str">
        <f>IF(B324="","",IFERROR(VLOOKUP(B324,Ingredients!$A:$G,4,FALSE),"ingredient not in list"))</f>
        <v>cup</v>
      </c>
      <c r="F324" s="87" t="str">
        <f t="shared" si="56"/>
        <v>|</v>
      </c>
      <c r="G324" s="89">
        <f>IF(B324="", "", IFERROR((VLOOKUP(B324,Ingredients!$A:$H,8,FALSE)*(D324/(VLOOKUP(B324,Ingredients!$A:$H,3,FALSE)))), "ingredient not in list"))</f>
        <v>1.6583333333333332</v>
      </c>
      <c r="H324" s="87" t="str">
        <f t="shared" si="57"/>
        <v>|</v>
      </c>
      <c r="I324" s="90">
        <f>IF($B324="", "", IFERROR((VLOOKUP($B324,Ingredients!$A:$K,9,FALSE)*($D324/(VLOOKUP($B324,Ingredients!$A:$K,3,FALSE)))), "ingredient not in list"))</f>
        <v>2.5</v>
      </c>
      <c r="J324" s="87" t="str">
        <f t="shared" si="58"/>
        <v>|</v>
      </c>
      <c r="K324" s="90">
        <f>IF($B324="", "", IFERROR((VLOOKUP($B324,Ingredients!$A:$K,10,FALSE)*($D324/(VLOOKUP($B324,Ingredients!$A:$K,3,FALSE)))), "ingredient not in list"))</f>
        <v>15</v>
      </c>
      <c r="L324" s="87" t="str">
        <f t="shared" si="59"/>
        <v>|</v>
      </c>
      <c r="M324" s="90">
        <f>IF($B324="", "", IFERROR((VLOOKUP($B324,Ingredients!$A:$K,11,FALSE)*($D324/(VLOOKUP($B324,Ingredients!$A:$K,3,FALSE)))), "ingredient not in list"))</f>
        <v>0</v>
      </c>
      <c r="N324" s="87" t="str">
        <f t="shared" si="60"/>
        <v>|</v>
      </c>
      <c r="O324" s="91">
        <f>IF($B324="", "", IFERROR((VLOOKUP($B324,Ingredients!$A:$H,6,FALSE)*($D324/(VLOOKUP($B324,Ingredients!$A:$H,3,FALSE)))), "ingredient not in list"))</f>
        <v>75</v>
      </c>
      <c r="P324" s="9" t="str">
        <f>IF(AND(G324&lt;&gt;"",G325=""),SUM(G$1:G325)-SUM(P$1:P323),"")</f>
        <v/>
      </c>
      <c r="Q324" t="str">
        <f>IF(AND(O324&lt;&gt;"",O325=""),SUM(O$1:O325)-SUM(Q$1:Q323),"")</f>
        <v/>
      </c>
      <c r="R324" s="114" t="str">
        <f>IF(AND(I324&lt;&gt;"",I325=""),SUM(I$1:I325)-SUM(R$1:R323),"")</f>
        <v/>
      </c>
      <c r="S324" s="114" t="str">
        <f>IF(AND(K324&lt;&gt;"",K325=""),SUM(K$1:K325)-SUM(S$1:S323),"")</f>
        <v/>
      </c>
      <c r="T324" s="114" t="str">
        <f>IF(AND(M324&lt;&gt;"",M325=""),SUM(M$1:M325)-SUM(T$1:T323),"")</f>
        <v/>
      </c>
      <c r="V324" s="9" t="str">
        <f t="shared" si="61"/>
        <v/>
      </c>
      <c r="W324" s="28" t="str">
        <f t="shared" si="62"/>
        <v/>
      </c>
      <c r="X324" s="114" t="str">
        <f t="shared" si="63"/>
        <v/>
      </c>
      <c r="Y324" s="114" t="str">
        <f t="shared" si="64"/>
        <v/>
      </c>
      <c r="Z324" s="114" t="str">
        <f t="shared" si="65"/>
        <v/>
      </c>
      <c r="AA324" s="70"/>
    </row>
    <row r="325" spans="1:27" ht="13.5" thickBot="1" x14ac:dyDescent="0.25">
      <c r="A325" s="16"/>
      <c r="B325" s="86" t="s">
        <v>68</v>
      </c>
      <c r="C325" s="87" t="str">
        <f t="shared" si="55"/>
        <v>|</v>
      </c>
      <c r="D325" s="18">
        <v>5</v>
      </c>
      <c r="E325" s="88" t="str">
        <f>IF(B325="","",IFERROR(VLOOKUP(B325,Ingredients!$A:$G,4,FALSE),"ingredient not in list"))</f>
        <v>egg</v>
      </c>
      <c r="F325" s="87" t="str">
        <f t="shared" si="56"/>
        <v>|</v>
      </c>
      <c r="G325" s="89">
        <f>IF(B325="", "", IFERROR((VLOOKUP(B325,Ingredients!$A:$H,8,FALSE)*(D325/(VLOOKUP(B325,Ingredients!$A:$H,3,FALSE)))), "ingredient not in list"))</f>
        <v>0.53749999999999998</v>
      </c>
      <c r="H325" s="87" t="str">
        <f t="shared" si="57"/>
        <v>|</v>
      </c>
      <c r="I325" s="90">
        <f>IF($B325="", "", IFERROR((VLOOKUP($B325,Ingredients!$A:$K,9,FALSE)*($D325/(VLOOKUP($B325,Ingredients!$A:$K,3,FALSE)))), "ingredient not in list"))</f>
        <v>31.45</v>
      </c>
      <c r="J325" s="87" t="str">
        <f t="shared" si="58"/>
        <v>|</v>
      </c>
      <c r="K325" s="90">
        <f>IF($B325="", "", IFERROR((VLOOKUP($B325,Ingredients!$A:$K,10,FALSE)*($D325/(VLOOKUP($B325,Ingredients!$A:$K,3,FALSE)))), "ingredient not in list"))</f>
        <v>1.9</v>
      </c>
      <c r="L325" s="87" t="str">
        <f t="shared" si="59"/>
        <v>|</v>
      </c>
      <c r="M325" s="90">
        <f>IF($B325="", "", IFERROR((VLOOKUP($B325,Ingredients!$A:$K,11,FALSE)*($D325/(VLOOKUP($B325,Ingredients!$A:$K,3,FALSE)))), "ingredient not in list"))</f>
        <v>24.849999999999998</v>
      </c>
      <c r="N325" s="87" t="str">
        <f t="shared" si="60"/>
        <v>|</v>
      </c>
      <c r="O325" s="91">
        <f>IF($B325="", "", IFERROR((VLOOKUP($B325,Ingredients!$A:$H,6,FALSE)*($D325/(VLOOKUP($B325,Ingredients!$A:$H,3,FALSE)))), "ingredient not in list"))</f>
        <v>360</v>
      </c>
      <c r="P325" s="9" t="str">
        <f>IF(AND(G325&lt;&gt;"",G326=""),SUM(G$1:G326)-SUM(P$1:P324),"")</f>
        <v/>
      </c>
      <c r="Q325" t="str">
        <f>IF(AND(O325&lt;&gt;"",O326=""),SUM(O$1:O326)-SUM(Q$1:Q324),"")</f>
        <v/>
      </c>
      <c r="R325" s="114" t="str">
        <f>IF(AND(I325&lt;&gt;"",I326=""),SUM(I$1:I326)-SUM(R$1:R324),"")</f>
        <v/>
      </c>
      <c r="S325" s="114" t="str">
        <f>IF(AND(K325&lt;&gt;"",K326=""),SUM(K$1:K326)-SUM(S$1:S324),"")</f>
        <v/>
      </c>
      <c r="T325" s="114" t="str">
        <f>IF(AND(M325&lt;&gt;"",M326=""),SUM(M$1:M326)-SUM(T$1:T324),"")</f>
        <v/>
      </c>
      <c r="V325" s="9" t="str">
        <f t="shared" si="61"/>
        <v/>
      </c>
      <c r="W325" s="28" t="str">
        <f t="shared" si="62"/>
        <v/>
      </c>
      <c r="X325" s="114" t="str">
        <f t="shared" si="63"/>
        <v/>
      </c>
      <c r="Y325" s="114" t="str">
        <f t="shared" si="64"/>
        <v/>
      </c>
      <c r="Z325" s="114" t="str">
        <f t="shared" si="65"/>
        <v/>
      </c>
      <c r="AA325" s="70"/>
    </row>
    <row r="326" spans="1:27" ht="13.5" thickBot="1" x14ac:dyDescent="0.25">
      <c r="A326" s="78" t="s">
        <v>252</v>
      </c>
      <c r="B326" s="92" t="s">
        <v>72</v>
      </c>
      <c r="C326" s="93" t="str">
        <f t="shared" si="55"/>
        <v>|</v>
      </c>
      <c r="D326" s="94">
        <v>10</v>
      </c>
      <c r="E326" s="95" t="str">
        <f>IF(B326="","",IFERROR(VLOOKUP(B326,Ingredients!$A:$G,4,FALSE),"ingredient not in list"))</f>
        <v>oz</v>
      </c>
      <c r="F326" s="93" t="str">
        <f t="shared" si="56"/>
        <v>|</v>
      </c>
      <c r="G326" s="96">
        <f>IF(B326="", "", IFERROR((VLOOKUP(B326,Ingredients!$A:$H,8,FALSE)*(D326/(VLOOKUP(B326,Ingredients!$A:$H,3,FALSE)))), "ingredient not in list"))</f>
        <v>2.4874999999999998</v>
      </c>
      <c r="H326" s="93" t="str">
        <f t="shared" si="57"/>
        <v>|</v>
      </c>
      <c r="I326" s="97">
        <f>IF($B326="", "", IFERROR((VLOOKUP($B326,Ingredients!$A:$K,9,FALSE)*($D326/(VLOOKUP($B326,Ingredients!$A:$K,3,FALSE)))), "ingredient not in list"))</f>
        <v>10</v>
      </c>
      <c r="J326" s="93" t="str">
        <f t="shared" si="58"/>
        <v>|</v>
      </c>
      <c r="K326" s="97">
        <f>IF($B326="", "", IFERROR((VLOOKUP($B326,Ingredients!$A:$K,10,FALSE)*($D326/(VLOOKUP($B326,Ingredients!$A:$K,3,FALSE)))), "ingredient not in list"))</f>
        <v>80</v>
      </c>
      <c r="L326" s="93" t="str">
        <f t="shared" si="59"/>
        <v>|</v>
      </c>
      <c r="M326" s="97">
        <f>IF($B326="", "", IFERROR((VLOOKUP($B326,Ingredients!$A:$K,11,FALSE)*($D326/(VLOOKUP($B326,Ingredients!$A:$K,3,FALSE)))), "ingredient not in list"))</f>
        <v>0</v>
      </c>
      <c r="N326" s="93" t="str">
        <f t="shared" si="60"/>
        <v>|</v>
      </c>
      <c r="O326" s="98">
        <f>IF($B326="", "", IFERROR((VLOOKUP($B326,Ingredients!$A:$H,6,FALSE)*($D326/(VLOOKUP($B326,Ingredients!$A:$H,3,FALSE)))), "ingredient not in list"))</f>
        <v>350</v>
      </c>
      <c r="P326" s="9">
        <f>IF(AND(G326&lt;&gt;"",G327=""),SUM(G$1:G327)-SUM(P$1:P325),"")</f>
        <v>11.894583333333316</v>
      </c>
      <c r="Q326">
        <f>IF(AND(O326&lt;&gt;"",O327=""),SUM(O$1:O327)-SUM(Q$1:Q325),"")</f>
        <v>2815</v>
      </c>
      <c r="R326" s="114">
        <f>IF(AND(I326&lt;&gt;"",I327=""),SUM(I$1:I327)-SUM(R$1:R325),"")</f>
        <v>94.950000000000045</v>
      </c>
      <c r="S326" s="114">
        <f>IF(AND(K326&lt;&gt;"",K327=""),SUM(K$1:K327)-SUM(S$1:S325),"")</f>
        <v>388.89999999999964</v>
      </c>
      <c r="T326" s="114">
        <f>IF(AND(M326&lt;&gt;"",M327=""),SUM(M$1:M327)-SUM(T$1:T325),"")</f>
        <v>93.849999999999909</v>
      </c>
      <c r="U326" s="14">
        <v>5</v>
      </c>
      <c r="V326" s="9">
        <f t="shared" si="61"/>
        <v>2.378916666666663</v>
      </c>
      <c r="W326" s="28">
        <f t="shared" si="62"/>
        <v>563</v>
      </c>
      <c r="X326" s="114">
        <f t="shared" si="63"/>
        <v>18.990000000000009</v>
      </c>
      <c r="Y326" s="114">
        <f t="shared" si="64"/>
        <v>77.77999999999993</v>
      </c>
      <c r="Z326" s="114">
        <f t="shared" si="65"/>
        <v>18.769999999999982</v>
      </c>
    </row>
    <row r="327" spans="1:27" ht="12.75" x14ac:dyDescent="0.2">
      <c r="A327" s="16"/>
      <c r="C327" t="str">
        <f t="shared" si="55"/>
        <v/>
      </c>
      <c r="D327" s="16"/>
      <c r="E327" s="3" t="str">
        <f>IF(B327="","",IFERROR(VLOOKUP(B327,Ingredients!$A:$G,4,FALSE),"ingredient not in list"))</f>
        <v/>
      </c>
      <c r="F327" t="str">
        <f t="shared" si="56"/>
        <v/>
      </c>
      <c r="G327" s="9" t="str">
        <f>IF(B327="", "", IFERROR((VLOOKUP(B327,Ingredients!$A:$H,8,FALSE)*(D327/(VLOOKUP(B327,Ingredients!$A:$H,3,FALSE)))), "ingredient not in list"))</f>
        <v/>
      </c>
      <c r="H327" t="str">
        <f t="shared" si="57"/>
        <v/>
      </c>
      <c r="I327" s="69" t="str">
        <f>IF($B327="", "", IFERROR((VLOOKUP($B327,Ingredients!$A:$K,9,FALSE)*($D327/(VLOOKUP($B327,Ingredients!$A:$K,3,FALSE)))), "ingredient not in list"))</f>
        <v/>
      </c>
      <c r="J327" t="str">
        <f t="shared" si="58"/>
        <v/>
      </c>
      <c r="K327" s="69" t="str">
        <f>IF($B327="", "", IFERROR((VLOOKUP($B327,Ingredients!$A:$K,10,FALSE)*($D327/(VLOOKUP($B327,Ingredients!$A:$K,3,FALSE)))), "ingredient not in list"))</f>
        <v/>
      </c>
      <c r="L327" t="str">
        <f t="shared" si="59"/>
        <v/>
      </c>
      <c r="M327" s="69" t="str">
        <f>IF($B327="", "", IFERROR((VLOOKUP($B327,Ingredients!$A:$K,11,FALSE)*($D327/(VLOOKUP($B327,Ingredients!$A:$K,3,FALSE)))), "ingredient not in list"))</f>
        <v/>
      </c>
      <c r="N327" t="str">
        <f t="shared" si="60"/>
        <v/>
      </c>
      <c r="O327" s="29" t="str">
        <f>IF($B327="", "", IFERROR((VLOOKUP($B327,Ingredients!$A:$H,6,FALSE)*($D327/(VLOOKUP($B327,Ingredients!$A:$H,3,FALSE)))), "ingredient not in list"))</f>
        <v/>
      </c>
      <c r="P327" s="9" t="str">
        <f>IF(AND(G327&lt;&gt;"",G328=""),SUM(G$1:G328)-SUM(P$1:P326),"")</f>
        <v/>
      </c>
      <c r="Q327" t="str">
        <f>IF(AND(O327&lt;&gt;"",O328=""),SUM(O$1:O328)-SUM(Q$1:Q326),"")</f>
        <v/>
      </c>
      <c r="R327" s="114" t="str">
        <f>IF(AND(I327&lt;&gt;"",I328=""),SUM(I$1:I328)-SUM(R$1:R326),"")</f>
        <v/>
      </c>
      <c r="S327" s="114" t="str">
        <f>IF(AND(K327&lt;&gt;"",K328=""),SUM(K$1:K328)-SUM(S$1:S326),"")</f>
        <v/>
      </c>
      <c r="T327" s="114" t="str">
        <f>IF(AND(M327&lt;&gt;"",M328=""),SUM(M$1:M328)-SUM(T$1:T326),"")</f>
        <v/>
      </c>
      <c r="V327" s="9" t="str">
        <f t="shared" si="61"/>
        <v/>
      </c>
      <c r="W327" s="28" t="str">
        <f t="shared" si="62"/>
        <v/>
      </c>
      <c r="X327" s="114" t="str">
        <f t="shared" si="63"/>
        <v/>
      </c>
      <c r="Y327" s="114" t="str">
        <f t="shared" si="64"/>
        <v/>
      </c>
      <c r="Z327" s="114" t="str">
        <f t="shared" si="65"/>
        <v/>
      </c>
      <c r="AA327" s="70"/>
    </row>
    <row r="328" spans="1:27" ht="12.75" x14ac:dyDescent="0.2">
      <c r="A328" s="16"/>
      <c r="B328" s="79" t="s">
        <v>223</v>
      </c>
      <c r="C328" s="80" t="str">
        <f t="shared" si="55"/>
        <v>|</v>
      </c>
      <c r="D328" s="103">
        <v>1.75</v>
      </c>
      <c r="E328" s="82" t="str">
        <f>IF(B328="","",IFERROR(VLOOKUP(B328,Ingredients!$A:$G,4,FALSE),"ingredient not in list"))</f>
        <v>cup</v>
      </c>
      <c r="F328" s="80" t="str">
        <f t="shared" si="56"/>
        <v>|</v>
      </c>
      <c r="G328" s="83">
        <f>IF(B328="", "", IFERROR((VLOOKUP(B328,Ingredients!$A:$H,8,FALSE)*(D328/(VLOOKUP(B328,Ingredients!$A:$H,3,FALSE)))), "ingredient not in list"))</f>
        <v>1.69</v>
      </c>
      <c r="H328" s="80" t="str">
        <f t="shared" si="57"/>
        <v>|</v>
      </c>
      <c r="I328" s="84">
        <f>IF($B328="", "", IFERROR((VLOOKUP($B328,Ingredients!$A:$K,9,FALSE)*($D328/(VLOOKUP($B328,Ingredients!$A:$K,3,FALSE)))), "ingredient not in list"))</f>
        <v>4.7250000000000005</v>
      </c>
      <c r="J328" s="80" t="str">
        <f t="shared" si="58"/>
        <v>|</v>
      </c>
      <c r="K328" s="84">
        <f>IF($B328="", "", IFERROR((VLOOKUP($B328,Ingredients!$A:$K,10,FALSE)*($D328/(VLOOKUP($B328,Ingredients!$A:$K,3,FALSE)))), "ingredient not in list"))</f>
        <v>34.737500000000004</v>
      </c>
      <c r="L328" s="80" t="str">
        <f t="shared" si="59"/>
        <v>|</v>
      </c>
      <c r="M328" s="84">
        <f>IF($B328="", "", IFERROR((VLOOKUP($B328,Ingredients!$A:$K,11,FALSE)*($D328/(VLOOKUP($B328,Ingredients!$A:$K,3,FALSE)))), "ingredient not in list"))</f>
        <v>7.665</v>
      </c>
      <c r="N328" s="80" t="str">
        <f t="shared" si="60"/>
        <v>|</v>
      </c>
      <c r="O328" s="85">
        <f>IF($B328="", "", IFERROR((VLOOKUP($B328,Ingredients!$A:$H,6,FALSE)*($D328/(VLOOKUP($B328,Ingredients!$A:$H,3,FALSE)))), "ingredient not in list"))</f>
        <v>175</v>
      </c>
      <c r="P328" s="9" t="str">
        <f>IF(AND(G328&lt;&gt;"",G329=""),SUM(G$1:G329)-SUM(P$1:P327),"")</f>
        <v/>
      </c>
      <c r="Q328" t="str">
        <f>IF(AND(O328&lt;&gt;"",O329=""),SUM(O$1:O329)-SUM(Q$1:Q327),"")</f>
        <v/>
      </c>
      <c r="R328" s="114" t="str">
        <f>IF(AND(I328&lt;&gt;"",I329=""),SUM(I$1:I329)-SUM(R$1:R327),"")</f>
        <v/>
      </c>
      <c r="S328" s="114" t="str">
        <f>IF(AND(K328&lt;&gt;"",K329=""),SUM(K$1:K329)-SUM(S$1:S327),"")</f>
        <v/>
      </c>
      <c r="T328" s="114" t="str">
        <f>IF(AND(M328&lt;&gt;"",M329=""),SUM(M$1:M329)-SUM(T$1:T327),"")</f>
        <v/>
      </c>
      <c r="V328" s="9" t="str">
        <f t="shared" si="61"/>
        <v/>
      </c>
      <c r="W328" s="28" t="str">
        <f t="shared" si="62"/>
        <v/>
      </c>
      <c r="X328" s="114" t="str">
        <f t="shared" si="63"/>
        <v/>
      </c>
      <c r="Y328" s="114" t="str">
        <f t="shared" si="64"/>
        <v/>
      </c>
      <c r="Z328" s="114" t="str">
        <f t="shared" si="65"/>
        <v/>
      </c>
      <c r="AA328" s="70"/>
    </row>
    <row r="329" spans="1:27" ht="12.75" x14ac:dyDescent="0.2">
      <c r="A329" s="16"/>
      <c r="B329" s="86" t="s">
        <v>62</v>
      </c>
      <c r="C329" s="87" t="str">
        <f t="shared" si="55"/>
        <v>|</v>
      </c>
      <c r="D329" s="18">
        <v>3.5</v>
      </c>
      <c r="E329" s="88" t="str">
        <f>IF(B329="","",IFERROR(VLOOKUP(B329,Ingredients!$A:$G,4,FALSE),"ingredient not in list"))</f>
        <v>cup</v>
      </c>
      <c r="F329" s="87" t="str">
        <f t="shared" si="56"/>
        <v>|</v>
      </c>
      <c r="G329" s="89">
        <f>IF(B329="", "", IFERROR((VLOOKUP(B329,Ingredients!$A:$H,8,FALSE)*(D329/(VLOOKUP(B329,Ingredients!$A:$H,3,FALSE)))), "ingredient not in list"))</f>
        <v>0.32357615894039737</v>
      </c>
      <c r="H329" s="87" t="str">
        <f t="shared" si="57"/>
        <v>|</v>
      </c>
      <c r="I329" s="90">
        <f>IF($B329="", "", IFERROR((VLOOKUP($B329,Ingredients!$A:$K,9,FALSE)*($D329/(VLOOKUP($B329,Ingredients!$A:$K,3,FALSE)))), "ingredient not in list"))</f>
        <v>42</v>
      </c>
      <c r="J329" s="87" t="str">
        <f t="shared" si="58"/>
        <v>|</v>
      </c>
      <c r="K329" s="90">
        <f>IF($B329="", "", IFERROR((VLOOKUP($B329,Ingredients!$A:$K,10,FALSE)*($D329/(VLOOKUP($B329,Ingredients!$A:$K,3,FALSE)))), "ingredient not in list"))</f>
        <v>308</v>
      </c>
      <c r="L329" s="87" t="str">
        <f t="shared" si="59"/>
        <v>|</v>
      </c>
      <c r="M329" s="90">
        <f>IF($B329="", "", IFERROR((VLOOKUP($B329,Ingredients!$A:$K,11,FALSE)*($D329/(VLOOKUP($B329,Ingredients!$A:$K,3,FALSE)))), "ingredient not in list"))</f>
        <v>0</v>
      </c>
      <c r="N329" s="87" t="str">
        <f t="shared" si="60"/>
        <v>|</v>
      </c>
      <c r="O329" s="91">
        <f>IF($B329="", "", IFERROR((VLOOKUP($B329,Ingredients!$A:$H,6,FALSE)*($D329/(VLOOKUP($B329,Ingredients!$A:$H,3,FALSE)))), "ingredient not in list"))</f>
        <v>1540</v>
      </c>
      <c r="P329" s="9" t="str">
        <f>IF(AND(G329&lt;&gt;"",G330=""),SUM(G$1:G330)-SUM(P$1:P328),"")</f>
        <v/>
      </c>
      <c r="Q329" t="str">
        <f>IF(AND(O329&lt;&gt;"",O330=""),SUM(O$1:O330)-SUM(Q$1:Q328),"")</f>
        <v/>
      </c>
      <c r="R329" s="114" t="str">
        <f>IF(AND(I329&lt;&gt;"",I330=""),SUM(I$1:I330)-SUM(R$1:R328),"")</f>
        <v/>
      </c>
      <c r="S329" s="114" t="str">
        <f>IF(AND(K329&lt;&gt;"",K330=""),SUM(K$1:K330)-SUM(S$1:S328),"")</f>
        <v/>
      </c>
      <c r="T329" s="114" t="str">
        <f>IF(AND(M329&lt;&gt;"",M330=""),SUM(M$1:M330)-SUM(T$1:T328),"")</f>
        <v/>
      </c>
      <c r="V329" s="9" t="str">
        <f t="shared" si="61"/>
        <v/>
      </c>
      <c r="W329" s="28" t="str">
        <f t="shared" si="62"/>
        <v/>
      </c>
      <c r="X329" s="114" t="str">
        <f t="shared" si="63"/>
        <v/>
      </c>
      <c r="Y329" s="114" t="str">
        <f t="shared" si="64"/>
        <v/>
      </c>
      <c r="Z329" s="114" t="str">
        <f t="shared" si="65"/>
        <v/>
      </c>
      <c r="AA329" s="70"/>
    </row>
    <row r="330" spans="1:27" ht="12.75" x14ac:dyDescent="0.2">
      <c r="A330" s="16"/>
      <c r="B330" s="86" t="s">
        <v>151</v>
      </c>
      <c r="C330" s="87" t="str">
        <f t="shared" si="55"/>
        <v>|</v>
      </c>
      <c r="D330" s="18">
        <v>144</v>
      </c>
      <c r="E330" s="88" t="str">
        <f>IF(B330="","",IFERROR(VLOOKUP(B330,Ingredients!$A:$G,4,FALSE),"ingredient not in list"))</f>
        <v>tsp</v>
      </c>
      <c r="F330" s="87" t="str">
        <f t="shared" si="56"/>
        <v>|</v>
      </c>
      <c r="G330" s="89">
        <f>IF(B330="", "", IFERROR((VLOOKUP(B330,Ingredients!$A:$H,8,FALSE)*(D330/(VLOOKUP(B330,Ingredients!$A:$H,3,FALSE)))), "ingredient not in list"))</f>
        <v>0.63118942731277539</v>
      </c>
      <c r="H330" s="87" t="str">
        <f t="shared" si="57"/>
        <v>|</v>
      </c>
      <c r="I330" s="90">
        <f>IF($B330="", "", IFERROR((VLOOKUP($B330,Ingredients!$A:$K,9,FALSE)*($D330/(VLOOKUP($B330,Ingredients!$A:$K,3,FALSE)))), "ingredient not in list"))</f>
        <v>0</v>
      </c>
      <c r="J330" s="87" t="str">
        <f t="shared" si="58"/>
        <v>|</v>
      </c>
      <c r="K330" s="90">
        <f>IF($B330="", "", IFERROR((VLOOKUP($B330,Ingredients!$A:$K,10,FALSE)*($D330/(VLOOKUP($B330,Ingredients!$A:$K,3,FALSE)))), "ingredient not in list"))</f>
        <v>604.80000000000007</v>
      </c>
      <c r="L330" s="87" t="str">
        <f t="shared" si="59"/>
        <v>|</v>
      </c>
      <c r="M330" s="90">
        <f>IF($B330="", "", IFERROR((VLOOKUP($B330,Ingredients!$A:$K,11,FALSE)*($D330/(VLOOKUP($B330,Ingredients!$A:$K,3,FALSE)))), "ingredient not in list"))</f>
        <v>0</v>
      </c>
      <c r="N330" s="87" t="str">
        <f t="shared" si="60"/>
        <v>|</v>
      </c>
      <c r="O330" s="91">
        <f>IF($B330="", "", IFERROR((VLOOKUP($B330,Ingredients!$A:$H,6,FALSE)*($D330/(VLOOKUP($B330,Ingredients!$A:$H,3,FALSE)))), "ingredient not in list"))</f>
        <v>2160</v>
      </c>
      <c r="P330" s="9" t="str">
        <f>IF(AND(G330&lt;&gt;"",G331=""),SUM(G$1:G331)-SUM(P$1:P329),"")</f>
        <v/>
      </c>
      <c r="Q330" t="str">
        <f>IF(AND(O330&lt;&gt;"",O331=""),SUM(O$1:O331)-SUM(Q$1:Q329),"")</f>
        <v/>
      </c>
      <c r="R330" s="114" t="str">
        <f>IF(AND(I330&lt;&gt;"",I331=""),SUM(I$1:I331)-SUM(R$1:R329),"")</f>
        <v/>
      </c>
      <c r="S330" s="114" t="str">
        <f>IF(AND(K330&lt;&gt;"",K331=""),SUM(K$1:K331)-SUM(S$1:S329),"")</f>
        <v/>
      </c>
      <c r="T330" s="114" t="str">
        <f>IF(AND(M330&lt;&gt;"",M331=""),SUM(M$1:M331)-SUM(T$1:T329),"")</f>
        <v/>
      </c>
      <c r="V330" s="9" t="str">
        <f t="shared" si="61"/>
        <v/>
      </c>
      <c r="W330" s="28" t="str">
        <f t="shared" si="62"/>
        <v/>
      </c>
      <c r="X330" s="114" t="str">
        <f t="shared" si="63"/>
        <v/>
      </c>
      <c r="Y330" s="114" t="str">
        <f t="shared" si="64"/>
        <v/>
      </c>
      <c r="Z330" s="114" t="str">
        <f t="shared" si="65"/>
        <v/>
      </c>
      <c r="AA330" s="70"/>
    </row>
    <row r="331" spans="1:27" ht="12.75" x14ac:dyDescent="0.2">
      <c r="A331" s="16"/>
      <c r="B331" s="86" t="s">
        <v>67</v>
      </c>
      <c r="C331" s="87" t="str">
        <f t="shared" si="55"/>
        <v>|</v>
      </c>
      <c r="D331" s="18">
        <v>16</v>
      </c>
      <c r="E331" s="88" t="str">
        <f>IF(B331="","",IFERROR(VLOOKUP(B331,Ingredients!$A:$G,4,FALSE),"ingredient not in list"))</f>
        <v>tbsp</v>
      </c>
      <c r="F331" s="87" t="str">
        <f t="shared" si="56"/>
        <v>|</v>
      </c>
      <c r="G331" s="89">
        <f>IF(B331="", "", IFERROR((VLOOKUP(B331,Ingredients!$A:$H,8,FALSE)*(D331/(VLOOKUP(B331,Ingredients!$A:$H,3,FALSE)))), "ingredient not in list"))</f>
        <v>0.83333333333333337</v>
      </c>
      <c r="H331" s="87" t="str">
        <f t="shared" si="57"/>
        <v>|</v>
      </c>
      <c r="I331" s="90">
        <f>IF($B331="", "", IFERROR((VLOOKUP($B331,Ingredients!$A:$K,9,FALSE)*($D331/(VLOOKUP($B331,Ingredients!$A:$K,3,FALSE)))), "ingredient not in list"))</f>
        <v>0</v>
      </c>
      <c r="J331" s="87" t="str">
        <f t="shared" si="58"/>
        <v>|</v>
      </c>
      <c r="K331" s="90">
        <f>IF($B331="", "", IFERROR((VLOOKUP($B331,Ingredients!$A:$K,10,FALSE)*($D331/(VLOOKUP($B331,Ingredients!$A:$K,3,FALSE)))), "ingredient not in list"))</f>
        <v>0</v>
      </c>
      <c r="L331" s="87" t="str">
        <f t="shared" si="59"/>
        <v>|</v>
      </c>
      <c r="M331" s="90">
        <f>IF($B331="", "", IFERROR((VLOOKUP($B331,Ingredients!$A:$K,11,FALSE)*($D331/(VLOOKUP($B331,Ingredients!$A:$K,3,FALSE)))), "ingredient not in list"))</f>
        <v>217.6</v>
      </c>
      <c r="N331" s="87" t="str">
        <f t="shared" si="60"/>
        <v>|</v>
      </c>
      <c r="O331" s="91">
        <f>IF($B331="", "", IFERROR((VLOOKUP($B331,Ingredients!$A:$H,6,FALSE)*($D331/(VLOOKUP($B331,Ingredients!$A:$H,3,FALSE)))), "ingredient not in list"))</f>
        <v>2080</v>
      </c>
      <c r="P331" s="9" t="str">
        <f>IF(AND(G331&lt;&gt;"",G332=""),SUM(G$1:G332)-SUM(P$1:P330),"")</f>
        <v/>
      </c>
      <c r="Q331" t="str">
        <f>IF(AND(O331&lt;&gt;"",O332=""),SUM(O$1:O332)-SUM(Q$1:Q330),"")</f>
        <v/>
      </c>
      <c r="R331" s="114" t="str">
        <f>IF(AND(I331&lt;&gt;"",I332=""),SUM(I$1:I332)-SUM(R$1:R330),"")</f>
        <v/>
      </c>
      <c r="S331" s="114" t="str">
        <f>IF(AND(K331&lt;&gt;"",K332=""),SUM(K$1:K332)-SUM(S$1:S330),"")</f>
        <v/>
      </c>
      <c r="T331" s="114" t="str">
        <f>IF(AND(M331&lt;&gt;"",M332=""),SUM(M$1:M332)-SUM(T$1:T330),"")</f>
        <v/>
      </c>
      <c r="V331" s="9" t="str">
        <f t="shared" si="61"/>
        <v/>
      </c>
      <c r="W331" s="28" t="str">
        <f t="shared" si="62"/>
        <v/>
      </c>
      <c r="X331" s="114" t="str">
        <f t="shared" si="63"/>
        <v/>
      </c>
      <c r="Y331" s="114" t="str">
        <f t="shared" si="64"/>
        <v/>
      </c>
      <c r="Z331" s="114" t="str">
        <f t="shared" si="65"/>
        <v/>
      </c>
      <c r="AA331" s="70"/>
    </row>
    <row r="332" spans="1:27" ht="12.75" x14ac:dyDescent="0.2">
      <c r="A332" s="16"/>
      <c r="B332" s="86" t="s">
        <v>69</v>
      </c>
      <c r="C332" s="87" t="str">
        <f t="shared" si="55"/>
        <v>|</v>
      </c>
      <c r="D332" s="18">
        <v>2</v>
      </c>
      <c r="E332" s="88" t="str">
        <f>IF(B332="","",IFERROR(VLOOKUP(B332,Ingredients!$A:$G,4,FALSE),"ingredient not in list"))</f>
        <v>tsp</v>
      </c>
      <c r="F332" s="87" t="str">
        <f t="shared" si="56"/>
        <v>|</v>
      </c>
      <c r="G332" s="89">
        <f>IF(B332="", "", IFERROR((VLOOKUP(B332,Ingredients!$A:$H,8,FALSE)*(D332/(VLOOKUP(B332,Ingredients!$A:$H,3,FALSE)))), "ingredient not in list"))</f>
        <v>2.4439918533604887E-2</v>
      </c>
      <c r="H332" s="87" t="str">
        <f t="shared" si="57"/>
        <v>|</v>
      </c>
      <c r="I332" s="90">
        <f>IF($B332="", "", IFERROR((VLOOKUP($B332,Ingredients!$A:$K,9,FALSE)*($D332/(VLOOKUP($B332,Ingredients!$A:$K,3,FALSE)))), "ingredient not in list"))</f>
        <v>0</v>
      </c>
      <c r="J332" s="87" t="str">
        <f t="shared" si="58"/>
        <v>|</v>
      </c>
      <c r="K332" s="90">
        <f>IF($B332="", "", IFERROR((VLOOKUP($B332,Ingredients!$A:$K,10,FALSE)*($D332/(VLOOKUP($B332,Ingredients!$A:$K,3,FALSE)))), "ingredient not in list"))</f>
        <v>0</v>
      </c>
      <c r="L332" s="87" t="str">
        <f t="shared" si="59"/>
        <v>|</v>
      </c>
      <c r="M332" s="90">
        <f>IF($B332="", "", IFERROR((VLOOKUP($B332,Ingredients!$A:$K,11,FALSE)*($D332/(VLOOKUP($B332,Ingredients!$A:$K,3,FALSE)))), "ingredient not in list"))</f>
        <v>0</v>
      </c>
      <c r="N332" s="87" t="str">
        <f t="shared" si="60"/>
        <v>|</v>
      </c>
      <c r="O332" s="91">
        <f>IF($B332="", "", IFERROR((VLOOKUP($B332,Ingredients!$A:$H,6,FALSE)*($D332/(VLOOKUP($B332,Ingredients!$A:$H,3,FALSE)))), "ingredient not in list"))</f>
        <v>0</v>
      </c>
      <c r="P332" s="9" t="str">
        <f>IF(AND(G332&lt;&gt;"",G333=""),SUM(G$1:G333)-SUM(P$1:P331),"")</f>
        <v/>
      </c>
      <c r="Q332" t="str">
        <f>IF(AND(O332&lt;&gt;"",O333=""),SUM(O$1:O333)-SUM(Q$1:Q331),"")</f>
        <v/>
      </c>
      <c r="R332" s="114" t="str">
        <f>IF(AND(I332&lt;&gt;"",I333=""),SUM(I$1:I333)-SUM(R$1:R331),"")</f>
        <v/>
      </c>
      <c r="S332" s="114" t="str">
        <f>IF(AND(K332&lt;&gt;"",K333=""),SUM(K$1:K333)-SUM(S$1:S331),"")</f>
        <v/>
      </c>
      <c r="T332" s="114" t="str">
        <f>IF(AND(M332&lt;&gt;"",M333=""),SUM(M$1:M333)-SUM(T$1:T331),"")</f>
        <v/>
      </c>
      <c r="V332" s="9" t="str">
        <f t="shared" si="61"/>
        <v/>
      </c>
      <c r="W332" s="28" t="str">
        <f t="shared" si="62"/>
        <v/>
      </c>
      <c r="X332" s="114" t="str">
        <f t="shared" si="63"/>
        <v/>
      </c>
      <c r="Y332" s="114" t="str">
        <f t="shared" si="64"/>
        <v/>
      </c>
      <c r="Z332" s="114" t="str">
        <f t="shared" si="65"/>
        <v/>
      </c>
      <c r="AA332" s="70"/>
    </row>
    <row r="333" spans="1:27" ht="12.75" x14ac:dyDescent="0.2">
      <c r="A333" s="16"/>
      <c r="B333" s="86" t="s">
        <v>54</v>
      </c>
      <c r="C333" s="87" t="str">
        <f t="shared" si="55"/>
        <v>|</v>
      </c>
      <c r="D333" s="18">
        <v>2</v>
      </c>
      <c r="E333" s="88" t="str">
        <f>IF(B333="","",IFERROR(VLOOKUP(B333,Ingredients!$A:$G,4,FALSE),"ingredient not in list"))</f>
        <v>tsp</v>
      </c>
      <c r="F333" s="87" t="str">
        <f t="shared" si="56"/>
        <v>|</v>
      </c>
      <c r="G333" s="89">
        <f>IF(B333="", "", IFERROR((VLOOKUP(B333,Ingredients!$A:$H,8,FALSE)*(D333/(VLOOKUP(B333,Ingredients!$A:$H,3,FALSE)))), "ingredient not in list"))</f>
        <v>6.2663185378590072E-2</v>
      </c>
      <c r="H333" s="87" t="str">
        <f t="shared" si="57"/>
        <v>|</v>
      </c>
      <c r="I333" s="90">
        <f>IF($B333="", "", IFERROR((VLOOKUP($B333,Ingredients!$A:$K,9,FALSE)*($D333/(VLOOKUP($B333,Ingredients!$A:$K,3,FALSE)))), "ingredient not in list"))</f>
        <v>0</v>
      </c>
      <c r="J333" s="87" t="str">
        <f t="shared" si="58"/>
        <v>|</v>
      </c>
      <c r="K333" s="90">
        <f>IF($B333="", "", IFERROR((VLOOKUP($B333,Ingredients!$A:$K,10,FALSE)*($D333/(VLOOKUP($B333,Ingredients!$A:$K,3,FALSE)))), "ingredient not in list"))</f>
        <v>0</v>
      </c>
      <c r="L333" s="87" t="str">
        <f t="shared" si="59"/>
        <v>|</v>
      </c>
      <c r="M333" s="90">
        <f>IF($B333="", "", IFERROR((VLOOKUP($B333,Ingredients!$A:$K,11,FALSE)*($D333/(VLOOKUP($B333,Ingredients!$A:$K,3,FALSE)))), "ingredient not in list"))</f>
        <v>0</v>
      </c>
      <c r="N333" s="87" t="str">
        <f t="shared" si="60"/>
        <v>|</v>
      </c>
      <c r="O333" s="91">
        <f>IF($B333="", "", IFERROR((VLOOKUP($B333,Ingredients!$A:$H,6,FALSE)*($D333/(VLOOKUP($B333,Ingredients!$A:$H,3,FALSE)))), "ingredient not in list"))</f>
        <v>0</v>
      </c>
      <c r="P333" s="9" t="str">
        <f>IF(AND(G333&lt;&gt;"",G334=""),SUM(G$1:G334)-SUM(P$1:P332),"")</f>
        <v/>
      </c>
      <c r="Q333" t="str">
        <f>IF(AND(O333&lt;&gt;"",O334=""),SUM(O$1:O334)-SUM(Q$1:Q332),"")</f>
        <v/>
      </c>
      <c r="R333" s="114" t="str">
        <f>IF(AND(I333&lt;&gt;"",I334=""),SUM(I$1:I334)-SUM(R$1:R332),"")</f>
        <v/>
      </c>
      <c r="S333" s="114" t="str">
        <f>IF(AND(K333&lt;&gt;"",K334=""),SUM(K$1:K334)-SUM(S$1:S332),"")</f>
        <v/>
      </c>
      <c r="T333" s="114" t="str">
        <f>IF(AND(M333&lt;&gt;"",M334=""),SUM(M$1:M334)-SUM(T$1:T332),"")</f>
        <v/>
      </c>
      <c r="V333" s="9" t="str">
        <f t="shared" si="61"/>
        <v/>
      </c>
      <c r="W333" s="28" t="str">
        <f t="shared" si="62"/>
        <v/>
      </c>
      <c r="X333" s="114" t="str">
        <f t="shared" si="63"/>
        <v/>
      </c>
      <c r="Y333" s="114" t="str">
        <f t="shared" si="64"/>
        <v/>
      </c>
      <c r="Z333" s="114" t="str">
        <f t="shared" si="65"/>
        <v/>
      </c>
      <c r="AA333" s="70"/>
    </row>
    <row r="334" spans="1:27" ht="12.75" x14ac:dyDescent="0.2">
      <c r="A334" s="16"/>
      <c r="B334" s="86" t="s">
        <v>68</v>
      </c>
      <c r="C334" s="87" t="str">
        <f t="shared" si="55"/>
        <v>|</v>
      </c>
      <c r="D334" s="18">
        <v>4</v>
      </c>
      <c r="E334" s="88" t="str">
        <f>IF(B334="","",IFERROR(VLOOKUP(B334,Ingredients!$A:$G,4,FALSE),"ingredient not in list"))</f>
        <v>egg</v>
      </c>
      <c r="F334" s="87" t="str">
        <f t="shared" si="56"/>
        <v>|</v>
      </c>
      <c r="G334" s="89">
        <f>IF(B334="", "", IFERROR((VLOOKUP(B334,Ingredients!$A:$H,8,FALSE)*(D334/(VLOOKUP(B334,Ingredients!$A:$H,3,FALSE)))), "ingredient not in list"))</f>
        <v>0.43</v>
      </c>
      <c r="H334" s="87" t="str">
        <f t="shared" si="57"/>
        <v>|</v>
      </c>
      <c r="I334" s="90">
        <f>IF($B334="", "", IFERROR((VLOOKUP($B334,Ingredients!$A:$K,9,FALSE)*($D334/(VLOOKUP($B334,Ingredients!$A:$K,3,FALSE)))), "ingredient not in list"))</f>
        <v>25.16</v>
      </c>
      <c r="J334" s="87" t="str">
        <f t="shared" si="58"/>
        <v>|</v>
      </c>
      <c r="K334" s="90">
        <f>IF($B334="", "", IFERROR((VLOOKUP($B334,Ingredients!$A:$K,10,FALSE)*($D334/(VLOOKUP($B334,Ingredients!$A:$K,3,FALSE)))), "ingredient not in list"))</f>
        <v>1.52</v>
      </c>
      <c r="L334" s="87" t="str">
        <f t="shared" si="59"/>
        <v>|</v>
      </c>
      <c r="M334" s="90">
        <f>IF($B334="", "", IFERROR((VLOOKUP($B334,Ingredients!$A:$K,11,FALSE)*($D334/(VLOOKUP($B334,Ingredients!$A:$K,3,FALSE)))), "ingredient not in list"))</f>
        <v>19.88</v>
      </c>
      <c r="N334" s="87" t="str">
        <f t="shared" si="60"/>
        <v>|</v>
      </c>
      <c r="O334" s="91">
        <f>IF($B334="", "", IFERROR((VLOOKUP($B334,Ingredients!$A:$H,6,FALSE)*($D334/(VLOOKUP($B334,Ingredients!$A:$H,3,FALSE)))), "ingredient not in list"))</f>
        <v>288</v>
      </c>
      <c r="P334" s="9" t="str">
        <f>IF(AND(G334&lt;&gt;"",G335=""),SUM(G$1:G335)-SUM(P$1:P333),"")</f>
        <v/>
      </c>
      <c r="Q334" t="str">
        <f>IF(AND(O334&lt;&gt;"",O335=""),SUM(O$1:O335)-SUM(Q$1:Q333),"")</f>
        <v/>
      </c>
      <c r="R334" s="114" t="str">
        <f>IF(AND(I334&lt;&gt;"",I335=""),SUM(I$1:I335)-SUM(R$1:R333),"")</f>
        <v/>
      </c>
      <c r="S334" s="114" t="str">
        <f>IF(AND(K334&lt;&gt;"",K335=""),SUM(K$1:K335)-SUM(S$1:S333),"")</f>
        <v/>
      </c>
      <c r="T334" s="114" t="str">
        <f>IF(AND(M334&lt;&gt;"",M335=""),SUM(M$1:M335)-SUM(T$1:T333),"")</f>
        <v/>
      </c>
      <c r="V334" s="9" t="str">
        <f t="shared" si="61"/>
        <v/>
      </c>
      <c r="W334" s="28" t="str">
        <f t="shared" si="62"/>
        <v/>
      </c>
      <c r="X334" s="114" t="str">
        <f t="shared" si="63"/>
        <v/>
      </c>
      <c r="Y334" s="114" t="str">
        <f t="shared" si="64"/>
        <v/>
      </c>
      <c r="Z334" s="114" t="str">
        <f t="shared" si="65"/>
        <v/>
      </c>
      <c r="AA334" s="70"/>
    </row>
    <row r="335" spans="1:27" ht="12.75" x14ac:dyDescent="0.2">
      <c r="A335" s="16"/>
      <c r="B335" s="86" t="s">
        <v>113</v>
      </c>
      <c r="C335" s="87" t="str">
        <f t="shared" si="55"/>
        <v>|</v>
      </c>
      <c r="D335" s="18">
        <v>1</v>
      </c>
      <c r="E335" s="88" t="str">
        <f>IF(B335="","",IFERROR(VLOOKUP(B335,Ingredients!$A:$G,4,FALSE),"ingredient not in list"))</f>
        <v>tsp</v>
      </c>
      <c r="F335" s="87" t="str">
        <f t="shared" si="56"/>
        <v>|</v>
      </c>
      <c r="G335" s="89">
        <f>IF(B335="", "", IFERROR((VLOOKUP(B335,Ingredients!$A:$H,8,FALSE)*(D335/(VLOOKUP(B335,Ingredients!$A:$H,3,FALSE)))), "ingredient not in list"))</f>
        <v>0.10647887323943661</v>
      </c>
      <c r="H335" s="87" t="str">
        <f t="shared" si="57"/>
        <v>|</v>
      </c>
      <c r="I335" s="90">
        <f>IF($B335="", "", IFERROR((VLOOKUP($B335,Ingredients!$A:$K,9,FALSE)*($D335/(VLOOKUP($B335,Ingredients!$A:$K,3,FALSE)))), "ingredient not in list"))</f>
        <v>0.13</v>
      </c>
      <c r="J335" s="87" t="str">
        <f t="shared" si="58"/>
        <v>|</v>
      </c>
      <c r="K335" s="90">
        <f>IF($B335="", "", IFERROR((VLOOKUP($B335,Ingredients!$A:$K,10,FALSE)*($D335/(VLOOKUP($B335,Ingredients!$A:$K,3,FALSE)))), "ingredient not in list"))</f>
        <v>1.08</v>
      </c>
      <c r="L335" s="87" t="str">
        <f t="shared" si="59"/>
        <v>|</v>
      </c>
      <c r="M335" s="90">
        <f>IF($B335="", "", IFERROR((VLOOKUP($B335,Ingredients!$A:$K,11,FALSE)*($D335/(VLOOKUP($B335,Ingredients!$A:$K,3,FALSE)))), "ingredient not in list"))</f>
        <v>0.8</v>
      </c>
      <c r="N335" s="87" t="str">
        <f t="shared" si="60"/>
        <v>|</v>
      </c>
      <c r="O335" s="91">
        <f>IF($B335="", "", IFERROR((VLOOKUP($B335,Ingredients!$A:$H,6,FALSE)*($D335/(VLOOKUP($B335,Ingredients!$A:$H,3,FALSE)))), "ingredient not in list"))</f>
        <v>12</v>
      </c>
      <c r="P335" s="9" t="str">
        <f>IF(AND(G335&lt;&gt;"",G336=""),SUM(G$1:G336)-SUM(P$1:P334),"")</f>
        <v/>
      </c>
      <c r="Q335" t="str">
        <f>IF(AND(O335&lt;&gt;"",O336=""),SUM(O$1:O336)-SUM(Q$1:Q334),"")</f>
        <v/>
      </c>
      <c r="R335" s="114" t="str">
        <f>IF(AND(I335&lt;&gt;"",I336=""),SUM(I$1:I336)-SUM(R$1:R334),"")</f>
        <v/>
      </c>
      <c r="S335" s="114" t="str">
        <f>IF(AND(K335&lt;&gt;"",K336=""),SUM(K$1:K336)-SUM(S$1:S334),"")</f>
        <v/>
      </c>
      <c r="T335" s="114" t="str">
        <f>IF(AND(M335&lt;&gt;"",M336=""),SUM(M$1:M336)-SUM(T$1:T334),"")</f>
        <v/>
      </c>
      <c r="V335" s="9" t="str">
        <f t="shared" si="61"/>
        <v/>
      </c>
      <c r="W335" s="28" t="str">
        <f t="shared" si="62"/>
        <v/>
      </c>
      <c r="X335" s="114" t="str">
        <f t="shared" si="63"/>
        <v/>
      </c>
      <c r="Y335" s="114" t="str">
        <f t="shared" si="64"/>
        <v/>
      </c>
      <c r="Z335" s="114" t="str">
        <f t="shared" si="65"/>
        <v/>
      </c>
      <c r="AA335" s="70"/>
    </row>
    <row r="336" spans="1:27" ht="12.75" x14ac:dyDescent="0.2">
      <c r="A336" s="16"/>
      <c r="B336" s="86" t="s">
        <v>253</v>
      </c>
      <c r="C336" s="87" t="str">
        <f t="shared" si="55"/>
        <v>|</v>
      </c>
      <c r="D336" s="18">
        <v>1</v>
      </c>
      <c r="E336" s="88" t="str">
        <f>IF(B336="","",IFERROR(VLOOKUP(B336,Ingredients!$A:$G,4,FALSE),"ingredient not in list"))</f>
        <v>tsp</v>
      </c>
      <c r="F336" s="87" t="str">
        <f t="shared" si="56"/>
        <v>|</v>
      </c>
      <c r="G336" s="89">
        <f>IF(B336="", "", IFERROR((VLOOKUP(B336,Ingredients!$A:$H,8,FALSE)*(D336/(VLOOKUP(B336,Ingredients!$A:$H,3,FALSE)))), "ingredient not in list"))</f>
        <v>0.10647887323943661</v>
      </c>
      <c r="H336" s="87" t="str">
        <f t="shared" si="57"/>
        <v>|</v>
      </c>
      <c r="I336" s="90">
        <f>IF($B336="", "", IFERROR((VLOOKUP($B336,Ingredients!$A:$K,9,FALSE)*($D336/(VLOOKUP($B336,Ingredients!$A:$K,3,FALSE)))), "ingredient not in list"))</f>
        <v>0.12</v>
      </c>
      <c r="J336" s="87" t="str">
        <f t="shared" si="58"/>
        <v>|</v>
      </c>
      <c r="K336" s="90">
        <f>IF($B336="", "", IFERROR((VLOOKUP($B336,Ingredients!$A:$K,10,FALSE)*($D336/(VLOOKUP($B336,Ingredients!$A:$K,3,FALSE)))), "ingredient not in list"))</f>
        <v>-1.37</v>
      </c>
      <c r="L336" s="87" t="str">
        <f t="shared" si="59"/>
        <v>|</v>
      </c>
      <c r="M336" s="90">
        <f>IF($B336="", "", IFERROR((VLOOKUP($B336,Ingredients!$A:$K,11,FALSE)*($D336/(VLOOKUP($B336,Ingredients!$A:$K,3,FALSE)))), "ingredient not in list"))</f>
        <v>0.17</v>
      </c>
      <c r="N336" s="87" t="str">
        <f t="shared" si="60"/>
        <v>|</v>
      </c>
      <c r="O336" s="91">
        <f>IF($B336="", "", IFERROR((VLOOKUP($B336,Ingredients!$A:$H,6,FALSE)*($D336/(VLOOKUP($B336,Ingredients!$A:$H,3,FALSE)))), "ingredient not in list"))</f>
        <v>5</v>
      </c>
      <c r="P336" s="9" t="str">
        <f>IF(AND(G336&lt;&gt;"",G337=""),SUM(G$1:G337)-SUM(P$1:P335),"")</f>
        <v/>
      </c>
      <c r="Q336" t="str">
        <f>IF(AND(O336&lt;&gt;"",O337=""),SUM(O$1:O337)-SUM(Q$1:Q335),"")</f>
        <v/>
      </c>
      <c r="R336" s="114" t="str">
        <f>IF(AND(I336&lt;&gt;"",I337=""),SUM(I$1:I337)-SUM(R$1:R335),"")</f>
        <v/>
      </c>
      <c r="S336" s="114" t="str">
        <f>IF(AND(K336&lt;&gt;"",K337=""),SUM(K$1:K337)-SUM(S$1:S335),"")</f>
        <v/>
      </c>
      <c r="T336" s="114" t="str">
        <f>IF(AND(M336&lt;&gt;"",M337=""),SUM(M$1:M337)-SUM(T$1:T335),"")</f>
        <v/>
      </c>
      <c r="V336" s="9" t="str">
        <f t="shared" si="61"/>
        <v/>
      </c>
      <c r="W336" s="28" t="str">
        <f t="shared" si="62"/>
        <v/>
      </c>
      <c r="X336" s="114" t="str">
        <f t="shared" si="63"/>
        <v/>
      </c>
      <c r="Y336" s="114" t="str">
        <f t="shared" si="64"/>
        <v/>
      </c>
      <c r="Z336" s="114" t="str">
        <f t="shared" si="65"/>
        <v/>
      </c>
      <c r="AA336" s="70"/>
    </row>
    <row r="337" spans="1:37" ht="13.5" thickBot="1" x14ac:dyDescent="0.25">
      <c r="A337" s="16"/>
      <c r="B337" s="86" t="s">
        <v>55</v>
      </c>
      <c r="C337" s="87" t="str">
        <f t="shared" si="55"/>
        <v>|</v>
      </c>
      <c r="D337" s="18">
        <v>1</v>
      </c>
      <c r="E337" s="88" t="str">
        <f>IF(B337="","",IFERROR(VLOOKUP(B337,Ingredients!$A:$G,4,FALSE),"ingredient not in list"))</f>
        <v>tsp</v>
      </c>
      <c r="F337" s="87" t="str">
        <f t="shared" si="56"/>
        <v>|</v>
      </c>
      <c r="G337" s="89">
        <f>IF(B337="", "", IFERROR((VLOOKUP(B337,Ingredients!$A:$H,8,FALSE)*(D337/(VLOOKUP(B337,Ingredients!$A:$H,3,FALSE)))), "ingredient not in list"))</f>
        <v>0.11267605633802817</v>
      </c>
      <c r="H337" s="87" t="str">
        <f t="shared" si="57"/>
        <v>|</v>
      </c>
      <c r="I337" s="90">
        <f>IF($B337="", "", IFERROR((VLOOKUP($B337,Ingredients!$A:$K,9,FALSE)*($D337/(VLOOKUP($B337,Ingredients!$A:$K,3,FALSE)))), "ingredient not in list"))</f>
        <v>0.09</v>
      </c>
      <c r="J337" s="87" t="str">
        <f t="shared" si="58"/>
        <v>|</v>
      </c>
      <c r="K337" s="90">
        <f>IF($B337="", "", IFERROR((VLOOKUP($B337,Ingredients!$A:$K,10,FALSE)*($D337/(VLOOKUP($B337,Ingredients!$A:$K,3,FALSE)))), "ingredient not in list"))</f>
        <v>1.84</v>
      </c>
      <c r="L337" s="87" t="str">
        <f t="shared" si="59"/>
        <v>|</v>
      </c>
      <c r="M337" s="90">
        <f>IF($B337="", "", IFERROR((VLOOKUP($B337,Ingredients!$A:$K,11,FALSE)*($D337/(VLOOKUP($B337,Ingredients!$A:$K,3,FALSE)))), "ingredient not in list"))</f>
        <v>7.0000000000000007E-2</v>
      </c>
      <c r="N337" s="87" t="str">
        <f t="shared" si="60"/>
        <v>|</v>
      </c>
      <c r="O337" s="91">
        <f>IF($B337="", "", IFERROR((VLOOKUP($B337,Ingredients!$A:$H,6,FALSE)*($D337/(VLOOKUP($B337,Ingredients!$A:$H,3,FALSE)))), "ingredient not in list"))</f>
        <v>6</v>
      </c>
      <c r="P337" s="9" t="str">
        <f>IF(AND(G337&lt;&gt;"",G338=""),SUM(G$1:G338)-SUM(P$1:P336),"")</f>
        <v/>
      </c>
      <c r="Q337" t="str">
        <f>IF(AND(O337&lt;&gt;"",O338=""),SUM(O$1:O338)-SUM(Q$1:Q336),"")</f>
        <v/>
      </c>
      <c r="R337" s="114" t="str">
        <f>IF(AND(I337&lt;&gt;"",I338=""),SUM(I$1:I338)-SUM(R$1:R336),"")</f>
        <v/>
      </c>
      <c r="S337" s="114" t="str">
        <f>IF(AND(K337&lt;&gt;"",K338=""),SUM(K$1:K338)-SUM(S$1:S336),"")</f>
        <v/>
      </c>
      <c r="T337" s="114" t="str">
        <f>IF(AND(M337&lt;&gt;"",M338=""),SUM(M$1:M338)-SUM(T$1:T336),"")</f>
        <v/>
      </c>
      <c r="V337" s="9" t="str">
        <f t="shared" si="61"/>
        <v/>
      </c>
      <c r="W337" s="28" t="str">
        <f t="shared" si="62"/>
        <v/>
      </c>
      <c r="X337" s="114" t="str">
        <f t="shared" si="63"/>
        <v/>
      </c>
      <c r="Y337" s="114" t="str">
        <f t="shared" si="64"/>
        <v/>
      </c>
      <c r="Z337" s="114" t="str">
        <f t="shared" si="65"/>
        <v/>
      </c>
      <c r="AA337" s="70"/>
    </row>
    <row r="338" spans="1:37" ht="13.5" thickBot="1" x14ac:dyDescent="0.25">
      <c r="A338" s="78" t="s">
        <v>254</v>
      </c>
      <c r="B338" s="92" t="s">
        <v>115</v>
      </c>
      <c r="C338" s="93" t="str">
        <f t="shared" si="55"/>
        <v>|</v>
      </c>
      <c r="D338" s="94">
        <v>0.5</v>
      </c>
      <c r="E338" s="95" t="str">
        <f>IF(B338="","",IFERROR(VLOOKUP(B338,Ingredients!$A:$G,4,FALSE),"ingredient not in list"))</f>
        <v>tsp</v>
      </c>
      <c r="F338" s="93" t="str">
        <f t="shared" si="56"/>
        <v>|</v>
      </c>
      <c r="G338" s="96">
        <f>IF(B338="", "", IFERROR((VLOOKUP(B338,Ingredients!$A:$H,8,FALSE)*(D338/(VLOOKUP(B338,Ingredients!$A:$H,3,FALSE)))), "ingredient not in list"))</f>
        <v>5.3239436619718306E-2</v>
      </c>
      <c r="H338" s="93" t="str">
        <f t="shared" si="57"/>
        <v>|</v>
      </c>
      <c r="I338" s="97">
        <f>IF($B338="", "", IFERROR((VLOOKUP($B338,Ingredients!$A:$K,9,FALSE)*($D338/(VLOOKUP($B338,Ingredients!$A:$K,3,FALSE)))), "ingredient not in list"))</f>
        <v>6.5000000000000002E-2</v>
      </c>
      <c r="J338" s="93" t="str">
        <f t="shared" si="58"/>
        <v>|</v>
      </c>
      <c r="K338" s="97">
        <f>IF($B338="", "", IFERROR((VLOOKUP($B338,Ingredients!$A:$K,10,FALSE)*($D338/(VLOOKUP($B338,Ingredients!$A:$K,3,FALSE)))), "ingredient not in list"))</f>
        <v>0.64500000000000002</v>
      </c>
      <c r="L338" s="93" t="str">
        <f t="shared" si="59"/>
        <v>|</v>
      </c>
      <c r="M338" s="97">
        <f>IF($B338="", "", IFERROR((VLOOKUP($B338,Ingredients!$A:$K,11,FALSE)*($D338/(VLOOKUP($B338,Ingredients!$A:$K,3,FALSE)))), "ingredient not in list"))</f>
        <v>0.21</v>
      </c>
      <c r="N338" s="93" t="str">
        <f t="shared" si="60"/>
        <v>|</v>
      </c>
      <c r="O338" s="98">
        <f>IF($B338="", "", IFERROR((VLOOKUP($B338,Ingredients!$A:$H,6,FALSE)*($D338/(VLOOKUP($B338,Ingredients!$A:$H,3,FALSE)))), "ingredient not in list"))</f>
        <v>3.5</v>
      </c>
      <c r="P338" s="9">
        <f>IF(AND(G338&lt;&gt;"",G339=""),SUM(G$1:G339)-SUM(P$1:P337),"")</f>
        <v>4.374075262935321</v>
      </c>
      <c r="Q338">
        <f>IF(AND(O338&lt;&gt;"",O339=""),SUM(O$1:O339)-SUM(Q$1:Q337),"")</f>
        <v>6269.5</v>
      </c>
      <c r="R338" s="114">
        <f>IF(AND(I338&lt;&gt;"",I339=""),SUM(I$1:I339)-SUM(R$1:R337),"")</f>
        <v>72.289999999999964</v>
      </c>
      <c r="S338" s="114">
        <f>IF(AND(K338&lt;&gt;"",K339=""),SUM(K$1:K339)-SUM(S$1:S337),"")</f>
        <v>951.25249999999869</v>
      </c>
      <c r="T338" s="114">
        <f>IF(AND(M338&lt;&gt;"",M339=""),SUM(M$1:M339)-SUM(T$1:T337),"")</f>
        <v>246.39499999999998</v>
      </c>
      <c r="U338" s="14">
        <v>32</v>
      </c>
      <c r="V338" s="9">
        <f t="shared" si="61"/>
        <v>0.13668985196672878</v>
      </c>
      <c r="W338" s="28">
        <f t="shared" si="62"/>
        <v>195.921875</v>
      </c>
      <c r="X338" s="114">
        <f t="shared" si="63"/>
        <v>2.2590624999999989</v>
      </c>
      <c r="Y338" s="114">
        <f t="shared" si="64"/>
        <v>29.726640624999959</v>
      </c>
      <c r="Z338" s="114">
        <f t="shared" si="65"/>
        <v>7.6998437499999994</v>
      </c>
      <c r="AD338" s="54"/>
      <c r="AJ338" s="53"/>
      <c r="AK338" s="30"/>
    </row>
    <row r="339" spans="1:37" ht="12.75" x14ac:dyDescent="0.2">
      <c r="A339" s="16"/>
      <c r="C339" t="str">
        <f t="shared" si="55"/>
        <v/>
      </c>
      <c r="D339" s="16"/>
      <c r="E339" s="3" t="str">
        <f>IF(B339="","",IFERROR(VLOOKUP(B339,Ingredients!$A:$G,4,FALSE),"ingredient not in list"))</f>
        <v/>
      </c>
      <c r="F339" t="str">
        <f t="shared" si="56"/>
        <v/>
      </c>
      <c r="G339" s="9" t="str">
        <f>IF(B339="", "", IFERROR((VLOOKUP(B339,Ingredients!$A:$H,8,FALSE)*(D339/(VLOOKUP(B339,Ingredients!$A:$H,3,FALSE)))), "ingredient not in list"))</f>
        <v/>
      </c>
      <c r="H339" t="str">
        <f t="shared" si="57"/>
        <v/>
      </c>
      <c r="I339" s="69" t="str">
        <f>IF($B339="", "", IFERROR((VLOOKUP($B339,Ingredients!$A:$K,9,FALSE)*($D339/(VLOOKUP($B339,Ingredients!$A:$K,3,FALSE)))), "ingredient not in list"))</f>
        <v/>
      </c>
      <c r="J339" t="str">
        <f t="shared" si="58"/>
        <v/>
      </c>
      <c r="K339" s="69" t="str">
        <f>IF($B339="", "", IFERROR((VLOOKUP($B339,Ingredients!$A:$K,10,FALSE)*($D339/(VLOOKUP($B339,Ingredients!$A:$K,3,FALSE)))), "ingredient not in list"))</f>
        <v/>
      </c>
      <c r="L339" t="str">
        <f t="shared" si="59"/>
        <v/>
      </c>
      <c r="M339" s="69" t="str">
        <f>IF($B339="", "", IFERROR((VLOOKUP($B339,Ingredients!$A:$K,11,FALSE)*($D339/(VLOOKUP($B339,Ingredients!$A:$K,3,FALSE)))), "ingredient not in list"))</f>
        <v/>
      </c>
      <c r="N339" t="str">
        <f t="shared" si="60"/>
        <v/>
      </c>
      <c r="O339" s="29" t="str">
        <f>IF($B339="", "", IFERROR((VLOOKUP($B339,Ingredients!$A:$H,6,FALSE)*($D339/(VLOOKUP($B339,Ingredients!$A:$H,3,FALSE)))), "ingredient not in list"))</f>
        <v/>
      </c>
      <c r="P339" s="9" t="str">
        <f>IF(AND(G339&lt;&gt;"",G340=""),SUM(G$1:G340)-SUM(P$1:P338),"")</f>
        <v/>
      </c>
      <c r="Q339" t="str">
        <f>IF(AND(O339&lt;&gt;"",O340=""),SUM(O$1:O340)-SUM(Q$1:Q338),"")</f>
        <v/>
      </c>
      <c r="R339" s="114" t="str">
        <f>IF(AND(I339&lt;&gt;"",I340=""),SUM(I$1:I340)-SUM(R$1:R338),"")</f>
        <v/>
      </c>
      <c r="S339" s="114" t="str">
        <f>IF(AND(K339&lt;&gt;"",K340=""),SUM(K$1:K340)-SUM(S$1:S338),"")</f>
        <v/>
      </c>
      <c r="T339" s="114" t="str">
        <f>IF(AND(M339&lt;&gt;"",M340=""),SUM(M$1:M340)-SUM(T$1:T338),"")</f>
        <v/>
      </c>
      <c r="V339" s="9" t="str">
        <f t="shared" si="61"/>
        <v/>
      </c>
      <c r="W339" s="28" t="str">
        <f t="shared" si="62"/>
        <v/>
      </c>
      <c r="X339" s="114" t="str">
        <f t="shared" si="63"/>
        <v/>
      </c>
      <c r="Y339" s="114" t="str">
        <f t="shared" si="64"/>
        <v/>
      </c>
      <c r="Z339" s="114" t="str">
        <f t="shared" si="65"/>
        <v/>
      </c>
      <c r="AA339" s="70"/>
      <c r="AJ339" s="53"/>
      <c r="AK339" s="30"/>
    </row>
    <row r="340" spans="1:37" ht="12.75" x14ac:dyDescent="0.2">
      <c r="A340" s="16"/>
      <c r="B340" s="79" t="s">
        <v>62</v>
      </c>
      <c r="C340" s="80" t="str">
        <f t="shared" si="55"/>
        <v>|</v>
      </c>
      <c r="D340" s="103">
        <v>2.5</v>
      </c>
      <c r="E340" s="82" t="str">
        <f>IF(B340="","",IFERROR(VLOOKUP(B340,Ingredients!$A:$G,4,FALSE),"ingredient not in list"))</f>
        <v>cup</v>
      </c>
      <c r="F340" s="80" t="str">
        <f t="shared" si="56"/>
        <v>|</v>
      </c>
      <c r="G340" s="83">
        <f>IF(B340="", "", IFERROR((VLOOKUP(B340,Ingredients!$A:$H,8,FALSE)*(D340/(VLOOKUP(B340,Ingredients!$A:$H,3,FALSE)))), "ingredient not in list"))</f>
        <v>0.23112582781456953</v>
      </c>
      <c r="H340" s="80" t="str">
        <f t="shared" si="57"/>
        <v>|</v>
      </c>
      <c r="I340" s="84">
        <f>IF($B340="", "", IFERROR((VLOOKUP($B340,Ingredients!$A:$K,9,FALSE)*($D340/(VLOOKUP($B340,Ingredients!$A:$K,3,FALSE)))), "ingredient not in list"))</f>
        <v>30</v>
      </c>
      <c r="J340" s="80" t="str">
        <f t="shared" si="58"/>
        <v>|</v>
      </c>
      <c r="K340" s="84">
        <f>IF($B340="", "", IFERROR((VLOOKUP($B340,Ingredients!$A:$K,10,FALSE)*($D340/(VLOOKUP($B340,Ingredients!$A:$K,3,FALSE)))), "ingredient not in list"))</f>
        <v>220</v>
      </c>
      <c r="L340" s="80" t="str">
        <f t="shared" si="59"/>
        <v>|</v>
      </c>
      <c r="M340" s="84">
        <f>IF($B340="", "", IFERROR((VLOOKUP($B340,Ingredients!$A:$K,11,FALSE)*($D340/(VLOOKUP($B340,Ingredients!$A:$K,3,FALSE)))), "ingredient not in list"))</f>
        <v>0</v>
      </c>
      <c r="N340" s="80" t="str">
        <f t="shared" si="60"/>
        <v>|</v>
      </c>
      <c r="O340" s="85">
        <f>IF($B340="", "", IFERROR((VLOOKUP($B340,Ingredients!$A:$H,6,FALSE)*($D340/(VLOOKUP($B340,Ingredients!$A:$H,3,FALSE)))), "ingredient not in list"))</f>
        <v>1100</v>
      </c>
      <c r="P340" s="9" t="str">
        <f>IF(AND(G340&lt;&gt;"",G341=""),SUM(G$1:G341)-SUM(P$1:P339),"")</f>
        <v/>
      </c>
      <c r="Q340" t="str">
        <f>IF(AND(O340&lt;&gt;"",O341=""),SUM(O$1:O341)-SUM(Q$1:Q339),"")</f>
        <v/>
      </c>
      <c r="R340" s="114" t="str">
        <f>IF(AND(I340&lt;&gt;"",I341=""),SUM(I$1:I341)-SUM(R$1:R339),"")</f>
        <v/>
      </c>
      <c r="S340" s="114" t="str">
        <f>IF(AND(K340&lt;&gt;"",K341=""),SUM(K$1:K341)-SUM(S$1:S339),"")</f>
        <v/>
      </c>
      <c r="T340" s="114" t="str">
        <f>IF(AND(M340&lt;&gt;"",M341=""),SUM(M$1:M341)-SUM(T$1:T339),"")</f>
        <v/>
      </c>
      <c r="V340" s="9" t="str">
        <f t="shared" si="61"/>
        <v/>
      </c>
      <c r="W340" s="28" t="str">
        <f t="shared" si="62"/>
        <v/>
      </c>
      <c r="X340" s="114" t="str">
        <f t="shared" si="63"/>
        <v/>
      </c>
      <c r="Y340" s="114" t="str">
        <f t="shared" si="64"/>
        <v/>
      </c>
      <c r="Z340" s="114" t="str">
        <f t="shared" si="65"/>
        <v/>
      </c>
      <c r="AA340" s="70"/>
      <c r="AJ340" s="53"/>
      <c r="AK340" s="30"/>
    </row>
    <row r="341" spans="1:37" ht="12.75" x14ac:dyDescent="0.2">
      <c r="A341" s="16"/>
      <c r="B341" s="86" t="s">
        <v>34</v>
      </c>
      <c r="C341" s="87" t="str">
        <f t="shared" si="55"/>
        <v>|</v>
      </c>
      <c r="D341" s="18">
        <v>3</v>
      </c>
      <c r="E341" s="88" t="str">
        <f>IF(B341="","",IFERROR(VLOOKUP(B341,Ingredients!$A:$G,4,FALSE),"ingredient not in list"))</f>
        <v>green onion</v>
      </c>
      <c r="F341" s="87" t="str">
        <f t="shared" si="56"/>
        <v>|</v>
      </c>
      <c r="G341" s="89">
        <f>IF(B341="", "", IFERROR((VLOOKUP(B341,Ingredients!$A:$H,8,FALSE)*(D341/(VLOOKUP(B341,Ingredients!$A:$H,3,FALSE)))), "ingredient not in list"))</f>
        <v>0.25800000000000001</v>
      </c>
      <c r="H341" s="87" t="str">
        <f t="shared" si="57"/>
        <v>|</v>
      </c>
      <c r="I341" s="90">
        <f>IF($B341="", "", IFERROR((VLOOKUP($B341,Ingredients!$A:$K,9,FALSE)*($D341/(VLOOKUP($B341,Ingredients!$A:$K,3,FALSE)))), "ingredient not in list"))</f>
        <v>3</v>
      </c>
      <c r="J341" s="87" t="str">
        <f t="shared" si="58"/>
        <v>|</v>
      </c>
      <c r="K341" s="90">
        <f>IF($B341="", "", IFERROR((VLOOKUP($B341,Ingredients!$A:$K,10,FALSE)*($D341/(VLOOKUP($B341,Ingredients!$A:$K,3,FALSE)))), "ingredient not in list"))</f>
        <v>6</v>
      </c>
      <c r="L341" s="87" t="str">
        <f t="shared" si="59"/>
        <v>|</v>
      </c>
      <c r="M341" s="90">
        <f>IF($B341="", "", IFERROR((VLOOKUP($B341,Ingredients!$A:$K,11,FALSE)*($D341/(VLOOKUP($B341,Ingredients!$A:$K,3,FALSE)))), "ingredient not in list"))</f>
        <v>0</v>
      </c>
      <c r="N341" s="87" t="str">
        <f t="shared" si="60"/>
        <v>|</v>
      </c>
      <c r="O341" s="91">
        <f>IF($B341="", "", IFERROR((VLOOKUP($B341,Ingredients!$A:$H,6,FALSE)*($D341/(VLOOKUP($B341,Ingredients!$A:$H,3,FALSE)))), "ingredient not in list"))</f>
        <v>15</v>
      </c>
      <c r="P341" s="9" t="str">
        <f>IF(AND(G341&lt;&gt;"",G342=""),SUM(G$1:G342)-SUM(P$1:P340),"")</f>
        <v/>
      </c>
      <c r="Q341" t="str">
        <f>IF(AND(O341&lt;&gt;"",O342=""),SUM(O$1:O342)-SUM(Q$1:Q340),"")</f>
        <v/>
      </c>
      <c r="R341" s="114" t="str">
        <f>IF(AND(I341&lt;&gt;"",I342=""),SUM(I$1:I342)-SUM(R$1:R340),"")</f>
        <v/>
      </c>
      <c r="S341" s="114" t="str">
        <f>IF(AND(K341&lt;&gt;"",K342=""),SUM(K$1:K342)-SUM(S$1:S340),"")</f>
        <v/>
      </c>
      <c r="T341" s="114" t="str">
        <f>IF(AND(M341&lt;&gt;"",M342=""),SUM(M$1:M342)-SUM(T$1:T340),"")</f>
        <v/>
      </c>
      <c r="V341" s="9" t="str">
        <f t="shared" si="61"/>
        <v/>
      </c>
      <c r="W341" s="28" t="str">
        <f t="shared" si="62"/>
        <v/>
      </c>
      <c r="X341" s="114" t="str">
        <f t="shared" si="63"/>
        <v/>
      </c>
      <c r="Y341" s="114" t="str">
        <f t="shared" si="64"/>
        <v/>
      </c>
      <c r="Z341" s="114" t="str">
        <f t="shared" si="65"/>
        <v/>
      </c>
      <c r="AA341" s="70"/>
      <c r="AJ341" s="53"/>
      <c r="AK341" s="30"/>
    </row>
    <row r="342" spans="1:37" ht="12.75" x14ac:dyDescent="0.2">
      <c r="A342" s="16"/>
      <c r="B342" s="86" t="s">
        <v>257</v>
      </c>
      <c r="C342" s="87" t="str">
        <f t="shared" si="55"/>
        <v>|</v>
      </c>
      <c r="D342" s="18">
        <v>1</v>
      </c>
      <c r="E342" s="88" t="str">
        <f>IF(B342="","",IFERROR(VLOOKUP(B342,Ingredients!$A:$G,4,FALSE),"ingredient not in list"))</f>
        <v>pound</v>
      </c>
      <c r="F342" s="87" t="str">
        <f t="shared" si="56"/>
        <v>|</v>
      </c>
      <c r="G342" s="89">
        <f>IF(B342="", "", IFERROR((VLOOKUP(B342,Ingredients!$A:$H,8,FALSE)*(D342/(VLOOKUP(B342,Ingredients!$A:$H,3,FALSE)))), "ingredient not in list"))</f>
        <v>4.5</v>
      </c>
      <c r="H342" s="87" t="str">
        <f t="shared" si="57"/>
        <v>|</v>
      </c>
      <c r="I342" s="90">
        <f>IF($B342="", "", IFERROR((VLOOKUP($B342,Ingredients!$A:$K,9,FALSE)*($D342/(VLOOKUP($B342,Ingredients!$A:$K,3,FALSE)))), "ingredient not in list"))</f>
        <v>70</v>
      </c>
      <c r="J342" s="87" t="str">
        <f t="shared" si="58"/>
        <v>|</v>
      </c>
      <c r="K342" s="90">
        <f>IF($B342="", "", IFERROR((VLOOKUP($B342,Ingredients!$A:$K,10,FALSE)*($D342/(VLOOKUP($B342,Ingredients!$A:$K,3,FALSE)))), "ingredient not in list"))</f>
        <v>0</v>
      </c>
      <c r="L342" s="87" t="str">
        <f t="shared" si="59"/>
        <v>|</v>
      </c>
      <c r="M342" s="90">
        <f>IF($B342="", "", IFERROR((VLOOKUP($B342,Ingredients!$A:$K,11,FALSE)*($D342/(VLOOKUP($B342,Ingredients!$A:$K,3,FALSE)))), "ingredient not in list"))</f>
        <v>90</v>
      </c>
      <c r="N342" s="87" t="str">
        <f t="shared" si="60"/>
        <v>|</v>
      </c>
      <c r="O342" s="91">
        <f>IF($B342="", "", IFERROR((VLOOKUP($B342,Ingredients!$A:$H,6,FALSE)*($D342/(VLOOKUP($B342,Ingredients!$A:$H,3,FALSE)))), "ingredient not in list"))</f>
        <v>700</v>
      </c>
      <c r="P342" s="9" t="str">
        <f>IF(AND(G342&lt;&gt;"",G343=""),SUM(G$1:G343)-SUM(P$1:P341),"")</f>
        <v/>
      </c>
      <c r="Q342" t="str">
        <f>IF(AND(O342&lt;&gt;"",O343=""),SUM(O$1:O343)-SUM(Q$1:Q341),"")</f>
        <v/>
      </c>
      <c r="R342" s="114" t="str">
        <f>IF(AND(I342&lt;&gt;"",I343=""),SUM(I$1:I343)-SUM(R$1:R341),"")</f>
        <v/>
      </c>
      <c r="S342" s="114" t="str">
        <f>IF(AND(K342&lt;&gt;"",K343=""),SUM(K$1:K343)-SUM(S$1:S341),"")</f>
        <v/>
      </c>
      <c r="T342" s="114" t="str">
        <f>IF(AND(M342&lt;&gt;"",M343=""),SUM(M$1:M343)-SUM(T$1:T341),"")</f>
        <v/>
      </c>
      <c r="V342" s="9" t="str">
        <f t="shared" si="61"/>
        <v/>
      </c>
      <c r="W342" s="28" t="str">
        <f t="shared" si="62"/>
        <v/>
      </c>
      <c r="X342" s="114" t="str">
        <f t="shared" si="63"/>
        <v/>
      </c>
      <c r="Y342" s="114" t="str">
        <f t="shared" si="64"/>
        <v/>
      </c>
      <c r="Z342" s="114" t="str">
        <f t="shared" si="65"/>
        <v/>
      </c>
      <c r="AA342" s="70"/>
      <c r="AJ342" s="53"/>
      <c r="AK342" s="30"/>
    </row>
    <row r="343" spans="1:37" ht="12.75" x14ac:dyDescent="0.2">
      <c r="A343" s="16"/>
      <c r="B343" s="86" t="s">
        <v>144</v>
      </c>
      <c r="C343" s="87" t="str">
        <f t="shared" si="55"/>
        <v>|</v>
      </c>
      <c r="D343" s="18">
        <v>0.25</v>
      </c>
      <c r="E343" s="88" t="str">
        <f>IF(B343="","",IFERROR(VLOOKUP(B343,Ingredients!$A:$G,4,FALSE),"ingredient not in list"))</f>
        <v>inch</v>
      </c>
      <c r="F343" s="87" t="str">
        <f t="shared" si="56"/>
        <v>|</v>
      </c>
      <c r="G343" s="89">
        <f>IF(B343="", "", IFERROR((VLOOKUP(B343,Ingredients!$A:$H,8,FALSE)*(D343/(VLOOKUP(B343,Ingredients!$A:$H,3,FALSE)))), "ingredient not in list"))</f>
        <v>0.05</v>
      </c>
      <c r="H343" s="87" t="str">
        <f t="shared" si="57"/>
        <v>|</v>
      </c>
      <c r="I343" s="90">
        <f>IF($B343="", "", IFERROR((VLOOKUP($B343,Ingredients!$A:$K,9,FALSE)*($D343/(VLOOKUP($B343,Ingredients!$A:$K,3,FALSE)))), "ingredient not in list"))</f>
        <v>0</v>
      </c>
      <c r="J343" s="87" t="str">
        <f t="shared" si="58"/>
        <v>|</v>
      </c>
      <c r="K343" s="90">
        <f>IF($B343="", "", IFERROR((VLOOKUP($B343,Ingredients!$A:$K,10,FALSE)*($D343/(VLOOKUP($B343,Ingredients!$A:$K,3,FALSE)))), "ingredient not in list"))</f>
        <v>0</v>
      </c>
      <c r="L343" s="87" t="str">
        <f t="shared" si="59"/>
        <v>|</v>
      </c>
      <c r="M343" s="90">
        <f>IF($B343="", "", IFERROR((VLOOKUP($B343,Ingredients!$A:$K,11,FALSE)*($D343/(VLOOKUP($B343,Ingredients!$A:$K,3,FALSE)))), "ingredient not in list"))</f>
        <v>0</v>
      </c>
      <c r="N343" s="87" t="str">
        <f t="shared" si="60"/>
        <v>|</v>
      </c>
      <c r="O343" s="91">
        <f>IF($B343="", "", IFERROR((VLOOKUP($B343,Ingredients!$A:$H,6,FALSE)*($D343/(VLOOKUP($B343,Ingredients!$A:$H,3,FALSE)))), "ingredient not in list"))</f>
        <v>3.75</v>
      </c>
      <c r="P343" s="9" t="str">
        <f>IF(AND(G343&lt;&gt;"",G344=""),SUM(G$1:G344)-SUM(P$1:P342),"")</f>
        <v/>
      </c>
      <c r="Q343" t="str">
        <f>IF(AND(O343&lt;&gt;"",O344=""),SUM(O$1:O344)-SUM(Q$1:Q342),"")</f>
        <v/>
      </c>
      <c r="R343" s="114" t="str">
        <f>IF(AND(I343&lt;&gt;"",I344=""),SUM(I$1:I344)-SUM(R$1:R342),"")</f>
        <v/>
      </c>
      <c r="S343" s="114" t="str">
        <f>IF(AND(K343&lt;&gt;"",K344=""),SUM(K$1:K344)-SUM(S$1:S342),"")</f>
        <v/>
      </c>
      <c r="T343" s="114" t="str">
        <f>IF(AND(M343&lt;&gt;"",M344=""),SUM(M$1:M344)-SUM(T$1:T342),"")</f>
        <v/>
      </c>
      <c r="V343" s="9" t="str">
        <f t="shared" si="61"/>
        <v/>
      </c>
      <c r="W343" s="28" t="str">
        <f t="shared" si="62"/>
        <v/>
      </c>
      <c r="X343" s="114" t="str">
        <f t="shared" si="63"/>
        <v/>
      </c>
      <c r="Y343" s="114" t="str">
        <f t="shared" si="64"/>
        <v/>
      </c>
      <c r="Z343" s="114" t="str">
        <f t="shared" si="65"/>
        <v/>
      </c>
      <c r="AA343" s="70"/>
      <c r="AD343" s="54"/>
      <c r="AJ343" s="53"/>
      <c r="AK343" s="30"/>
    </row>
    <row r="344" spans="1:37" ht="12.75" x14ac:dyDescent="0.2">
      <c r="A344" s="16"/>
      <c r="B344" s="86" t="s">
        <v>245</v>
      </c>
      <c r="C344" s="87" t="str">
        <f t="shared" si="55"/>
        <v>|</v>
      </c>
      <c r="D344" s="18">
        <v>2</v>
      </c>
      <c r="E344" s="88" t="str">
        <f>IF(B344="","",IFERROR(VLOOKUP(B344,Ingredients!$A:$G,4,FALSE),"ingredient not in list"))</f>
        <v>tbsp</v>
      </c>
      <c r="F344" s="87" t="str">
        <f t="shared" si="56"/>
        <v>|</v>
      </c>
      <c r="G344" s="89">
        <f>IF(B344="", "", IFERROR((VLOOKUP(B344,Ingredients!$A:$H,8,FALSE)*(D344/(VLOOKUP(B344,Ingredients!$A:$H,3,FALSE)))), "ingredient not in list"))</f>
        <v>0.39900000000000002</v>
      </c>
      <c r="H344" s="87" t="str">
        <f t="shared" si="57"/>
        <v>|</v>
      </c>
      <c r="I344" s="90">
        <f>IF($B344="", "", IFERROR((VLOOKUP($B344,Ingredients!$A:$K,9,FALSE)*($D344/(VLOOKUP($B344,Ingredients!$A:$K,3,FALSE)))), "ingredient not in list"))</f>
        <v>0</v>
      </c>
      <c r="J344" s="87" t="str">
        <f t="shared" si="58"/>
        <v>|</v>
      </c>
      <c r="K344" s="90">
        <f>IF($B344="", "", IFERROR((VLOOKUP($B344,Ingredients!$A:$K,10,FALSE)*($D344/(VLOOKUP($B344,Ingredients!$A:$K,3,FALSE)))), "ingredient not in list"))</f>
        <v>18</v>
      </c>
      <c r="L344" s="87" t="str">
        <f t="shared" si="59"/>
        <v>|</v>
      </c>
      <c r="M344" s="90">
        <f>IF($B344="", "", IFERROR((VLOOKUP($B344,Ingredients!$A:$K,11,FALSE)*($D344/(VLOOKUP($B344,Ingredients!$A:$K,3,FALSE)))), "ingredient not in list"))</f>
        <v>0</v>
      </c>
      <c r="N344" s="87" t="str">
        <f t="shared" si="60"/>
        <v>|</v>
      </c>
      <c r="O344" s="91">
        <f>IF($B344="", "", IFERROR((VLOOKUP($B344,Ingredients!$A:$H,6,FALSE)*($D344/(VLOOKUP($B344,Ingredients!$A:$H,3,FALSE)))), "ingredient not in list"))</f>
        <v>70</v>
      </c>
      <c r="P344" s="9" t="str">
        <f>IF(AND(G344&lt;&gt;"",G345=""),SUM(G$1:G345)-SUM(P$1:P343),"")</f>
        <v/>
      </c>
      <c r="Q344" t="str">
        <f>IF(AND(O344&lt;&gt;"",O345=""),SUM(O$1:O345)-SUM(Q$1:Q343),"")</f>
        <v/>
      </c>
      <c r="R344" s="114" t="str">
        <f>IF(AND(I344&lt;&gt;"",I345=""),SUM(I$1:I345)-SUM(R$1:R343),"")</f>
        <v/>
      </c>
      <c r="S344" s="114" t="str">
        <f>IF(AND(K344&lt;&gt;"",K345=""),SUM(K$1:K345)-SUM(S$1:S343),"")</f>
        <v/>
      </c>
      <c r="T344" s="114" t="str">
        <f>IF(AND(M344&lt;&gt;"",M345=""),SUM(M$1:M345)-SUM(T$1:T343),"")</f>
        <v/>
      </c>
      <c r="V344" s="9" t="str">
        <f t="shared" si="61"/>
        <v/>
      </c>
      <c r="W344" s="28" t="str">
        <f t="shared" si="62"/>
        <v/>
      </c>
      <c r="X344" s="114" t="str">
        <f t="shared" si="63"/>
        <v/>
      </c>
      <c r="Y344" s="114" t="str">
        <f t="shared" si="64"/>
        <v/>
      </c>
      <c r="Z344" s="114" t="str">
        <f t="shared" si="65"/>
        <v/>
      </c>
      <c r="AA344" s="70"/>
      <c r="AJ344" s="53"/>
      <c r="AK344" s="30"/>
    </row>
    <row r="345" spans="1:37" ht="12.75" x14ac:dyDescent="0.2">
      <c r="A345" s="16"/>
      <c r="B345" s="86" t="s">
        <v>255</v>
      </c>
      <c r="C345" s="87" t="str">
        <f t="shared" si="55"/>
        <v>|</v>
      </c>
      <c r="D345" s="18">
        <v>3</v>
      </c>
      <c r="E345" s="88" t="str">
        <f>IF(B345="","",IFERROR(VLOOKUP(B345,Ingredients!$A:$G,4,FALSE),"ingredient not in list"))</f>
        <v>leaf</v>
      </c>
      <c r="F345" s="87" t="str">
        <f t="shared" si="56"/>
        <v>|</v>
      </c>
      <c r="G345" s="89">
        <f>IF(B345="", "", IFERROR((VLOOKUP(B345,Ingredients!$A:$H,8,FALSE)*(D345/(VLOOKUP(B345,Ingredients!$A:$H,3,FALSE)))), "ingredient not in list"))</f>
        <v>1.2000000000000002</v>
      </c>
      <c r="H345" s="87" t="str">
        <f t="shared" si="57"/>
        <v>|</v>
      </c>
      <c r="I345" s="90">
        <f>IF($B345="", "", IFERROR((VLOOKUP($B345,Ingredients!$A:$K,9,FALSE)*($D345/(VLOOKUP($B345,Ingredients!$A:$K,3,FALSE)))), "ingredient not in list"))</f>
        <v>0.89999999999999991</v>
      </c>
      <c r="J345" s="87" t="str">
        <f t="shared" si="58"/>
        <v>|</v>
      </c>
      <c r="K345" s="90">
        <f>IF($B345="", "", IFERROR((VLOOKUP($B345,Ingredients!$A:$K,10,FALSE)*($D345/(VLOOKUP($B345,Ingredients!$A:$K,3,FALSE)))), "ingredient not in list"))</f>
        <v>3</v>
      </c>
      <c r="L345" s="87" t="str">
        <f t="shared" si="59"/>
        <v>|</v>
      </c>
      <c r="M345" s="90">
        <f>IF($B345="", "", IFERROR((VLOOKUP($B345,Ingredients!$A:$K,11,FALSE)*($D345/(VLOOKUP($B345,Ingredients!$A:$K,3,FALSE)))), "ingredient not in list"))</f>
        <v>0.15000000000000002</v>
      </c>
      <c r="N345" s="87" t="str">
        <f t="shared" si="60"/>
        <v>|</v>
      </c>
      <c r="O345" s="91">
        <f>IF($B345="", "", IFERROR((VLOOKUP($B345,Ingredients!$A:$H,6,FALSE)*($D345/(VLOOKUP($B345,Ingredients!$A:$H,3,FALSE)))), "ingredient not in list"))</f>
        <v>15</v>
      </c>
      <c r="P345" s="9" t="str">
        <f>IF(AND(G345&lt;&gt;"",G346=""),SUM(G$1:G346)-SUM(P$1:P344),"")</f>
        <v/>
      </c>
      <c r="Q345" t="str">
        <f>IF(AND(O345&lt;&gt;"",O346=""),SUM(O$1:O346)-SUM(Q$1:Q344),"")</f>
        <v/>
      </c>
      <c r="R345" s="114" t="str">
        <f>IF(AND(I345&lt;&gt;"",I346=""),SUM(I$1:I346)-SUM(R$1:R344),"")</f>
        <v/>
      </c>
      <c r="S345" s="114" t="str">
        <f>IF(AND(K345&lt;&gt;"",K346=""),SUM(K$1:K346)-SUM(S$1:S344),"")</f>
        <v/>
      </c>
      <c r="T345" s="114" t="str">
        <f>IF(AND(M345&lt;&gt;"",M346=""),SUM(M$1:M346)-SUM(T$1:T344),"")</f>
        <v/>
      </c>
      <c r="V345" s="9" t="str">
        <f t="shared" si="61"/>
        <v/>
      </c>
      <c r="W345" s="28" t="str">
        <f t="shared" si="62"/>
        <v/>
      </c>
      <c r="X345" s="114" t="str">
        <f t="shared" si="63"/>
        <v/>
      </c>
      <c r="Y345" s="114" t="str">
        <f t="shared" si="64"/>
        <v/>
      </c>
      <c r="Z345" s="114" t="str">
        <f t="shared" si="65"/>
        <v/>
      </c>
      <c r="AA345" s="70"/>
      <c r="AJ345" s="53"/>
      <c r="AK345" s="30"/>
    </row>
    <row r="346" spans="1:37" ht="12.75" x14ac:dyDescent="0.2">
      <c r="A346" s="16"/>
      <c r="B346" s="86" t="s">
        <v>69</v>
      </c>
      <c r="C346" s="87" t="str">
        <f t="shared" si="55"/>
        <v>|</v>
      </c>
      <c r="D346" s="18">
        <v>2</v>
      </c>
      <c r="E346" s="88" t="str">
        <f>IF(B346="","",IFERROR(VLOOKUP(B346,Ingredients!$A:$G,4,FALSE),"ingredient not in list"))</f>
        <v>tsp</v>
      </c>
      <c r="F346" s="87" t="str">
        <f t="shared" si="56"/>
        <v>|</v>
      </c>
      <c r="G346" s="89">
        <f>IF(B346="", "", IFERROR((VLOOKUP(B346,Ingredients!$A:$H,8,FALSE)*(D346/(VLOOKUP(B346,Ingredients!$A:$H,3,FALSE)))), "ingredient not in list"))</f>
        <v>2.4439918533604887E-2</v>
      </c>
      <c r="H346" s="87" t="str">
        <f t="shared" si="57"/>
        <v>|</v>
      </c>
      <c r="I346" s="90">
        <f>IF($B346="", "", IFERROR((VLOOKUP($B346,Ingredients!$A:$K,9,FALSE)*($D346/(VLOOKUP($B346,Ingredients!$A:$K,3,FALSE)))), "ingredient not in list"))</f>
        <v>0</v>
      </c>
      <c r="J346" s="87" t="str">
        <f t="shared" si="58"/>
        <v>|</v>
      </c>
      <c r="K346" s="90">
        <f>IF($B346="", "", IFERROR((VLOOKUP($B346,Ingredients!$A:$K,10,FALSE)*($D346/(VLOOKUP($B346,Ingredients!$A:$K,3,FALSE)))), "ingredient not in list"))</f>
        <v>0</v>
      </c>
      <c r="L346" s="87" t="str">
        <f t="shared" si="59"/>
        <v>|</v>
      </c>
      <c r="M346" s="90">
        <f>IF($B346="", "", IFERROR((VLOOKUP($B346,Ingredients!$A:$K,11,FALSE)*($D346/(VLOOKUP($B346,Ingredients!$A:$K,3,FALSE)))), "ingredient not in list"))</f>
        <v>0</v>
      </c>
      <c r="N346" s="87" t="str">
        <f t="shared" si="60"/>
        <v>|</v>
      </c>
      <c r="O346" s="91">
        <f>IF($B346="", "", IFERROR((VLOOKUP($B346,Ingredients!$A:$H,6,FALSE)*($D346/(VLOOKUP($B346,Ingredients!$A:$H,3,FALSE)))), "ingredient not in list"))</f>
        <v>0</v>
      </c>
      <c r="P346" s="9" t="str">
        <f>IF(AND(G346&lt;&gt;"",G347=""),SUM(G$1:G347)-SUM(P$1:P345),"")</f>
        <v/>
      </c>
      <c r="Q346" t="str">
        <f>IF(AND(O346&lt;&gt;"",O347=""),SUM(O$1:O347)-SUM(Q$1:Q345),"")</f>
        <v/>
      </c>
      <c r="R346" s="114" t="str">
        <f>IF(AND(I346&lt;&gt;"",I347=""),SUM(I$1:I347)-SUM(R$1:R345),"")</f>
        <v/>
      </c>
      <c r="S346" s="114" t="str">
        <f>IF(AND(K346&lt;&gt;"",K347=""),SUM(K$1:K347)-SUM(S$1:S345),"")</f>
        <v/>
      </c>
      <c r="T346" s="114" t="str">
        <f>IF(AND(M346&lt;&gt;"",M347=""),SUM(M$1:M347)-SUM(T$1:T345),"")</f>
        <v/>
      </c>
      <c r="V346" s="9" t="str">
        <f t="shared" si="61"/>
        <v/>
      </c>
      <c r="W346" s="28" t="str">
        <f t="shared" si="62"/>
        <v/>
      </c>
      <c r="X346" s="114" t="str">
        <f t="shared" si="63"/>
        <v/>
      </c>
      <c r="Y346" s="114" t="str">
        <f t="shared" si="64"/>
        <v/>
      </c>
      <c r="Z346" s="114" t="str">
        <f t="shared" si="65"/>
        <v/>
      </c>
      <c r="AA346" s="70"/>
      <c r="AJ346" s="53"/>
      <c r="AK346" s="30"/>
    </row>
    <row r="347" spans="1:37" ht="12.75" x14ac:dyDescent="0.2">
      <c r="A347" s="16"/>
      <c r="B347" s="86" t="s">
        <v>184</v>
      </c>
      <c r="C347" s="87" t="str">
        <f t="shared" si="55"/>
        <v>|</v>
      </c>
      <c r="D347" s="18">
        <v>2</v>
      </c>
      <c r="E347" s="88" t="str">
        <f>IF(B347="","",IFERROR(VLOOKUP(B347,Ingredients!$A:$G,4,FALSE),"ingredient not in list"))</f>
        <v>tsp</v>
      </c>
      <c r="F347" s="87" t="str">
        <f t="shared" si="56"/>
        <v>|</v>
      </c>
      <c r="G347" s="89">
        <f>IF(B347="", "", IFERROR((VLOOKUP(B347,Ingredients!$A:$H,8,FALSE)*(D347/(VLOOKUP(B347,Ingredients!$A:$H,3,FALSE)))), "ingredient not in list"))</f>
        <v>5.6338028169014086E-2</v>
      </c>
      <c r="H347" s="87" t="str">
        <f t="shared" si="57"/>
        <v>|</v>
      </c>
      <c r="I347" s="90">
        <f>IF($B347="", "", IFERROR((VLOOKUP($B347,Ingredients!$A:$K,9,FALSE)*($D347/(VLOOKUP($B347,Ingredients!$A:$K,3,FALSE)))), "ingredient not in list"))</f>
        <v>0</v>
      </c>
      <c r="J347" s="87" t="str">
        <f t="shared" si="58"/>
        <v>|</v>
      </c>
      <c r="K347" s="90">
        <f>IF($B347="", "", IFERROR((VLOOKUP($B347,Ingredients!$A:$K,10,FALSE)*($D347/(VLOOKUP($B347,Ingredients!$A:$K,3,FALSE)))), "ingredient not in list"))</f>
        <v>0.12</v>
      </c>
      <c r="L347" s="87" t="str">
        <f t="shared" si="59"/>
        <v>|</v>
      </c>
      <c r="M347" s="90">
        <f>IF($B347="", "", IFERROR((VLOOKUP($B347,Ingredients!$A:$K,11,FALSE)*($D347/(VLOOKUP($B347,Ingredients!$A:$K,3,FALSE)))), "ingredient not in list"))</f>
        <v>0</v>
      </c>
      <c r="N347" s="87" t="str">
        <f t="shared" si="60"/>
        <v>|</v>
      </c>
      <c r="O347" s="91">
        <f>IF($B347="", "", IFERROR((VLOOKUP($B347,Ingredients!$A:$H,6,FALSE)*($D347/(VLOOKUP($B347,Ingredients!$A:$H,3,FALSE)))), "ingredient not in list"))</f>
        <v>2</v>
      </c>
      <c r="P347" s="9" t="str">
        <f>IF(AND(G347&lt;&gt;"",G348=""),SUM(G$1:G348)-SUM(P$1:P346),"")</f>
        <v/>
      </c>
      <c r="Q347" t="str">
        <f>IF(AND(O347&lt;&gt;"",O348=""),SUM(O$1:O348)-SUM(Q$1:Q346),"")</f>
        <v/>
      </c>
      <c r="R347" s="114" t="str">
        <f>IF(AND(I347&lt;&gt;"",I348=""),SUM(I$1:I348)-SUM(R$1:R346),"")</f>
        <v/>
      </c>
      <c r="S347" s="114" t="str">
        <f>IF(AND(K347&lt;&gt;"",K348=""),SUM(K$1:K348)-SUM(S$1:S346),"")</f>
        <v/>
      </c>
      <c r="T347" s="114" t="str">
        <f>IF(AND(M347&lt;&gt;"",M348=""),SUM(M$1:M348)-SUM(T$1:T346),"")</f>
        <v/>
      </c>
      <c r="V347" s="9" t="str">
        <f t="shared" si="61"/>
        <v/>
      </c>
      <c r="W347" s="28" t="str">
        <f t="shared" si="62"/>
        <v/>
      </c>
      <c r="X347" s="114" t="str">
        <f t="shared" si="63"/>
        <v/>
      </c>
      <c r="Y347" s="114" t="str">
        <f t="shared" si="64"/>
        <v/>
      </c>
      <c r="Z347" s="114" t="str">
        <f t="shared" si="65"/>
        <v/>
      </c>
      <c r="AA347" s="70"/>
      <c r="AJ347" s="53"/>
      <c r="AK347" s="30"/>
    </row>
    <row r="348" spans="1:37" ht="12.75" x14ac:dyDescent="0.2">
      <c r="A348" s="16"/>
      <c r="B348" s="86" t="s">
        <v>146</v>
      </c>
      <c r="C348" s="87" t="str">
        <f t="shared" si="55"/>
        <v>|</v>
      </c>
      <c r="D348" s="18">
        <v>3</v>
      </c>
      <c r="E348" s="88" t="str">
        <f>IF(B348="","",IFERROR(VLOOKUP(B348,Ingredients!$A:$G,4,FALSE),"ingredient not in list"))</f>
        <v>clove</v>
      </c>
      <c r="F348" s="87" t="str">
        <f t="shared" si="56"/>
        <v>|</v>
      </c>
      <c r="G348" s="89">
        <f>IF(B348="", "", IFERROR((VLOOKUP(B348,Ingredients!$A:$H,8,FALSE)*(D348/(VLOOKUP(B348,Ingredients!$A:$H,3,FALSE)))), "ingredient not in list"))</f>
        <v>0.10349999999999998</v>
      </c>
      <c r="H348" s="87" t="str">
        <f t="shared" si="57"/>
        <v>|</v>
      </c>
      <c r="I348" s="90">
        <f>IF($B348="", "", IFERROR((VLOOKUP($B348,Ingredients!$A:$K,9,FALSE)*($D348/(VLOOKUP($B348,Ingredients!$A:$K,3,FALSE)))), "ingredient not in list"))</f>
        <v>0.57000000000000006</v>
      </c>
      <c r="J348" s="87" t="str">
        <f t="shared" si="58"/>
        <v>|</v>
      </c>
      <c r="K348" s="90">
        <f>IF($B348="", "", IFERROR((VLOOKUP($B348,Ingredients!$A:$K,10,FALSE)*($D348/(VLOOKUP($B348,Ingredients!$A:$K,3,FALSE)))), "ingredient not in list"))</f>
        <v>2.9699999999999998</v>
      </c>
      <c r="L348" s="87" t="str">
        <f t="shared" si="59"/>
        <v>|</v>
      </c>
      <c r="M348" s="90">
        <f>IF($B348="", "", IFERROR((VLOOKUP($B348,Ingredients!$A:$K,11,FALSE)*($D348/(VLOOKUP($B348,Ingredients!$A:$K,3,FALSE)))), "ingredient not in list"))</f>
        <v>0.06</v>
      </c>
      <c r="N348" s="87" t="str">
        <f t="shared" si="60"/>
        <v>|</v>
      </c>
      <c r="O348" s="91">
        <f>IF($B348="", "", IFERROR((VLOOKUP($B348,Ingredients!$A:$H,6,FALSE)*($D348/(VLOOKUP($B348,Ingredients!$A:$H,3,FALSE)))), "ingredient not in list"))</f>
        <v>12</v>
      </c>
      <c r="P348" s="9" t="str">
        <f>IF(AND(G348&lt;&gt;"",G349=""),SUM(G$1:G349)-SUM(P$1:P347),"")</f>
        <v/>
      </c>
      <c r="Q348" t="str">
        <f>IF(AND(O348&lt;&gt;"",O349=""),SUM(O$1:O349)-SUM(Q$1:Q347),"")</f>
        <v/>
      </c>
      <c r="R348" s="114" t="str">
        <f>IF(AND(I348&lt;&gt;"",I349=""),SUM(I$1:I349)-SUM(R$1:R347),"")</f>
        <v/>
      </c>
      <c r="S348" s="114" t="str">
        <f>IF(AND(K348&lt;&gt;"",K349=""),SUM(K$1:K349)-SUM(S$1:S347),"")</f>
        <v/>
      </c>
      <c r="T348" s="114" t="str">
        <f>IF(AND(M348&lt;&gt;"",M349=""),SUM(M$1:M349)-SUM(T$1:T347),"")</f>
        <v/>
      </c>
      <c r="V348" s="9" t="str">
        <f t="shared" si="61"/>
        <v/>
      </c>
      <c r="W348" s="28" t="str">
        <f t="shared" si="62"/>
        <v/>
      </c>
      <c r="X348" s="114" t="str">
        <f t="shared" si="63"/>
        <v/>
      </c>
      <c r="Y348" s="114" t="str">
        <f t="shared" si="64"/>
        <v/>
      </c>
      <c r="Z348" s="114" t="str">
        <f t="shared" si="65"/>
        <v/>
      </c>
      <c r="AA348" s="70"/>
      <c r="AJ348" s="53"/>
      <c r="AK348" s="30"/>
    </row>
    <row r="349" spans="1:37" ht="12.75" x14ac:dyDescent="0.2">
      <c r="A349" s="16"/>
      <c r="B349" s="86" t="s">
        <v>246</v>
      </c>
      <c r="C349" s="87" t="str">
        <f t="shared" si="55"/>
        <v>|</v>
      </c>
      <c r="D349" s="18">
        <v>0.33</v>
      </c>
      <c r="E349" s="88" t="str">
        <f>IF(B349="","",IFERROR(VLOOKUP(B349,Ingredients!$A:$G,4,FALSE),"ingredient not in list"))</f>
        <v>tbsp</v>
      </c>
      <c r="F349" s="87" t="str">
        <f t="shared" si="56"/>
        <v>|</v>
      </c>
      <c r="G349" s="89">
        <f>IF(B349="", "", IFERROR((VLOOKUP(B349,Ingredients!$A:$H,8,FALSE)*(D349/(VLOOKUP(B349,Ingredients!$A:$H,3,FALSE)))), "ingredient not in list"))</f>
        <v>0.12342</v>
      </c>
      <c r="H349" s="87" t="str">
        <f t="shared" si="57"/>
        <v>|</v>
      </c>
      <c r="I349" s="90">
        <f>IF($B349="", "", IFERROR((VLOOKUP($B349,Ingredients!$A:$K,9,FALSE)*($D349/(VLOOKUP($B349,Ingredients!$A:$K,3,FALSE)))), "ingredient not in list"))</f>
        <v>0</v>
      </c>
      <c r="J349" s="87" t="str">
        <f t="shared" si="58"/>
        <v>|</v>
      </c>
      <c r="K349" s="90">
        <f>IF($B349="", "", IFERROR((VLOOKUP($B349,Ingredients!$A:$K,10,FALSE)*($D349/(VLOOKUP($B349,Ingredients!$A:$K,3,FALSE)))), "ingredient not in list"))</f>
        <v>0</v>
      </c>
      <c r="L349" s="87" t="str">
        <f t="shared" si="59"/>
        <v>|</v>
      </c>
      <c r="M349" s="90">
        <f>IF($B349="", "", IFERROR((VLOOKUP($B349,Ingredients!$A:$K,11,FALSE)*($D349/(VLOOKUP($B349,Ingredients!$A:$K,3,FALSE)))), "ingredient not in list"))</f>
        <v>4.4880000000000004</v>
      </c>
      <c r="N349" s="87" t="str">
        <f t="shared" si="60"/>
        <v>|</v>
      </c>
      <c r="O349" s="91">
        <f>IF($B349="", "", IFERROR((VLOOKUP($B349,Ingredients!$A:$H,6,FALSE)*($D349/(VLOOKUP($B349,Ingredients!$A:$H,3,FALSE)))), "ingredient not in list"))</f>
        <v>42.9</v>
      </c>
      <c r="P349" s="9" t="str">
        <f>IF(AND(G349&lt;&gt;"",G350=""),SUM(G$1:G350)-SUM(P$1:P348),"")</f>
        <v/>
      </c>
      <c r="Q349" t="str">
        <f>IF(AND(O349&lt;&gt;"",O350=""),SUM(O$1:O350)-SUM(Q$1:Q348),"")</f>
        <v/>
      </c>
      <c r="R349" s="114" t="str">
        <f>IF(AND(I349&lt;&gt;"",I350=""),SUM(I$1:I350)-SUM(R$1:R348),"")</f>
        <v/>
      </c>
      <c r="S349" s="114" t="str">
        <f>IF(AND(K349&lt;&gt;"",K350=""),SUM(K$1:K350)-SUM(S$1:S348),"")</f>
        <v/>
      </c>
      <c r="T349" s="114" t="str">
        <f>IF(AND(M349&lt;&gt;"",M350=""),SUM(M$1:M350)-SUM(T$1:T348),"")</f>
        <v/>
      </c>
      <c r="V349" s="9" t="str">
        <f t="shared" si="61"/>
        <v/>
      </c>
      <c r="W349" s="28" t="str">
        <f t="shared" si="62"/>
        <v/>
      </c>
      <c r="X349" s="114" t="str">
        <f t="shared" si="63"/>
        <v/>
      </c>
      <c r="Y349" s="114" t="str">
        <f t="shared" si="64"/>
        <v/>
      </c>
      <c r="Z349" s="114" t="str">
        <f t="shared" si="65"/>
        <v/>
      </c>
      <c r="AA349" s="70"/>
      <c r="AJ349" s="53"/>
      <c r="AK349" s="30"/>
    </row>
    <row r="350" spans="1:37" ht="12.75" x14ac:dyDescent="0.2">
      <c r="A350" s="16"/>
      <c r="B350" s="86" t="s">
        <v>67</v>
      </c>
      <c r="C350" s="87" t="str">
        <f t="shared" si="55"/>
        <v>|</v>
      </c>
      <c r="D350" s="18">
        <v>7</v>
      </c>
      <c r="E350" s="88" t="str">
        <f>IF(B350="","",IFERROR(VLOOKUP(B350,Ingredients!$A:$G,4,FALSE),"ingredient not in list"))</f>
        <v>tbsp</v>
      </c>
      <c r="F350" s="87" t="str">
        <f t="shared" si="56"/>
        <v>|</v>
      </c>
      <c r="G350" s="89">
        <f>IF(B350="", "", IFERROR((VLOOKUP(B350,Ingredients!$A:$H,8,FALSE)*(D350/(VLOOKUP(B350,Ingredients!$A:$H,3,FALSE)))), "ingredient not in list"))</f>
        <v>0.36458333333333337</v>
      </c>
      <c r="H350" s="87" t="str">
        <f t="shared" si="57"/>
        <v>|</v>
      </c>
      <c r="I350" s="90">
        <f>IF($B350="", "", IFERROR((VLOOKUP($B350,Ingredients!$A:$K,9,FALSE)*($D350/(VLOOKUP($B350,Ingredients!$A:$K,3,FALSE)))), "ingredient not in list"))</f>
        <v>0</v>
      </c>
      <c r="J350" s="87" t="str">
        <f t="shared" si="58"/>
        <v>|</v>
      </c>
      <c r="K350" s="90">
        <f>IF($B350="", "", IFERROR((VLOOKUP($B350,Ingredients!$A:$K,10,FALSE)*($D350/(VLOOKUP($B350,Ingredients!$A:$K,3,FALSE)))), "ingredient not in list"))</f>
        <v>0</v>
      </c>
      <c r="L350" s="87" t="str">
        <f t="shared" si="59"/>
        <v>|</v>
      </c>
      <c r="M350" s="90">
        <f>IF($B350="", "", IFERROR((VLOOKUP($B350,Ingredients!$A:$K,11,FALSE)*($D350/(VLOOKUP($B350,Ingredients!$A:$K,3,FALSE)))), "ingredient not in list"))</f>
        <v>95.2</v>
      </c>
      <c r="N350" s="87" t="str">
        <f t="shared" si="60"/>
        <v>|</v>
      </c>
      <c r="O350" s="91">
        <f>IF($B350="", "", IFERROR((VLOOKUP($B350,Ingredients!$A:$H,6,FALSE)*($D350/(VLOOKUP($B350,Ingredients!$A:$H,3,FALSE)))), "ingredient not in list"))</f>
        <v>910</v>
      </c>
      <c r="P350" s="9" t="str">
        <f>IF(AND(G350&lt;&gt;"",G351=""),SUM(G$1:G351)-SUM(P$1:P349),"")</f>
        <v/>
      </c>
      <c r="Q350" t="str">
        <f>IF(AND(O350&lt;&gt;"",O351=""),SUM(O$1:O351)-SUM(Q$1:Q349),"")</f>
        <v/>
      </c>
      <c r="R350" s="114" t="str">
        <f>IF(AND(I350&lt;&gt;"",I351=""),SUM(I$1:I351)-SUM(R$1:R349),"")</f>
        <v/>
      </c>
      <c r="S350" s="114" t="str">
        <f>IF(AND(K350&lt;&gt;"",K351=""),SUM(K$1:K351)-SUM(S$1:S349),"")</f>
        <v/>
      </c>
      <c r="T350" s="114" t="str">
        <f>IF(AND(M350&lt;&gt;"",M351=""),SUM(M$1:M351)-SUM(T$1:T349),"")</f>
        <v/>
      </c>
      <c r="V350" s="9" t="str">
        <f t="shared" si="61"/>
        <v/>
      </c>
      <c r="W350" s="28" t="str">
        <f t="shared" si="62"/>
        <v/>
      </c>
      <c r="X350" s="114" t="str">
        <f t="shared" si="63"/>
        <v/>
      </c>
      <c r="Y350" s="114" t="str">
        <f t="shared" si="64"/>
        <v/>
      </c>
      <c r="Z350" s="114" t="str">
        <f t="shared" si="65"/>
        <v/>
      </c>
      <c r="AA350" s="70"/>
      <c r="AJ350" s="53"/>
      <c r="AK350" s="30"/>
    </row>
    <row r="351" spans="1:37" ht="13.5" thickBot="1" x14ac:dyDescent="0.25">
      <c r="A351" s="16"/>
      <c r="B351" s="86" t="s">
        <v>30</v>
      </c>
      <c r="C351" s="87" t="str">
        <f t="shared" si="55"/>
        <v>|</v>
      </c>
      <c r="D351" s="18">
        <v>3</v>
      </c>
      <c r="E351" s="88" t="str">
        <f>IF(B351="","",IFERROR(VLOOKUP(B351,Ingredients!$A:$G,4,FALSE),"ingredient not in list"))</f>
        <v>tbsp</v>
      </c>
      <c r="F351" s="87" t="str">
        <f t="shared" si="56"/>
        <v>|</v>
      </c>
      <c r="G351" s="89">
        <f>IF(B351="", "", IFERROR((VLOOKUP(B351,Ingredients!$A:$H,8,FALSE)*(D351/(VLOOKUP(B351,Ingredients!$A:$H,3,FALSE)))), "ingredient not in list"))</f>
        <v>0.60000000000000009</v>
      </c>
      <c r="H351" s="87" t="str">
        <f t="shared" si="57"/>
        <v>|</v>
      </c>
      <c r="I351" s="90">
        <f>IF($B351="", "", IFERROR((VLOOKUP($B351,Ingredients!$A:$K,9,FALSE)*($D351/(VLOOKUP($B351,Ingredients!$A:$K,3,FALSE)))), "ingredient not in list"))</f>
        <v>3</v>
      </c>
      <c r="J351" s="87" t="str">
        <f t="shared" si="58"/>
        <v>|</v>
      </c>
      <c r="K351" s="90">
        <f>IF($B351="", "", IFERROR((VLOOKUP($B351,Ingredients!$A:$K,10,FALSE)*($D351/(VLOOKUP($B351,Ingredients!$A:$K,3,FALSE)))), "ingredient not in list"))</f>
        <v>3</v>
      </c>
      <c r="L351" s="87" t="str">
        <f t="shared" si="59"/>
        <v>|</v>
      </c>
      <c r="M351" s="90">
        <f>IF($B351="", "", IFERROR((VLOOKUP($B351,Ingredients!$A:$K,11,FALSE)*($D351/(VLOOKUP($B351,Ingredients!$A:$K,3,FALSE)))), "ingredient not in list"))</f>
        <v>0</v>
      </c>
      <c r="N351" s="87" t="str">
        <f t="shared" si="60"/>
        <v>|</v>
      </c>
      <c r="O351" s="91">
        <f>IF($B351="", "", IFERROR((VLOOKUP($B351,Ingredients!$A:$H,6,FALSE)*($D351/(VLOOKUP($B351,Ingredients!$A:$H,3,FALSE)))), "ingredient not in list"))</f>
        <v>45</v>
      </c>
      <c r="P351" s="9" t="str">
        <f>IF(AND(G351&lt;&gt;"",G352=""),SUM(G$1:G352)-SUM(P$1:P350),"")</f>
        <v/>
      </c>
      <c r="Q351" t="str">
        <f>IF(AND(O351&lt;&gt;"",O352=""),SUM(O$1:O352)-SUM(Q$1:Q350),"")</f>
        <v/>
      </c>
      <c r="R351" s="114" t="str">
        <f>IF(AND(I351&lt;&gt;"",I352=""),SUM(I$1:I352)-SUM(R$1:R350),"")</f>
        <v/>
      </c>
      <c r="S351" s="114" t="str">
        <f>IF(AND(K351&lt;&gt;"",K352=""),SUM(K$1:K352)-SUM(S$1:S350),"")</f>
        <v/>
      </c>
      <c r="T351" s="114" t="str">
        <f>IF(AND(M351&lt;&gt;"",M352=""),SUM(M$1:M352)-SUM(T$1:T350),"")</f>
        <v/>
      </c>
      <c r="V351" s="9" t="str">
        <f t="shared" si="61"/>
        <v/>
      </c>
      <c r="W351" s="28" t="str">
        <f t="shared" si="62"/>
        <v/>
      </c>
      <c r="X351" s="114" t="str">
        <f t="shared" si="63"/>
        <v/>
      </c>
      <c r="Y351" s="114" t="str">
        <f t="shared" si="64"/>
        <v/>
      </c>
      <c r="Z351" s="114" t="str">
        <f t="shared" si="65"/>
        <v/>
      </c>
      <c r="AA351" s="70"/>
      <c r="AJ351" s="53"/>
      <c r="AK351" s="30"/>
    </row>
    <row r="352" spans="1:37" ht="13.5" thickBot="1" x14ac:dyDescent="0.25">
      <c r="A352" s="78" t="s">
        <v>256</v>
      </c>
      <c r="B352" s="92" t="s">
        <v>49</v>
      </c>
      <c r="C352" s="93" t="str">
        <f t="shared" si="55"/>
        <v>|</v>
      </c>
      <c r="D352" s="94">
        <v>3</v>
      </c>
      <c r="E352" s="95" t="str">
        <f>IF(B352="","",IFERROR(VLOOKUP(B352,Ingredients!$A:$G,4,FALSE),"ingredient not in list"))</f>
        <v>tbsp</v>
      </c>
      <c r="F352" s="93" t="str">
        <f t="shared" si="56"/>
        <v>|</v>
      </c>
      <c r="G352" s="96">
        <f>IF(B352="", "", IFERROR((VLOOKUP(B352,Ingredients!$A:$H,8,FALSE)*(D352/(VLOOKUP(B352,Ingredients!$A:$H,3,FALSE)))), "ingredient not in list"))</f>
        <v>0.5</v>
      </c>
      <c r="H352" s="93" t="str">
        <f t="shared" si="57"/>
        <v>|</v>
      </c>
      <c r="I352" s="97">
        <f>IF($B352="", "", IFERROR((VLOOKUP($B352,Ingredients!$A:$K,9,FALSE)*($D352/(VLOOKUP($B352,Ingredients!$A:$K,3,FALSE)))), "ingredient not in list"))</f>
        <v>0</v>
      </c>
      <c r="J352" s="93" t="str">
        <f t="shared" si="58"/>
        <v>|</v>
      </c>
      <c r="K352" s="97">
        <f>IF($B352="", "", IFERROR((VLOOKUP($B352,Ingredients!$A:$K,10,FALSE)*($D352/(VLOOKUP($B352,Ingredients!$A:$K,3,FALSE)))), "ingredient not in list"))</f>
        <v>0</v>
      </c>
      <c r="L352" s="93" t="str">
        <f t="shared" si="59"/>
        <v>|</v>
      </c>
      <c r="M352" s="97">
        <f>IF($B352="", "", IFERROR((VLOOKUP($B352,Ingredients!$A:$K,11,FALSE)*($D352/(VLOOKUP($B352,Ingredients!$A:$K,3,FALSE)))), "ingredient not in list"))</f>
        <v>0</v>
      </c>
      <c r="N352" s="93" t="str">
        <f t="shared" si="60"/>
        <v>|</v>
      </c>
      <c r="O352" s="98">
        <f>IF($B352="", "", IFERROR((VLOOKUP($B352,Ingredients!$A:$H,6,FALSE)*($D352/(VLOOKUP($B352,Ingredients!$A:$H,3,FALSE)))), "ingredient not in list"))</f>
        <v>0</v>
      </c>
      <c r="P352" s="9">
        <f>IF(AND(G352&lt;&gt;"",G353=""),SUM(G$1:G353)-SUM(P$1:P351),"")</f>
        <v>8.4104071078505456</v>
      </c>
      <c r="Q352">
        <f>IF(AND(O352&lt;&gt;"",O353=""),SUM(O$1:O353)-SUM(Q$1:Q351),"")</f>
        <v>2915.6499999999942</v>
      </c>
      <c r="R352" s="114">
        <f>IF(AND(I352&lt;&gt;"",I353=""),SUM(I$1:I353)-SUM(R$1:R351),"")</f>
        <v>107.47000000000025</v>
      </c>
      <c r="S352" s="114">
        <f>IF(AND(K352&lt;&gt;"",K353=""),SUM(K$1:K353)-SUM(S$1:S351),"")</f>
        <v>253.09000000000015</v>
      </c>
      <c r="T352" s="114">
        <f>IF(AND(M352&lt;&gt;"",M353=""),SUM(M$1:M353)-SUM(T$1:T351),"")</f>
        <v>189.89800000000014</v>
      </c>
      <c r="U352" s="14">
        <v>30</v>
      </c>
      <c r="V352" s="9">
        <f t="shared" si="61"/>
        <v>0.28034690359501818</v>
      </c>
      <c r="W352" s="28">
        <f t="shared" si="62"/>
        <v>97.188333333333134</v>
      </c>
      <c r="X352" s="114">
        <f t="shared" si="63"/>
        <v>3.582333333333342</v>
      </c>
      <c r="Y352" s="114">
        <f t="shared" si="64"/>
        <v>8.436333333333339</v>
      </c>
      <c r="Z352" s="114">
        <f t="shared" si="65"/>
        <v>6.3299333333333383</v>
      </c>
      <c r="AJ352" s="53"/>
      <c r="AK352" s="30"/>
    </row>
    <row r="353" spans="1:37" ht="12.75" x14ac:dyDescent="0.2">
      <c r="A353" s="16"/>
      <c r="C353" t="str">
        <f t="shared" si="55"/>
        <v/>
      </c>
      <c r="D353" s="16"/>
      <c r="E353" s="3" t="str">
        <f>IF(B353="","",IFERROR(VLOOKUP(B353,Ingredients!$A:$G,4,FALSE),"ingredient not in list"))</f>
        <v/>
      </c>
      <c r="F353" t="str">
        <f t="shared" si="56"/>
        <v/>
      </c>
      <c r="G353" s="9" t="str">
        <f>IF(B353="", "", IFERROR((VLOOKUP(B353,Ingredients!$A:$H,8,FALSE)*(D353/(VLOOKUP(B353,Ingredients!$A:$H,3,FALSE)))), "ingredient not in list"))</f>
        <v/>
      </c>
      <c r="H353" t="str">
        <f t="shared" si="57"/>
        <v/>
      </c>
      <c r="I353" s="69" t="str">
        <f>IF($B353="", "", IFERROR((VLOOKUP($B353,Ingredients!$A:$K,9,FALSE)*($D353/(VLOOKUP($B353,Ingredients!$A:$K,3,FALSE)))), "ingredient not in list"))</f>
        <v/>
      </c>
      <c r="J353" t="str">
        <f t="shared" si="58"/>
        <v/>
      </c>
      <c r="K353" s="69" t="str">
        <f>IF($B353="", "", IFERROR((VLOOKUP($B353,Ingredients!$A:$K,10,FALSE)*($D353/(VLOOKUP($B353,Ingredients!$A:$K,3,FALSE)))), "ingredient not in list"))</f>
        <v/>
      </c>
      <c r="L353" t="str">
        <f t="shared" si="59"/>
        <v/>
      </c>
      <c r="M353" s="69" t="str">
        <f>IF($B353="", "", IFERROR((VLOOKUP($B353,Ingredients!$A:$K,11,FALSE)*($D353/(VLOOKUP($B353,Ingredients!$A:$K,3,FALSE)))), "ingredient not in list"))</f>
        <v/>
      </c>
      <c r="N353" t="str">
        <f t="shared" si="60"/>
        <v/>
      </c>
      <c r="O353" s="29" t="str">
        <f>IF($B353="", "", IFERROR((VLOOKUP($B353,Ingredients!$A:$H,6,FALSE)*($D353/(VLOOKUP($B353,Ingredients!$A:$H,3,FALSE)))), "ingredient not in list"))</f>
        <v/>
      </c>
      <c r="P353" s="9" t="str">
        <f>IF(AND(G353&lt;&gt;"",G354=""),SUM(G$1:G354)-SUM(P$1:P352),"")</f>
        <v/>
      </c>
      <c r="Q353" t="str">
        <f>IF(AND(O353&lt;&gt;"",O354=""),SUM(O$1:O354)-SUM(Q$1:Q352),"")</f>
        <v/>
      </c>
      <c r="R353" s="114" t="str">
        <f>IF(AND(I353&lt;&gt;"",I354=""),SUM(I$1:I354)-SUM(R$1:R352),"")</f>
        <v/>
      </c>
      <c r="S353" s="114" t="str">
        <f>IF(AND(K353&lt;&gt;"",K354=""),SUM(K$1:K354)-SUM(S$1:S352),"")</f>
        <v/>
      </c>
      <c r="T353" s="114" t="str">
        <f>IF(AND(M353&lt;&gt;"",M354=""),SUM(M$1:M354)-SUM(T$1:T352),"")</f>
        <v/>
      </c>
      <c r="V353" s="9" t="str">
        <f t="shared" si="61"/>
        <v/>
      </c>
      <c r="W353" s="28" t="str">
        <f t="shared" si="62"/>
        <v/>
      </c>
      <c r="X353" s="114" t="str">
        <f t="shared" si="63"/>
        <v/>
      </c>
      <c r="Y353" s="114" t="str">
        <f t="shared" si="64"/>
        <v/>
      </c>
      <c r="Z353" s="114" t="str">
        <f t="shared" si="65"/>
        <v/>
      </c>
      <c r="AA353" s="70"/>
      <c r="AJ353" s="53"/>
      <c r="AK353" s="30"/>
    </row>
    <row r="354" spans="1:37" ht="12.75" x14ac:dyDescent="0.2">
      <c r="A354" s="16"/>
      <c r="B354" s="79" t="s">
        <v>251</v>
      </c>
      <c r="C354" s="80" t="str">
        <f t="shared" si="55"/>
        <v>|</v>
      </c>
      <c r="D354" s="103">
        <v>6</v>
      </c>
      <c r="E354" s="82" t="str">
        <f>IF(B354="","",IFERROR(VLOOKUP(B354,Ingredients!$A:$G,4,FALSE),"ingredient not in list"))</f>
        <v>cup</v>
      </c>
      <c r="F354" s="80" t="str">
        <f t="shared" si="56"/>
        <v>|</v>
      </c>
      <c r="G354" s="83">
        <f>IF(B354="", "", IFERROR((VLOOKUP(B354,Ingredients!$A:$H,8,FALSE)*(D354/(VLOOKUP(B354,Ingredients!$A:$H,3,FALSE)))), "ingredient not in list"))</f>
        <v>1.99</v>
      </c>
      <c r="H354" s="80" t="str">
        <f t="shared" si="57"/>
        <v>|</v>
      </c>
      <c r="I354" s="84">
        <f>IF($B354="", "", IFERROR((VLOOKUP($B354,Ingredients!$A:$K,9,FALSE)*($D354/(VLOOKUP($B354,Ingredients!$A:$K,3,FALSE)))), "ingredient not in list"))</f>
        <v>3</v>
      </c>
      <c r="J354" s="80" t="str">
        <f t="shared" si="58"/>
        <v>|</v>
      </c>
      <c r="K354" s="84">
        <f>IF($B354="", "", IFERROR((VLOOKUP($B354,Ingredients!$A:$K,10,FALSE)*($D354/(VLOOKUP($B354,Ingredients!$A:$K,3,FALSE)))), "ingredient not in list"))</f>
        <v>18</v>
      </c>
      <c r="L354" s="80" t="str">
        <f t="shared" si="59"/>
        <v>|</v>
      </c>
      <c r="M354" s="84">
        <f>IF($B354="", "", IFERROR((VLOOKUP($B354,Ingredients!$A:$K,11,FALSE)*($D354/(VLOOKUP($B354,Ingredients!$A:$K,3,FALSE)))), "ingredient not in list"))</f>
        <v>0</v>
      </c>
      <c r="N354" s="80" t="str">
        <f t="shared" si="60"/>
        <v>|</v>
      </c>
      <c r="O354" s="85">
        <f>IF($B354="", "", IFERROR((VLOOKUP($B354,Ingredients!$A:$H,6,FALSE)*($D354/(VLOOKUP($B354,Ingredients!$A:$H,3,FALSE)))), "ingredient not in list"))</f>
        <v>90</v>
      </c>
      <c r="P354" s="9" t="str">
        <f>IF(AND(G354&lt;&gt;"",G355=""),SUM(G$1:G355)-SUM(P$1:P353),"")</f>
        <v/>
      </c>
      <c r="Q354" t="str">
        <f>IF(AND(O354&lt;&gt;"",O355=""),SUM(O$1:O355)-SUM(Q$1:Q353),"")</f>
        <v/>
      </c>
      <c r="R354" s="114" t="str">
        <f>IF(AND(I354&lt;&gt;"",I355=""),SUM(I$1:I355)-SUM(R$1:R353),"")</f>
        <v/>
      </c>
      <c r="S354" s="114" t="str">
        <f>IF(AND(K354&lt;&gt;"",K355=""),SUM(K$1:K355)-SUM(S$1:S353),"")</f>
        <v/>
      </c>
      <c r="T354" s="114" t="str">
        <f>IF(AND(M354&lt;&gt;"",M355=""),SUM(M$1:M355)-SUM(T$1:T353),"")</f>
        <v/>
      </c>
      <c r="V354" s="9" t="str">
        <f t="shared" si="61"/>
        <v/>
      </c>
      <c r="W354" s="28" t="str">
        <f t="shared" si="62"/>
        <v/>
      </c>
      <c r="X354" s="114" t="str">
        <f t="shared" si="63"/>
        <v/>
      </c>
      <c r="Y354" s="114" t="str">
        <f t="shared" si="64"/>
        <v/>
      </c>
      <c r="Z354" s="114" t="str">
        <f t="shared" si="65"/>
        <v/>
      </c>
      <c r="AA354" s="70"/>
      <c r="AJ354" s="53"/>
      <c r="AK354" s="30"/>
    </row>
    <row r="355" spans="1:37" ht="12.75" x14ac:dyDescent="0.2">
      <c r="A355" s="16"/>
      <c r="B355" s="86" t="s">
        <v>259</v>
      </c>
      <c r="C355" s="87" t="str">
        <f t="shared" si="55"/>
        <v>|</v>
      </c>
      <c r="D355" s="18">
        <v>4</v>
      </c>
      <c r="E355" s="88" t="str">
        <f>IF(B355="","",IFERROR(VLOOKUP(B355,Ingredients!$A:$G,4,FALSE),"ingredient not in list"))</f>
        <v>cup</v>
      </c>
      <c r="F355" s="87" t="str">
        <f t="shared" si="56"/>
        <v>|</v>
      </c>
      <c r="G355" s="89">
        <f>IF(B355="", "", IFERROR((VLOOKUP(B355,Ingredients!$A:$H,8,FALSE)*(D355/(VLOOKUP(B355,Ingredients!$A:$H,3,FALSE)))), "ingredient not in list"))</f>
        <v>1.99</v>
      </c>
      <c r="H355" s="87" t="str">
        <f t="shared" si="57"/>
        <v>|</v>
      </c>
      <c r="I355" s="90">
        <f>IF($B355="", "", IFERROR((VLOOKUP($B355,Ingredients!$A:$K,9,FALSE)*($D355/(VLOOKUP($B355,Ingredients!$A:$K,3,FALSE)))), "ingredient not in list"))</f>
        <v>8</v>
      </c>
      <c r="J355" s="87" t="str">
        <f t="shared" si="58"/>
        <v>|</v>
      </c>
      <c r="K355" s="90">
        <f>IF($B355="", "", IFERROR((VLOOKUP($B355,Ingredients!$A:$K,10,FALSE)*($D355/(VLOOKUP($B355,Ingredients!$A:$K,3,FALSE)))), "ingredient not in list"))</f>
        <v>20</v>
      </c>
      <c r="L355" s="87" t="str">
        <f t="shared" si="59"/>
        <v>|</v>
      </c>
      <c r="M355" s="90">
        <f>IF($B355="", "", IFERROR((VLOOKUP($B355,Ingredients!$A:$K,11,FALSE)*($D355/(VLOOKUP($B355,Ingredients!$A:$K,3,FALSE)))), "ingredient not in list"))</f>
        <v>0</v>
      </c>
      <c r="N355" s="87" t="str">
        <f t="shared" si="60"/>
        <v>|</v>
      </c>
      <c r="O355" s="91">
        <f>IF($B355="", "", IFERROR((VLOOKUP($B355,Ingredients!$A:$H,6,FALSE)*($D355/(VLOOKUP($B355,Ingredients!$A:$H,3,FALSE)))), "ingredient not in list"))</f>
        <v>100</v>
      </c>
      <c r="P355" s="9" t="str">
        <f>IF(AND(G355&lt;&gt;"",G356=""),SUM(G$1:G356)-SUM(P$1:P354),"")</f>
        <v/>
      </c>
      <c r="Q355" t="str">
        <f>IF(AND(O355&lt;&gt;"",O356=""),SUM(O$1:O356)-SUM(Q$1:Q354),"")</f>
        <v/>
      </c>
      <c r="R355" s="114" t="str">
        <f>IF(AND(I355&lt;&gt;"",I356=""),SUM(I$1:I356)-SUM(R$1:R354),"")</f>
        <v/>
      </c>
      <c r="S355" s="114" t="str">
        <f>IF(AND(K355&lt;&gt;"",K356=""),SUM(K$1:K356)-SUM(S$1:S354),"")</f>
        <v/>
      </c>
      <c r="T355" s="114" t="str">
        <f>IF(AND(M355&lt;&gt;"",M356=""),SUM(M$1:M356)-SUM(T$1:T354),"")</f>
        <v/>
      </c>
      <c r="V355" s="9" t="str">
        <f t="shared" si="61"/>
        <v/>
      </c>
      <c r="W355" s="28" t="str">
        <f t="shared" si="62"/>
        <v/>
      </c>
      <c r="X355" s="114" t="str">
        <f t="shared" si="63"/>
        <v/>
      </c>
      <c r="Y355" s="114" t="str">
        <f t="shared" si="64"/>
        <v/>
      </c>
      <c r="Z355" s="114" t="str">
        <f t="shared" si="65"/>
        <v/>
      </c>
      <c r="AA355" s="70"/>
      <c r="AJ355" s="53"/>
      <c r="AK355" s="30"/>
    </row>
    <row r="356" spans="1:37" ht="12.75" x14ac:dyDescent="0.2">
      <c r="A356" s="16"/>
      <c r="B356" s="86" t="s">
        <v>178</v>
      </c>
      <c r="C356" s="87" t="str">
        <f t="shared" si="55"/>
        <v>|</v>
      </c>
      <c r="D356" s="18">
        <v>0.5</v>
      </c>
      <c r="E356" s="88" t="str">
        <f>IF(B356="","",IFERROR(VLOOKUP(B356,Ingredients!$A:$G,4,FALSE),"ingredient not in list"))</f>
        <v>lemon</v>
      </c>
      <c r="F356" s="87" t="str">
        <f t="shared" si="56"/>
        <v>|</v>
      </c>
      <c r="G356" s="89">
        <f>IF(B356="", "", IFERROR((VLOOKUP(B356,Ingredients!$A:$H,8,FALSE)*(D356/(VLOOKUP(B356,Ingredients!$A:$H,3,FALSE)))), "ingredient not in list"))</f>
        <v>0.245</v>
      </c>
      <c r="H356" s="87" t="str">
        <f t="shared" si="57"/>
        <v>|</v>
      </c>
      <c r="I356" s="90">
        <f>IF($B356="", "", IFERROR((VLOOKUP($B356,Ingredients!$A:$K,9,FALSE)*($D356/(VLOOKUP($B356,Ingredients!$A:$K,3,FALSE)))), "ingredient not in list"))</f>
        <v>0.32</v>
      </c>
      <c r="J356" s="87" t="str">
        <f t="shared" si="58"/>
        <v>|</v>
      </c>
      <c r="K356" s="90">
        <f>IF($B356="", "", IFERROR((VLOOKUP($B356,Ingredients!$A:$K,10,FALSE)*($D356/(VLOOKUP($B356,Ingredients!$A:$K,3,FALSE)))), "ingredient not in list"))</f>
        <v>2.7050000000000001</v>
      </c>
      <c r="L356" s="87" t="str">
        <f t="shared" si="59"/>
        <v>|</v>
      </c>
      <c r="M356" s="90">
        <f>IF($B356="", "", IFERROR((VLOOKUP($B356,Ingredients!$A:$K,11,FALSE)*($D356/(VLOOKUP($B356,Ingredients!$A:$K,3,FALSE)))), "ingredient not in list"))</f>
        <v>8.5000000000000006E-2</v>
      </c>
      <c r="N356" s="87" t="str">
        <f t="shared" si="60"/>
        <v>|</v>
      </c>
      <c r="O356" s="91">
        <f>IF($B356="", "", IFERROR((VLOOKUP($B356,Ingredients!$A:$H,6,FALSE)*($D356/(VLOOKUP($B356,Ingredients!$A:$H,3,FALSE)))), "ingredient not in list"))</f>
        <v>8.5</v>
      </c>
      <c r="P356" s="9" t="str">
        <f>IF(AND(G356&lt;&gt;"",G357=""),SUM(G$1:G357)-SUM(P$1:P355),"")</f>
        <v/>
      </c>
      <c r="Q356" t="str">
        <f>IF(AND(O356&lt;&gt;"",O357=""),SUM(O$1:O357)-SUM(Q$1:Q355),"")</f>
        <v/>
      </c>
      <c r="R356" s="114" t="str">
        <f>IF(AND(I356&lt;&gt;"",I357=""),SUM(I$1:I357)-SUM(R$1:R355),"")</f>
        <v/>
      </c>
      <c r="S356" s="114" t="str">
        <f>IF(AND(K356&lt;&gt;"",K357=""),SUM(K$1:K357)-SUM(S$1:S355),"")</f>
        <v/>
      </c>
      <c r="T356" s="114" t="str">
        <f>IF(AND(M356&lt;&gt;"",M357=""),SUM(M$1:M357)-SUM(T$1:T355),"")</f>
        <v/>
      </c>
      <c r="V356" s="9" t="str">
        <f t="shared" si="61"/>
        <v/>
      </c>
      <c r="W356" s="28" t="str">
        <f t="shared" si="62"/>
        <v/>
      </c>
      <c r="X356" s="114" t="str">
        <f t="shared" si="63"/>
        <v/>
      </c>
      <c r="Y356" s="114" t="str">
        <f t="shared" si="64"/>
        <v/>
      </c>
      <c r="Z356" s="114" t="str">
        <f t="shared" si="65"/>
        <v/>
      </c>
      <c r="AA356" s="70"/>
      <c r="AJ356" s="53"/>
      <c r="AK356" s="30"/>
    </row>
    <row r="357" spans="1:37" ht="12.75" x14ac:dyDescent="0.2">
      <c r="A357" s="16"/>
      <c r="B357" s="86" t="s">
        <v>261</v>
      </c>
      <c r="C357" s="87" t="str">
        <f t="shared" si="55"/>
        <v>|</v>
      </c>
      <c r="D357" s="18">
        <v>1</v>
      </c>
      <c r="E357" s="88" t="str">
        <f>IF(B357="","",IFERROR(VLOOKUP(B357,Ingredients!$A:$G,4,FALSE),"ingredient not in list"))</f>
        <v>tsp</v>
      </c>
      <c r="F357" s="87" t="str">
        <f t="shared" si="56"/>
        <v>|</v>
      </c>
      <c r="G357" s="89">
        <f>IF(B357="", "", IFERROR((VLOOKUP(B357,Ingredients!$A:$H,8,FALSE)*(D357/(VLOOKUP(B357,Ingredients!$A:$H,3,FALSE)))), "ingredient not in list"))</f>
        <v>0.29949999999999999</v>
      </c>
      <c r="H357" s="87" t="str">
        <f t="shared" si="57"/>
        <v>|</v>
      </c>
      <c r="I357" s="90">
        <f>IF($B357="", "", IFERROR((VLOOKUP($B357,Ingredients!$A:$K,9,FALSE)*($D357/(VLOOKUP($B357,Ingredients!$A:$K,3,FALSE)))), "ingredient not in list"))</f>
        <v>0.36</v>
      </c>
      <c r="J357" s="87" t="str">
        <f t="shared" si="58"/>
        <v>|</v>
      </c>
      <c r="K357" s="90">
        <f>IF($B357="", "", IFERROR((VLOOKUP($B357,Ingredients!$A:$K,10,FALSE)*($D357/(VLOOKUP($B357,Ingredients!$A:$K,3,FALSE)))), "ingredient not in list"))</f>
        <v>0.83</v>
      </c>
      <c r="L357" s="87" t="str">
        <f t="shared" si="59"/>
        <v>|</v>
      </c>
      <c r="M357" s="90">
        <f>IF($B357="", "", IFERROR((VLOOKUP($B357,Ingredients!$A:$K,11,FALSE)*($D357/(VLOOKUP($B357,Ingredients!$A:$K,3,FALSE)))), "ingredient not in list"))</f>
        <v>0.51</v>
      </c>
      <c r="N357" s="87" t="str">
        <f t="shared" si="60"/>
        <v>|</v>
      </c>
      <c r="O357" s="91">
        <f>IF($B357="", "", IFERROR((VLOOKUP($B357,Ingredients!$A:$H,6,FALSE)*($D357/(VLOOKUP($B357,Ingredients!$A:$H,3,FALSE)))), "ingredient not in list"))</f>
        <v>8</v>
      </c>
      <c r="P357" s="9" t="str">
        <f>IF(AND(G357&lt;&gt;"",G358=""),SUM(G$1:G358)-SUM(P$1:P356),"")</f>
        <v/>
      </c>
      <c r="Q357" t="str">
        <f>IF(AND(O357&lt;&gt;"",O358=""),SUM(O$1:O358)-SUM(Q$1:Q356),"")</f>
        <v/>
      </c>
      <c r="R357" s="114" t="str">
        <f>IF(AND(I357&lt;&gt;"",I358=""),SUM(I$1:I358)-SUM(R$1:R356),"")</f>
        <v/>
      </c>
      <c r="S357" s="114" t="str">
        <f>IF(AND(K357&lt;&gt;"",K358=""),SUM(K$1:K358)-SUM(S$1:S356),"")</f>
        <v/>
      </c>
      <c r="T357" s="114" t="str">
        <f>IF(AND(M357&lt;&gt;"",M358=""),SUM(M$1:M358)-SUM(T$1:T356),"")</f>
        <v/>
      </c>
      <c r="V357" s="9" t="str">
        <f t="shared" si="61"/>
        <v/>
      </c>
      <c r="W357" s="28" t="str">
        <f t="shared" si="62"/>
        <v/>
      </c>
      <c r="X357" s="114" t="str">
        <f t="shared" si="63"/>
        <v/>
      </c>
      <c r="Y357" s="114" t="str">
        <f t="shared" si="64"/>
        <v/>
      </c>
      <c r="Z357" s="114" t="str">
        <f t="shared" si="65"/>
        <v/>
      </c>
      <c r="AA357" s="70"/>
      <c r="AJ357" s="53"/>
      <c r="AK357" s="30"/>
    </row>
    <row r="358" spans="1:37" ht="12.75" x14ac:dyDescent="0.2">
      <c r="A358" s="16"/>
      <c r="B358" s="86" t="s">
        <v>69</v>
      </c>
      <c r="C358" s="87" t="str">
        <f t="shared" si="55"/>
        <v>|</v>
      </c>
      <c r="D358" s="18">
        <v>2</v>
      </c>
      <c r="E358" s="88" t="str">
        <f>IF(B358="","",IFERROR(VLOOKUP(B358,Ingredients!$A:$G,4,FALSE),"ingredient not in list"))</f>
        <v>tsp</v>
      </c>
      <c r="F358" s="87" t="str">
        <f t="shared" si="56"/>
        <v>|</v>
      </c>
      <c r="G358" s="89">
        <f>IF(B358="", "", IFERROR((VLOOKUP(B358,Ingredients!$A:$H,8,FALSE)*(D358/(VLOOKUP(B358,Ingredients!$A:$H,3,FALSE)))), "ingredient not in list"))</f>
        <v>2.4439918533604887E-2</v>
      </c>
      <c r="H358" s="87" t="str">
        <f t="shared" si="57"/>
        <v>|</v>
      </c>
      <c r="I358" s="90">
        <f>IF($B358="", "", IFERROR((VLOOKUP($B358,Ingredients!$A:$K,9,FALSE)*($D358/(VLOOKUP($B358,Ingredients!$A:$K,3,FALSE)))), "ingredient not in list"))</f>
        <v>0</v>
      </c>
      <c r="J358" s="87" t="str">
        <f t="shared" si="58"/>
        <v>|</v>
      </c>
      <c r="K358" s="90">
        <f>IF($B358="", "", IFERROR((VLOOKUP($B358,Ingredients!$A:$K,10,FALSE)*($D358/(VLOOKUP($B358,Ingredients!$A:$K,3,FALSE)))), "ingredient not in list"))</f>
        <v>0</v>
      </c>
      <c r="L358" s="87" t="str">
        <f t="shared" si="59"/>
        <v>|</v>
      </c>
      <c r="M358" s="90">
        <f>IF($B358="", "", IFERROR((VLOOKUP($B358,Ingredients!$A:$K,11,FALSE)*($D358/(VLOOKUP($B358,Ingredients!$A:$K,3,FALSE)))), "ingredient not in list"))</f>
        <v>0</v>
      </c>
      <c r="N358" s="87" t="str">
        <f t="shared" si="60"/>
        <v>|</v>
      </c>
      <c r="O358" s="91">
        <f>IF($B358="", "", IFERROR((VLOOKUP($B358,Ingredients!$A:$H,6,FALSE)*($D358/(VLOOKUP($B358,Ingredients!$A:$H,3,FALSE)))), "ingredient not in list"))</f>
        <v>0</v>
      </c>
      <c r="P358" s="9" t="str">
        <f>IF(AND(G358&lt;&gt;"",G359=""),SUM(G$1:G359)-SUM(P$1:P357),"")</f>
        <v/>
      </c>
      <c r="Q358" t="str">
        <f>IF(AND(O358&lt;&gt;"",O359=""),SUM(O$1:O359)-SUM(Q$1:Q357),"")</f>
        <v/>
      </c>
      <c r="R358" s="114" t="str">
        <f>IF(AND(I358&lt;&gt;"",I359=""),SUM(I$1:I359)-SUM(R$1:R357),"")</f>
        <v/>
      </c>
      <c r="S358" s="114" t="str">
        <f>IF(AND(K358&lt;&gt;"",K359=""),SUM(K$1:K359)-SUM(S$1:S357),"")</f>
        <v/>
      </c>
      <c r="T358" s="114" t="str">
        <f>IF(AND(M358&lt;&gt;"",M359=""),SUM(M$1:M359)-SUM(T$1:T357),"")</f>
        <v/>
      </c>
      <c r="V358" s="9" t="str">
        <f t="shared" si="61"/>
        <v/>
      </c>
      <c r="W358" s="28" t="str">
        <f t="shared" si="62"/>
        <v/>
      </c>
      <c r="X358" s="114" t="str">
        <f t="shared" si="63"/>
        <v/>
      </c>
      <c r="Y358" s="114" t="str">
        <f t="shared" si="64"/>
        <v/>
      </c>
      <c r="Z358" s="114" t="str">
        <f t="shared" si="65"/>
        <v/>
      </c>
      <c r="AA358" s="70"/>
      <c r="AJ358" s="53"/>
      <c r="AK358" s="30"/>
    </row>
    <row r="359" spans="1:37" ht="12.75" x14ac:dyDescent="0.2">
      <c r="A359" s="16"/>
      <c r="B359" s="86" t="s">
        <v>184</v>
      </c>
      <c r="C359" s="87" t="str">
        <f t="shared" si="55"/>
        <v>|</v>
      </c>
      <c r="D359" s="18">
        <v>2</v>
      </c>
      <c r="E359" s="88" t="str">
        <f>IF(B359="","",IFERROR(VLOOKUP(B359,Ingredients!$A:$G,4,FALSE),"ingredient not in list"))</f>
        <v>tsp</v>
      </c>
      <c r="F359" s="87" t="str">
        <f t="shared" si="56"/>
        <v>|</v>
      </c>
      <c r="G359" s="89">
        <f>IF(B359="", "", IFERROR((VLOOKUP(B359,Ingredients!$A:$H,8,FALSE)*(D359/(VLOOKUP(B359,Ingredients!$A:$H,3,FALSE)))), "ingredient not in list"))</f>
        <v>5.6338028169014086E-2</v>
      </c>
      <c r="H359" s="87" t="str">
        <f t="shared" si="57"/>
        <v>|</v>
      </c>
      <c r="I359" s="90">
        <f>IF($B359="", "", IFERROR((VLOOKUP($B359,Ingredients!$A:$K,9,FALSE)*($D359/(VLOOKUP($B359,Ingredients!$A:$K,3,FALSE)))), "ingredient not in list"))</f>
        <v>0</v>
      </c>
      <c r="J359" s="87" t="str">
        <f t="shared" si="58"/>
        <v>|</v>
      </c>
      <c r="K359" s="90">
        <f>IF($B359="", "", IFERROR((VLOOKUP($B359,Ingredients!$A:$K,10,FALSE)*($D359/(VLOOKUP($B359,Ingredients!$A:$K,3,FALSE)))), "ingredient not in list"))</f>
        <v>0.12</v>
      </c>
      <c r="L359" s="87" t="str">
        <f t="shared" si="59"/>
        <v>|</v>
      </c>
      <c r="M359" s="90">
        <f>IF($B359="", "", IFERROR((VLOOKUP($B359,Ingredients!$A:$K,11,FALSE)*($D359/(VLOOKUP($B359,Ingredients!$A:$K,3,FALSE)))), "ingredient not in list"))</f>
        <v>0</v>
      </c>
      <c r="N359" s="87" t="str">
        <f t="shared" si="60"/>
        <v>|</v>
      </c>
      <c r="O359" s="91">
        <f>IF($B359="", "", IFERROR((VLOOKUP($B359,Ingredients!$A:$H,6,FALSE)*($D359/(VLOOKUP($B359,Ingredients!$A:$H,3,FALSE)))), "ingredient not in list"))</f>
        <v>2</v>
      </c>
      <c r="P359" s="9" t="str">
        <f>IF(AND(G359&lt;&gt;"",G360=""),SUM(G$1:G360)-SUM(P$1:P358),"")</f>
        <v/>
      </c>
      <c r="Q359" t="str">
        <f>IF(AND(O359&lt;&gt;"",O360=""),SUM(O$1:O360)-SUM(Q$1:Q358),"")</f>
        <v/>
      </c>
      <c r="R359" s="114" t="str">
        <f>IF(AND(I359&lt;&gt;"",I360=""),SUM(I$1:I360)-SUM(R$1:R358),"")</f>
        <v/>
      </c>
      <c r="S359" s="114" t="str">
        <f>IF(AND(K359&lt;&gt;"",K360=""),SUM(K$1:K360)-SUM(S$1:S358),"")</f>
        <v/>
      </c>
      <c r="T359" s="114" t="str">
        <f>IF(AND(M359&lt;&gt;"",M360=""),SUM(M$1:M360)-SUM(T$1:T358),"")</f>
        <v/>
      </c>
      <c r="V359" s="9" t="str">
        <f t="shared" si="61"/>
        <v/>
      </c>
      <c r="W359" s="28" t="str">
        <f t="shared" si="62"/>
        <v/>
      </c>
      <c r="X359" s="114" t="str">
        <f t="shared" si="63"/>
        <v/>
      </c>
      <c r="Y359" s="114" t="str">
        <f t="shared" si="64"/>
        <v/>
      </c>
      <c r="Z359" s="114" t="str">
        <f t="shared" si="65"/>
        <v/>
      </c>
      <c r="AA359" s="70"/>
      <c r="AJ359" s="53"/>
      <c r="AK359" s="30"/>
    </row>
    <row r="360" spans="1:37" ht="12.75" x14ac:dyDescent="0.2">
      <c r="A360" s="16"/>
      <c r="B360" s="86" t="s">
        <v>58</v>
      </c>
      <c r="C360" s="87" t="str">
        <f t="shared" si="55"/>
        <v>|</v>
      </c>
      <c r="D360" s="18">
        <v>0.25</v>
      </c>
      <c r="E360" s="88" t="str">
        <f>IF(B360="","",IFERROR(VLOOKUP(B360,Ingredients!$A:$G,4,FALSE),"ingredient not in list"))</f>
        <v>cup</v>
      </c>
      <c r="F360" s="87" t="str">
        <f t="shared" si="56"/>
        <v>|</v>
      </c>
      <c r="G360" s="89">
        <f>IF(B360="", "", IFERROR((VLOOKUP(B360,Ingredients!$A:$H,8,FALSE)*(D360/(VLOOKUP(B360,Ingredients!$A:$H,3,FALSE)))), "ingredient not in list"))</f>
        <v>0.28500000000000003</v>
      </c>
      <c r="H360" s="87" t="str">
        <f t="shared" si="57"/>
        <v>|</v>
      </c>
      <c r="I360" s="90">
        <f>IF($B360="", "", IFERROR((VLOOKUP($B360,Ingredients!$A:$K,9,FALSE)*($D360/(VLOOKUP($B360,Ingredients!$A:$K,3,FALSE)))), "ingredient not in list"))</f>
        <v>1</v>
      </c>
      <c r="J360" s="87" t="str">
        <f t="shared" si="58"/>
        <v>|</v>
      </c>
      <c r="K360" s="90">
        <f>IF($B360="", "", IFERROR((VLOOKUP($B360,Ingredients!$A:$K,10,FALSE)*($D360/(VLOOKUP($B360,Ingredients!$A:$K,3,FALSE)))), "ingredient not in list"))</f>
        <v>32</v>
      </c>
      <c r="L360" s="87" t="str">
        <f t="shared" si="59"/>
        <v>|</v>
      </c>
      <c r="M360" s="90">
        <f>IF($B360="", "", IFERROR((VLOOKUP($B360,Ingredients!$A:$K,11,FALSE)*($D360/(VLOOKUP($B360,Ingredients!$A:$K,3,FALSE)))), "ingredient not in list"))</f>
        <v>0</v>
      </c>
      <c r="N360" s="87" t="str">
        <f t="shared" si="60"/>
        <v>|</v>
      </c>
      <c r="O360" s="91">
        <f>IF($B360="", "", IFERROR((VLOOKUP($B360,Ingredients!$A:$H,6,FALSE)*($D360/(VLOOKUP($B360,Ingredients!$A:$H,3,FALSE)))), "ingredient not in list"))</f>
        <v>120</v>
      </c>
      <c r="P360" s="9" t="str">
        <f>IF(AND(G360&lt;&gt;"",G361=""),SUM(G$1:G361)-SUM(P$1:P359),"")</f>
        <v/>
      </c>
      <c r="Q360" t="str">
        <f>IF(AND(O360&lt;&gt;"",O361=""),SUM(O$1:O361)-SUM(Q$1:Q359),"")</f>
        <v/>
      </c>
      <c r="R360" s="114" t="str">
        <f>IF(AND(I360&lt;&gt;"",I361=""),SUM(I$1:I361)-SUM(R$1:R359),"")</f>
        <v/>
      </c>
      <c r="S360" s="114" t="str">
        <f>IF(AND(K360&lt;&gt;"",K361=""),SUM(K$1:K361)-SUM(S$1:S359),"")</f>
        <v/>
      </c>
      <c r="T360" s="114" t="str">
        <f>IF(AND(M360&lt;&gt;"",M361=""),SUM(M$1:M361)-SUM(T$1:T359),"")</f>
        <v/>
      </c>
      <c r="V360" s="9" t="str">
        <f t="shared" si="61"/>
        <v/>
      </c>
      <c r="W360" s="28" t="str">
        <f t="shared" si="62"/>
        <v/>
      </c>
      <c r="X360" s="114" t="str">
        <f t="shared" si="63"/>
        <v/>
      </c>
      <c r="Y360" s="114" t="str">
        <f t="shared" si="64"/>
        <v/>
      </c>
      <c r="Z360" s="114" t="str">
        <f t="shared" si="65"/>
        <v/>
      </c>
      <c r="AA360" s="70"/>
      <c r="AD360" s="54"/>
      <c r="AJ360" s="53"/>
      <c r="AK360" s="30"/>
    </row>
    <row r="361" spans="1:37" ht="12.75" x14ac:dyDescent="0.2">
      <c r="A361" s="16"/>
      <c r="B361" s="86" t="s">
        <v>260</v>
      </c>
      <c r="C361" s="87" t="str">
        <f t="shared" si="55"/>
        <v>|</v>
      </c>
      <c r="D361" s="18">
        <v>5</v>
      </c>
      <c r="E361" s="88" t="str">
        <f>IF(B361="","",IFERROR(VLOOKUP(B361,Ingredients!$A:$G,4,FALSE),"ingredient not in list"))</f>
        <v>tbsp</v>
      </c>
      <c r="F361" s="87" t="str">
        <f t="shared" si="56"/>
        <v>|</v>
      </c>
      <c r="G361" s="89">
        <f>IF(B361="", "", IFERROR((VLOOKUP(B361,Ingredients!$A:$H,8,FALSE)*(D361/(VLOOKUP(B361,Ingredients!$A:$H,3,FALSE)))), "ingredient not in list"))</f>
        <v>0.34696969696969698</v>
      </c>
      <c r="H361" s="87" t="str">
        <f t="shared" si="57"/>
        <v>|</v>
      </c>
      <c r="I361" s="90">
        <f>IF($B361="", "", IFERROR((VLOOKUP($B361,Ingredients!$A:$K,9,FALSE)*($D361/(VLOOKUP($B361,Ingredients!$A:$K,3,FALSE)))), "ingredient not in list"))</f>
        <v>0</v>
      </c>
      <c r="J361" s="87" t="str">
        <f t="shared" si="58"/>
        <v>|</v>
      </c>
      <c r="K361" s="90">
        <f>IF($B361="", "", IFERROR((VLOOKUP($B361,Ingredients!$A:$K,10,FALSE)*($D361/(VLOOKUP($B361,Ingredients!$A:$K,3,FALSE)))), "ingredient not in list"))</f>
        <v>0</v>
      </c>
      <c r="L361" s="87" t="str">
        <f t="shared" si="59"/>
        <v>|</v>
      </c>
      <c r="M361" s="90">
        <f>IF($B361="", "", IFERROR((VLOOKUP($B361,Ingredients!$A:$K,11,FALSE)*($D361/(VLOOKUP($B361,Ingredients!$A:$K,3,FALSE)))), "ingredient not in list"))</f>
        <v>0</v>
      </c>
      <c r="N361" s="87" t="str">
        <f t="shared" si="60"/>
        <v>|</v>
      </c>
      <c r="O361" s="91">
        <f>IF($B361="", "", IFERROR((VLOOKUP($B361,Ingredients!$A:$H,6,FALSE)*($D361/(VLOOKUP($B361,Ingredients!$A:$H,3,FALSE)))), "ingredient not in list"))</f>
        <v>25</v>
      </c>
      <c r="P361" s="9" t="str">
        <f>IF(AND(G361&lt;&gt;"",G362=""),SUM(G$1:G362)-SUM(P$1:P360),"")</f>
        <v/>
      </c>
      <c r="Q361" t="str">
        <f>IF(AND(O361&lt;&gt;"",O362=""),SUM(O$1:O362)-SUM(Q$1:Q360),"")</f>
        <v/>
      </c>
      <c r="R361" s="114" t="str">
        <f>IF(AND(I361&lt;&gt;"",I362=""),SUM(I$1:I362)-SUM(R$1:R360),"")</f>
        <v/>
      </c>
      <c r="S361" s="114" t="str">
        <f>IF(AND(K361&lt;&gt;"",K362=""),SUM(K$1:K362)-SUM(S$1:S360),"")</f>
        <v/>
      </c>
      <c r="T361" s="114" t="str">
        <f>IF(AND(M361&lt;&gt;"",M362=""),SUM(M$1:M362)-SUM(T$1:T360),"")</f>
        <v/>
      </c>
      <c r="V361" s="9" t="str">
        <f t="shared" si="61"/>
        <v/>
      </c>
      <c r="W361" s="28" t="str">
        <f t="shared" si="62"/>
        <v/>
      </c>
      <c r="X361" s="114" t="str">
        <f t="shared" si="63"/>
        <v/>
      </c>
      <c r="Y361" s="114" t="str">
        <f t="shared" si="64"/>
        <v/>
      </c>
      <c r="Z361" s="114" t="str">
        <f t="shared" si="65"/>
        <v/>
      </c>
      <c r="AA361" s="70"/>
      <c r="AD361" s="54"/>
      <c r="AJ361" s="53"/>
      <c r="AK361" s="30"/>
    </row>
    <row r="362" spans="1:37" ht="13.5" thickBot="1" x14ac:dyDescent="0.25">
      <c r="A362" s="16"/>
      <c r="B362" s="86" t="s">
        <v>151</v>
      </c>
      <c r="C362" s="87" t="str">
        <f t="shared" si="55"/>
        <v>|</v>
      </c>
      <c r="D362" s="18">
        <v>3</v>
      </c>
      <c r="E362" s="88" t="str">
        <f>IF(B362="","",IFERROR(VLOOKUP(B362,Ingredients!$A:$G,4,FALSE),"ingredient not in list"))</f>
        <v>tsp</v>
      </c>
      <c r="F362" s="87" t="str">
        <f t="shared" si="56"/>
        <v>|</v>
      </c>
      <c r="G362" s="89">
        <f>IF(B362="", "", IFERROR((VLOOKUP(B362,Ingredients!$A:$H,8,FALSE)*(D362/(VLOOKUP(B362,Ingredients!$A:$H,3,FALSE)))), "ingredient not in list"))</f>
        <v>1.3149779735682821E-2</v>
      </c>
      <c r="H362" s="87" t="str">
        <f t="shared" si="57"/>
        <v>|</v>
      </c>
      <c r="I362" s="90">
        <f>IF($B362="", "", IFERROR((VLOOKUP($B362,Ingredients!$A:$K,9,FALSE)*($D362/(VLOOKUP($B362,Ingredients!$A:$K,3,FALSE)))), "ingredient not in list"))</f>
        <v>0</v>
      </c>
      <c r="J362" s="87" t="str">
        <f t="shared" si="58"/>
        <v>|</v>
      </c>
      <c r="K362" s="90">
        <f>IF($B362="", "", IFERROR((VLOOKUP($B362,Ingredients!$A:$K,10,FALSE)*($D362/(VLOOKUP($B362,Ingredients!$A:$K,3,FALSE)))), "ingredient not in list"))</f>
        <v>12.600000000000001</v>
      </c>
      <c r="L362" s="87" t="str">
        <f t="shared" si="59"/>
        <v>|</v>
      </c>
      <c r="M362" s="90">
        <f>IF($B362="", "", IFERROR((VLOOKUP($B362,Ingredients!$A:$K,11,FALSE)*($D362/(VLOOKUP($B362,Ingredients!$A:$K,3,FALSE)))), "ingredient not in list"))</f>
        <v>0</v>
      </c>
      <c r="N362" s="87" t="str">
        <f t="shared" si="60"/>
        <v>|</v>
      </c>
      <c r="O362" s="91">
        <f>IF($B362="", "", IFERROR((VLOOKUP($B362,Ingredients!$A:$H,6,FALSE)*($D362/(VLOOKUP($B362,Ingredients!$A:$H,3,FALSE)))), "ingredient not in list"))</f>
        <v>45</v>
      </c>
      <c r="P362" s="9" t="str">
        <f>IF(AND(G362&lt;&gt;"",G363=""),SUM(G$1:G363)-SUM(P$1:P361),"")</f>
        <v/>
      </c>
      <c r="Q362" t="str">
        <f>IF(AND(O362&lt;&gt;"",O363=""),SUM(O$1:O363)-SUM(Q$1:Q361),"")</f>
        <v/>
      </c>
      <c r="R362" s="114" t="str">
        <f>IF(AND(I362&lt;&gt;"",I363=""),SUM(I$1:I363)-SUM(R$1:R361),"")</f>
        <v/>
      </c>
      <c r="S362" s="114" t="str">
        <f>IF(AND(K362&lt;&gt;"",K363=""),SUM(K$1:K363)-SUM(S$1:S361),"")</f>
        <v/>
      </c>
      <c r="T362" s="114" t="str">
        <f>IF(AND(M362&lt;&gt;"",M363=""),SUM(M$1:M363)-SUM(T$1:T361),"")</f>
        <v/>
      </c>
      <c r="V362" s="9" t="str">
        <f t="shared" si="61"/>
        <v/>
      </c>
      <c r="W362" s="28" t="str">
        <f t="shared" si="62"/>
        <v/>
      </c>
      <c r="X362" s="114" t="str">
        <f t="shared" si="63"/>
        <v/>
      </c>
      <c r="Y362" s="114" t="str">
        <f t="shared" si="64"/>
        <v/>
      </c>
      <c r="Z362" s="114" t="str">
        <f t="shared" si="65"/>
        <v/>
      </c>
      <c r="AA362" s="70"/>
      <c r="AD362" s="7"/>
      <c r="AJ362" s="53"/>
      <c r="AK362" s="30"/>
    </row>
    <row r="363" spans="1:37" ht="13.5" thickBot="1" x14ac:dyDescent="0.25">
      <c r="A363" s="78" t="s">
        <v>266</v>
      </c>
      <c r="B363" s="92" t="s">
        <v>177</v>
      </c>
      <c r="C363" s="93" t="str">
        <f t="shared" si="55"/>
        <v>|</v>
      </c>
      <c r="D363" s="94">
        <v>12</v>
      </c>
      <c r="E363" s="95" t="str">
        <f>IF(B363="","",IFERROR(VLOOKUP(B363,Ingredients!$A:$G,4,FALSE),"ingredient not in list"))</f>
        <v>tbsp</v>
      </c>
      <c r="F363" s="93" t="str">
        <f t="shared" si="56"/>
        <v>|</v>
      </c>
      <c r="G363" s="96">
        <f>IF(B363="", "", IFERROR((VLOOKUP(B363,Ingredients!$A:$H,8,FALSE)*(D363/(VLOOKUP(B363,Ingredients!$A:$H,3,FALSE)))), "ingredient not in list"))</f>
        <v>1.3960000000000001</v>
      </c>
      <c r="H363" s="93" t="str">
        <f t="shared" si="57"/>
        <v>|</v>
      </c>
      <c r="I363" s="97">
        <f>IF($B363="", "", IFERROR((VLOOKUP($B363,Ingredients!$A:$K,9,FALSE)*($D363/(VLOOKUP($B363,Ingredients!$A:$K,3,FALSE)))), "ingredient not in list"))</f>
        <v>0</v>
      </c>
      <c r="J363" s="93" t="str">
        <f t="shared" si="58"/>
        <v>|</v>
      </c>
      <c r="K363" s="97">
        <f>IF($B363="", "", IFERROR((VLOOKUP($B363,Ingredients!$A:$K,10,FALSE)*($D363/(VLOOKUP($B363,Ingredients!$A:$K,3,FALSE)))), "ingredient not in list"))</f>
        <v>24</v>
      </c>
      <c r="L363" s="93" t="str">
        <f t="shared" si="59"/>
        <v>|</v>
      </c>
      <c r="M363" s="97">
        <f>IF($B363="", "", IFERROR((VLOOKUP($B363,Ingredients!$A:$K,11,FALSE)*($D363/(VLOOKUP($B363,Ingredients!$A:$K,3,FALSE)))), "ingredient not in list"))</f>
        <v>18</v>
      </c>
      <c r="N363" s="93" t="str">
        <f t="shared" si="60"/>
        <v>|</v>
      </c>
      <c r="O363" s="98">
        <f>IF($B363="", "", IFERROR((VLOOKUP($B363,Ingredients!$A:$H,6,FALSE)*($D363/(VLOOKUP($B363,Ingredients!$A:$H,3,FALSE)))), "ingredient not in list"))</f>
        <v>240</v>
      </c>
      <c r="P363" s="9">
        <f>IF(AND(G363&lt;&gt;"",G364=""),SUM(G$1:G364)-SUM(P$1:P362),"")</f>
        <v>6.6463974234079899</v>
      </c>
      <c r="Q363">
        <f>IF(AND(O363&lt;&gt;"",O364=""),SUM(O$1:O364)-SUM(Q$1:Q362),"")</f>
        <v>638.5</v>
      </c>
      <c r="R363" s="114">
        <f>IF(AND(I363&lt;&gt;"",I364=""),SUM(I$1:I364)-SUM(R$1:R362),"")</f>
        <v>12.680000000000291</v>
      </c>
      <c r="S363" s="114">
        <f>IF(AND(K363&lt;&gt;"",K364=""),SUM(K$1:K364)-SUM(S$1:S362),"")</f>
        <v>110.25500000000102</v>
      </c>
      <c r="T363" s="114">
        <f>IF(AND(M363&lt;&gt;"",M364=""),SUM(M$1:M364)-SUM(T$1:T362),"")</f>
        <v>18.595000000000027</v>
      </c>
      <c r="U363" s="14">
        <v>5</v>
      </c>
      <c r="V363" s="9">
        <f t="shared" si="61"/>
        <v>1.3292794846815981</v>
      </c>
      <c r="W363" s="28">
        <f t="shared" si="62"/>
        <v>127.7</v>
      </c>
      <c r="X363" s="114">
        <f t="shared" si="63"/>
        <v>2.5360000000000582</v>
      </c>
      <c r="Y363" s="114">
        <f t="shared" si="64"/>
        <v>22.051000000000204</v>
      </c>
      <c r="Z363" s="114">
        <f t="shared" si="65"/>
        <v>3.7190000000000056</v>
      </c>
      <c r="AD363" s="54"/>
      <c r="AJ363" s="53"/>
      <c r="AK363" s="30"/>
    </row>
    <row r="364" spans="1:37" ht="12.75" x14ac:dyDescent="0.2">
      <c r="A364" s="16"/>
      <c r="C364" t="str">
        <f t="shared" si="55"/>
        <v/>
      </c>
      <c r="D364" s="16"/>
      <c r="E364" s="3" t="str">
        <f>IF(B364="","",IFERROR(VLOOKUP(B364,Ingredients!$A:$G,4,FALSE),"ingredient not in list"))</f>
        <v/>
      </c>
      <c r="F364" t="str">
        <f t="shared" si="56"/>
        <v/>
      </c>
      <c r="G364" s="9" t="str">
        <f>IF(B364="", "", IFERROR((VLOOKUP(B364,Ingredients!$A:$H,8,FALSE)*(D364/(VLOOKUP(B364,Ingredients!$A:$H,3,FALSE)))), "ingredient not in list"))</f>
        <v/>
      </c>
      <c r="H364" t="str">
        <f t="shared" si="57"/>
        <v/>
      </c>
      <c r="I364" s="69" t="str">
        <f>IF($B364="", "", IFERROR((VLOOKUP($B364,Ingredients!$A:$K,9,FALSE)*($D364/(VLOOKUP($B364,Ingredients!$A:$K,3,FALSE)))), "ingredient not in list"))</f>
        <v/>
      </c>
      <c r="J364" t="str">
        <f t="shared" si="58"/>
        <v/>
      </c>
      <c r="K364" s="69" t="str">
        <f>IF($B364="", "", IFERROR((VLOOKUP($B364,Ingredients!$A:$K,10,FALSE)*($D364/(VLOOKUP($B364,Ingredients!$A:$K,3,FALSE)))), "ingredient not in list"))</f>
        <v/>
      </c>
      <c r="L364" t="str">
        <f t="shared" si="59"/>
        <v/>
      </c>
      <c r="M364" s="69" t="str">
        <f>IF($B364="", "", IFERROR((VLOOKUP($B364,Ingredients!$A:$K,11,FALSE)*($D364/(VLOOKUP($B364,Ingredients!$A:$K,3,FALSE)))), "ingredient not in list"))</f>
        <v/>
      </c>
      <c r="N364" t="str">
        <f t="shared" si="60"/>
        <v/>
      </c>
      <c r="O364" s="29" t="str">
        <f>IF($B364="", "", IFERROR((VLOOKUP($B364,Ingredients!$A:$H,6,FALSE)*($D364/(VLOOKUP($B364,Ingredients!$A:$H,3,FALSE)))), "ingredient not in list"))</f>
        <v/>
      </c>
      <c r="P364" s="9" t="str">
        <f>IF(AND(G364&lt;&gt;"",G365=""),SUM(G$1:G365)-SUM(P$1:P363),"")</f>
        <v/>
      </c>
      <c r="Q364" t="str">
        <f>IF(AND(O364&lt;&gt;"",O365=""),SUM(O$1:O365)-SUM(Q$1:Q363),"")</f>
        <v/>
      </c>
      <c r="R364" s="114" t="str">
        <f>IF(AND(I364&lt;&gt;"",I365=""),SUM(I$1:I365)-SUM(R$1:R363),"")</f>
        <v/>
      </c>
      <c r="S364" s="114" t="str">
        <f>IF(AND(K364&lt;&gt;"",K365=""),SUM(K$1:K365)-SUM(S$1:S363),"")</f>
        <v/>
      </c>
      <c r="T364" s="114" t="str">
        <f>IF(AND(M364&lt;&gt;"",M365=""),SUM(M$1:M365)-SUM(T$1:T363),"")</f>
        <v/>
      </c>
      <c r="V364" s="9" t="str">
        <f t="shared" si="61"/>
        <v/>
      </c>
      <c r="W364" s="28" t="str">
        <f t="shared" si="62"/>
        <v/>
      </c>
      <c r="X364" s="114" t="str">
        <f t="shared" si="63"/>
        <v/>
      </c>
      <c r="Y364" s="114" t="str">
        <f t="shared" si="64"/>
        <v/>
      </c>
      <c r="Z364" s="114" t="str">
        <f t="shared" si="65"/>
        <v/>
      </c>
      <c r="AA364" s="70"/>
      <c r="AD364" s="7"/>
      <c r="AJ364" s="53"/>
      <c r="AK364" s="30"/>
    </row>
    <row r="365" spans="1:37" ht="12.75" x14ac:dyDescent="0.2">
      <c r="A365" s="16"/>
      <c r="B365" s="79" t="s">
        <v>182</v>
      </c>
      <c r="C365" s="80" t="str">
        <f t="shared" si="55"/>
        <v>|</v>
      </c>
      <c r="D365" s="103">
        <v>26</v>
      </c>
      <c r="E365" s="82" t="str">
        <f>IF(B365="","",IFERROR(VLOOKUP(B365,Ingredients!$A:$G,4,FALSE),"ingredient not in list"))</f>
        <v>oz</v>
      </c>
      <c r="F365" s="80" t="str">
        <f t="shared" si="56"/>
        <v>|</v>
      </c>
      <c r="G365" s="83">
        <f>IF(B365="", "", IFERROR((VLOOKUP(B365,Ingredients!$A:$H,8,FALSE)*(D365/(VLOOKUP(B365,Ingredients!$A:$H,3,FALSE)))), "ingredient not in list"))</f>
        <v>4.7612500000000004</v>
      </c>
      <c r="H365" s="80" t="str">
        <f t="shared" si="57"/>
        <v>|</v>
      </c>
      <c r="I365" s="84">
        <f>IF($B365="", "", IFERROR((VLOOKUP($B365,Ingredients!$A:$K,9,FALSE)*($D365/(VLOOKUP($B365,Ingredients!$A:$K,3,FALSE)))), "ingredient not in list"))</f>
        <v>143</v>
      </c>
      <c r="J365" s="80" t="str">
        <f t="shared" si="58"/>
        <v>|</v>
      </c>
      <c r="K365" s="84">
        <f>IF($B365="", "", IFERROR((VLOOKUP($B365,Ingredients!$A:$K,10,FALSE)*($D365/(VLOOKUP($B365,Ingredients!$A:$K,3,FALSE)))), "ingredient not in list"))</f>
        <v>0</v>
      </c>
      <c r="L365" s="80" t="str">
        <f t="shared" si="59"/>
        <v>|</v>
      </c>
      <c r="M365" s="84">
        <f>IF($B365="", "", IFERROR((VLOOKUP($B365,Ingredients!$A:$K,11,FALSE)*($D365/(VLOOKUP($B365,Ingredients!$A:$K,3,FALSE)))), "ingredient not in list"))</f>
        <v>16.25</v>
      </c>
      <c r="N365" s="80" t="str">
        <f t="shared" si="60"/>
        <v>|</v>
      </c>
      <c r="O365" s="85">
        <f>IF($B365="", "", IFERROR((VLOOKUP($B365,Ingredients!$A:$H,6,FALSE)*($D365/(VLOOKUP($B365,Ingredients!$A:$H,3,FALSE)))), "ingredient not in list"))</f>
        <v>715</v>
      </c>
      <c r="P365" s="9" t="str">
        <f>IF(AND(G365&lt;&gt;"",G366=""),SUM(G$1:G366)-SUM(P$1:P364),"")</f>
        <v/>
      </c>
      <c r="Q365" t="str">
        <f>IF(AND(O365&lt;&gt;"",O366=""),SUM(O$1:O366)-SUM(Q$1:Q364),"")</f>
        <v/>
      </c>
      <c r="R365" s="114" t="str">
        <f>IF(AND(I365&lt;&gt;"",I366=""),SUM(I$1:I366)-SUM(R$1:R364),"")</f>
        <v/>
      </c>
      <c r="S365" s="114" t="str">
        <f>IF(AND(K365&lt;&gt;"",K366=""),SUM(K$1:K366)-SUM(S$1:S364),"")</f>
        <v/>
      </c>
      <c r="T365" s="114" t="str">
        <f>IF(AND(M365&lt;&gt;"",M366=""),SUM(M$1:M366)-SUM(T$1:T364),"")</f>
        <v/>
      </c>
      <c r="V365" s="9" t="str">
        <f t="shared" si="61"/>
        <v/>
      </c>
      <c r="W365" s="28" t="str">
        <f t="shared" si="62"/>
        <v/>
      </c>
      <c r="X365" s="114" t="str">
        <f t="shared" si="63"/>
        <v/>
      </c>
      <c r="Y365" s="114" t="str">
        <f t="shared" si="64"/>
        <v/>
      </c>
      <c r="Z365" s="114" t="str">
        <f t="shared" si="65"/>
        <v/>
      </c>
      <c r="AA365" s="70"/>
      <c r="AD365" s="7"/>
      <c r="AJ365" s="53"/>
      <c r="AK365" s="30"/>
    </row>
    <row r="366" spans="1:37" ht="12.75" x14ac:dyDescent="0.2">
      <c r="A366" s="16"/>
      <c r="B366" s="86" t="s">
        <v>267</v>
      </c>
      <c r="C366" s="87" t="str">
        <f t="shared" si="55"/>
        <v>|</v>
      </c>
      <c r="D366" s="18">
        <v>6</v>
      </c>
      <c r="E366" s="88" t="str">
        <f>IF(B366="","",IFERROR(VLOOKUP(B366,Ingredients!$A:$G,4,FALSE),"ingredient not in list"))</f>
        <v>oz</v>
      </c>
      <c r="F366" s="87" t="str">
        <f t="shared" si="56"/>
        <v>|</v>
      </c>
      <c r="G366" s="89">
        <f>IF(B366="", "", IFERROR((VLOOKUP(B366,Ingredients!$A:$H,8,FALSE)*(D366/(VLOOKUP(B366,Ingredients!$A:$H,3,FALSE)))), "ingredient not in list"))</f>
        <v>1.6600000000000001</v>
      </c>
      <c r="H366" s="87" t="str">
        <f t="shared" si="57"/>
        <v>|</v>
      </c>
      <c r="I366" s="90">
        <f>IF($B366="", "", IFERROR((VLOOKUP($B366,Ingredients!$A:$K,9,FALSE)*($D366/(VLOOKUP($B366,Ingredients!$A:$K,3,FALSE)))), "ingredient not in list"))</f>
        <v>2</v>
      </c>
      <c r="J366" s="87" t="str">
        <f t="shared" si="58"/>
        <v>|</v>
      </c>
      <c r="K366" s="90">
        <f>IF($B366="", "", IFERROR((VLOOKUP($B366,Ingredients!$A:$K,10,FALSE)*($D366/(VLOOKUP($B366,Ingredients!$A:$K,3,FALSE)))), "ingredient not in list"))</f>
        <v>16</v>
      </c>
      <c r="L366" s="87" t="str">
        <f t="shared" si="59"/>
        <v>|</v>
      </c>
      <c r="M366" s="90">
        <f>IF($B366="", "", IFERROR((VLOOKUP($B366,Ingredients!$A:$K,11,FALSE)*($D366/(VLOOKUP($B366,Ingredients!$A:$K,3,FALSE)))), "ingredient not in list"))</f>
        <v>0</v>
      </c>
      <c r="N366" s="87" t="str">
        <f t="shared" si="60"/>
        <v>|</v>
      </c>
      <c r="O366" s="91">
        <f>IF($B366="", "", IFERROR((VLOOKUP($B366,Ingredients!$A:$H,6,FALSE)*($D366/(VLOOKUP($B366,Ingredients!$A:$H,3,FALSE)))), "ingredient not in list"))</f>
        <v>70</v>
      </c>
      <c r="P366" s="9" t="str">
        <f>IF(AND(G366&lt;&gt;"",G367=""),SUM(G$1:G367)-SUM(P$1:P365),"")</f>
        <v/>
      </c>
      <c r="Q366" t="str">
        <f>IF(AND(O366&lt;&gt;"",O367=""),SUM(O$1:O367)-SUM(Q$1:Q365),"")</f>
        <v/>
      </c>
      <c r="R366" s="114" t="str">
        <f>IF(AND(I366&lt;&gt;"",I367=""),SUM(I$1:I367)-SUM(R$1:R365),"")</f>
        <v/>
      </c>
      <c r="S366" s="114" t="str">
        <f>IF(AND(K366&lt;&gt;"",K367=""),SUM(K$1:K367)-SUM(S$1:S365),"")</f>
        <v/>
      </c>
      <c r="T366" s="114" t="str">
        <f>IF(AND(M366&lt;&gt;"",M367=""),SUM(M$1:M367)-SUM(T$1:T365),"")</f>
        <v/>
      </c>
      <c r="V366" s="9" t="str">
        <f t="shared" si="61"/>
        <v/>
      </c>
      <c r="W366" s="28" t="str">
        <f t="shared" si="62"/>
        <v/>
      </c>
      <c r="X366" s="114" t="str">
        <f t="shared" si="63"/>
        <v/>
      </c>
      <c r="Y366" s="114" t="str">
        <f t="shared" si="64"/>
        <v/>
      </c>
      <c r="Z366" s="114" t="str">
        <f t="shared" si="65"/>
        <v/>
      </c>
      <c r="AA366" s="70"/>
      <c r="AD366" s="54"/>
      <c r="AF366" s="55"/>
      <c r="AJ366" s="53"/>
      <c r="AK366" s="30"/>
    </row>
    <row r="367" spans="1:37" ht="12.75" x14ac:dyDescent="0.2">
      <c r="A367" s="16"/>
      <c r="B367" s="86" t="s">
        <v>263</v>
      </c>
      <c r="C367" s="87" t="str">
        <f t="shared" si="55"/>
        <v>|</v>
      </c>
      <c r="D367" s="18">
        <v>2.25</v>
      </c>
      <c r="E367" s="88" t="str">
        <f>IF(B367="","",IFERROR(VLOOKUP(B367,Ingredients!$A:$G,4,FALSE),"ingredient not in list"))</f>
        <v>cup</v>
      </c>
      <c r="F367" s="87" t="str">
        <f t="shared" si="56"/>
        <v>|</v>
      </c>
      <c r="G367" s="89">
        <f>IF(B367="", "", IFERROR((VLOOKUP(B367,Ingredients!$A:$H,8,FALSE)*(D367/(VLOOKUP(B367,Ingredients!$A:$H,3,FALSE)))), "ingredient not in list"))</f>
        <v>1.39</v>
      </c>
      <c r="H367" s="87" t="str">
        <f t="shared" si="57"/>
        <v>|</v>
      </c>
      <c r="I367" s="90">
        <f>IF($B367="", "", IFERROR((VLOOKUP($B367,Ingredients!$A:$K,9,FALSE)*($D367/(VLOOKUP($B367,Ingredients!$A:$K,3,FALSE)))), "ingredient not in list"))</f>
        <v>4.5</v>
      </c>
      <c r="J367" s="87" t="str">
        <f t="shared" si="58"/>
        <v>|</v>
      </c>
      <c r="K367" s="90">
        <f>IF($B367="", "", IFERROR((VLOOKUP($B367,Ingredients!$A:$K,10,FALSE)*($D367/(VLOOKUP($B367,Ingredients!$A:$K,3,FALSE)))), "ingredient not in list"))</f>
        <v>90</v>
      </c>
      <c r="L367" s="87" t="str">
        <f t="shared" si="59"/>
        <v>|</v>
      </c>
      <c r="M367" s="90">
        <f>IF($B367="", "", IFERROR((VLOOKUP($B367,Ingredients!$A:$K,11,FALSE)*($D367/(VLOOKUP($B367,Ingredients!$A:$K,3,FALSE)))), "ingredient not in list"))</f>
        <v>0</v>
      </c>
      <c r="N367" s="87" t="str">
        <f t="shared" si="60"/>
        <v>|</v>
      </c>
      <c r="O367" s="91">
        <f>IF($B367="", "", IFERROR((VLOOKUP($B367,Ingredients!$A:$H,6,FALSE)*($D367/(VLOOKUP($B367,Ingredients!$A:$H,3,FALSE)))), "ingredient not in list"))</f>
        <v>315</v>
      </c>
      <c r="P367" s="9" t="str">
        <f>IF(AND(G367&lt;&gt;"",G368=""),SUM(G$1:G368)-SUM(P$1:P366),"")</f>
        <v/>
      </c>
      <c r="Q367" t="str">
        <f>IF(AND(O367&lt;&gt;"",O368=""),SUM(O$1:O368)-SUM(Q$1:Q366),"")</f>
        <v/>
      </c>
      <c r="R367" s="114" t="str">
        <f>IF(AND(I367&lt;&gt;"",I368=""),SUM(I$1:I368)-SUM(R$1:R366),"")</f>
        <v/>
      </c>
      <c r="S367" s="114" t="str">
        <f>IF(AND(K367&lt;&gt;"",K368=""),SUM(K$1:K368)-SUM(S$1:S366),"")</f>
        <v/>
      </c>
      <c r="T367" s="114" t="str">
        <f>IF(AND(M367&lt;&gt;"",M368=""),SUM(M$1:M368)-SUM(T$1:T366),"")</f>
        <v/>
      </c>
      <c r="V367" s="9" t="str">
        <f t="shared" si="61"/>
        <v/>
      </c>
      <c r="W367" s="28" t="str">
        <f t="shared" si="62"/>
        <v/>
      </c>
      <c r="X367" s="114" t="str">
        <f t="shared" si="63"/>
        <v/>
      </c>
      <c r="Y367" s="114" t="str">
        <f t="shared" si="64"/>
        <v/>
      </c>
      <c r="Z367" s="114" t="str">
        <f t="shared" si="65"/>
        <v/>
      </c>
      <c r="AA367" s="70"/>
      <c r="AD367" s="54"/>
      <c r="AF367" s="55"/>
      <c r="AJ367" s="53"/>
      <c r="AK367" s="30"/>
    </row>
    <row r="368" spans="1:37" ht="12.75" x14ac:dyDescent="0.2">
      <c r="A368" s="16"/>
      <c r="B368" s="86" t="s">
        <v>30</v>
      </c>
      <c r="C368" s="87" t="str">
        <f t="shared" si="55"/>
        <v>|</v>
      </c>
      <c r="D368" s="18">
        <v>5</v>
      </c>
      <c r="E368" s="88" t="str">
        <f>IF(B368="","",IFERROR(VLOOKUP(B368,Ingredients!$A:$G,4,FALSE),"ingredient not in list"))</f>
        <v>tbsp</v>
      </c>
      <c r="F368" s="87" t="str">
        <f t="shared" si="56"/>
        <v>|</v>
      </c>
      <c r="G368" s="89">
        <f>IF(B368="", "", IFERROR((VLOOKUP(B368,Ingredients!$A:$H,8,FALSE)*(D368/(VLOOKUP(B368,Ingredients!$A:$H,3,FALSE)))), "ingredient not in list"))</f>
        <v>1</v>
      </c>
      <c r="H368" s="87" t="str">
        <f t="shared" si="57"/>
        <v>|</v>
      </c>
      <c r="I368" s="90">
        <f>IF($B368="", "", IFERROR((VLOOKUP($B368,Ingredients!$A:$K,9,FALSE)*($D368/(VLOOKUP($B368,Ingredients!$A:$K,3,FALSE)))), "ingredient not in list"))</f>
        <v>5</v>
      </c>
      <c r="J368" s="87" t="str">
        <f t="shared" si="58"/>
        <v>|</v>
      </c>
      <c r="K368" s="90">
        <f>IF($B368="", "", IFERROR((VLOOKUP($B368,Ingredients!$A:$K,10,FALSE)*($D368/(VLOOKUP($B368,Ingredients!$A:$K,3,FALSE)))), "ingredient not in list"))</f>
        <v>5</v>
      </c>
      <c r="L368" s="87" t="str">
        <f t="shared" si="59"/>
        <v>|</v>
      </c>
      <c r="M368" s="90">
        <f>IF($B368="", "", IFERROR((VLOOKUP($B368,Ingredients!$A:$K,11,FALSE)*($D368/(VLOOKUP($B368,Ingredients!$A:$K,3,FALSE)))), "ingredient not in list"))</f>
        <v>0</v>
      </c>
      <c r="N368" s="87" t="str">
        <f t="shared" si="60"/>
        <v>|</v>
      </c>
      <c r="O368" s="91">
        <f>IF($B368="", "", IFERROR((VLOOKUP($B368,Ingredients!$A:$H,6,FALSE)*($D368/(VLOOKUP($B368,Ingredients!$A:$H,3,FALSE)))), "ingredient not in list"))</f>
        <v>75</v>
      </c>
      <c r="P368" s="9" t="str">
        <f>IF(AND(G368&lt;&gt;"",G369=""),SUM(G$1:G369)-SUM(P$1:P367),"")</f>
        <v/>
      </c>
      <c r="Q368" t="str">
        <f>IF(AND(O368&lt;&gt;"",O369=""),SUM(O$1:O369)-SUM(Q$1:Q367),"")</f>
        <v/>
      </c>
      <c r="R368" s="114" t="str">
        <f>IF(AND(I368&lt;&gt;"",I369=""),SUM(I$1:I369)-SUM(R$1:R367),"")</f>
        <v/>
      </c>
      <c r="S368" s="114" t="str">
        <f>IF(AND(K368&lt;&gt;"",K369=""),SUM(K$1:K369)-SUM(S$1:S367),"")</f>
        <v/>
      </c>
      <c r="T368" s="114" t="str">
        <f>IF(AND(M368&lt;&gt;"",M369=""),SUM(M$1:M369)-SUM(T$1:T367),"")</f>
        <v/>
      </c>
      <c r="V368" s="9" t="str">
        <f t="shared" si="61"/>
        <v/>
      </c>
      <c r="W368" s="28" t="str">
        <f t="shared" si="62"/>
        <v/>
      </c>
      <c r="X368" s="114" t="str">
        <f t="shared" si="63"/>
        <v/>
      </c>
      <c r="Y368" s="114" t="str">
        <f t="shared" si="64"/>
        <v/>
      </c>
      <c r="Z368" s="114" t="str">
        <f t="shared" si="65"/>
        <v/>
      </c>
      <c r="AA368" s="70"/>
      <c r="AJ368" s="53"/>
    </row>
    <row r="369" spans="1:37" ht="12.75" x14ac:dyDescent="0.2">
      <c r="A369" s="16"/>
      <c r="B369" s="86" t="s">
        <v>49</v>
      </c>
      <c r="C369" s="87" t="str">
        <f t="shared" si="55"/>
        <v>|</v>
      </c>
      <c r="D369" s="18">
        <v>2</v>
      </c>
      <c r="E369" s="88" t="str">
        <f>IF(B369="","",IFERROR(VLOOKUP(B369,Ingredients!$A:$G,4,FALSE),"ingredient not in list"))</f>
        <v>tbsp</v>
      </c>
      <c r="F369" s="87" t="str">
        <f t="shared" si="56"/>
        <v>|</v>
      </c>
      <c r="G369" s="89">
        <f>IF(B369="", "", IFERROR((VLOOKUP(B369,Ingredients!$A:$H,8,FALSE)*(D369/(VLOOKUP(B369,Ingredients!$A:$H,3,FALSE)))), "ingredient not in list"))</f>
        <v>0.33333333333333331</v>
      </c>
      <c r="H369" s="87" t="str">
        <f t="shared" si="57"/>
        <v>|</v>
      </c>
      <c r="I369" s="90">
        <f>IF($B369="", "", IFERROR((VLOOKUP($B369,Ingredients!$A:$K,9,FALSE)*($D369/(VLOOKUP($B369,Ingredients!$A:$K,3,FALSE)))), "ingredient not in list"))</f>
        <v>0</v>
      </c>
      <c r="J369" s="87" t="str">
        <f t="shared" si="58"/>
        <v>|</v>
      </c>
      <c r="K369" s="90">
        <f>IF($B369="", "", IFERROR((VLOOKUP($B369,Ingredients!$A:$K,10,FALSE)*($D369/(VLOOKUP($B369,Ingredients!$A:$K,3,FALSE)))), "ingredient not in list"))</f>
        <v>0</v>
      </c>
      <c r="L369" s="87" t="str">
        <f t="shared" si="59"/>
        <v>|</v>
      </c>
      <c r="M369" s="90">
        <f>IF($B369="", "", IFERROR((VLOOKUP($B369,Ingredients!$A:$K,11,FALSE)*($D369/(VLOOKUP($B369,Ingredients!$A:$K,3,FALSE)))), "ingredient not in list"))</f>
        <v>0</v>
      </c>
      <c r="N369" s="87" t="str">
        <f t="shared" si="60"/>
        <v>|</v>
      </c>
      <c r="O369" s="91">
        <f>IF($B369="", "", IFERROR((VLOOKUP($B369,Ingredients!$A:$H,6,FALSE)*($D369/(VLOOKUP($B369,Ingredients!$A:$H,3,FALSE)))), "ingredient not in list"))</f>
        <v>0</v>
      </c>
      <c r="P369" s="9" t="str">
        <f>IF(AND(G369&lt;&gt;"",G370=""),SUM(G$1:G370)-SUM(P$1:P368),"")</f>
        <v/>
      </c>
      <c r="Q369" t="str">
        <f>IF(AND(O369&lt;&gt;"",O370=""),SUM(O$1:O370)-SUM(Q$1:Q368),"")</f>
        <v/>
      </c>
      <c r="R369" s="114" t="str">
        <f>IF(AND(I369&lt;&gt;"",I370=""),SUM(I$1:I370)-SUM(R$1:R368),"")</f>
        <v/>
      </c>
      <c r="S369" s="114" t="str">
        <f>IF(AND(K369&lt;&gt;"",K370=""),SUM(K$1:K370)-SUM(S$1:S368),"")</f>
        <v/>
      </c>
      <c r="T369" s="114" t="str">
        <f>IF(AND(M369&lt;&gt;"",M370=""),SUM(M$1:M370)-SUM(T$1:T368),"")</f>
        <v/>
      </c>
      <c r="V369" s="9" t="str">
        <f t="shared" si="61"/>
        <v/>
      </c>
      <c r="W369" s="28" t="str">
        <f t="shared" si="62"/>
        <v/>
      </c>
      <c r="X369" s="114" t="str">
        <f t="shared" si="63"/>
        <v/>
      </c>
      <c r="Y369" s="114" t="str">
        <f t="shared" si="64"/>
        <v/>
      </c>
      <c r="Z369" s="114" t="str">
        <f t="shared" si="65"/>
        <v/>
      </c>
      <c r="AA369" s="70"/>
      <c r="AC369" s="28"/>
      <c r="AD369" s="28"/>
      <c r="AE369" s="28"/>
      <c r="AF369" s="28"/>
      <c r="AJ369" s="53"/>
      <c r="AK369" s="53"/>
    </row>
    <row r="370" spans="1:37" ht="12.75" x14ac:dyDescent="0.2">
      <c r="A370" s="16"/>
      <c r="B370" s="86" t="s">
        <v>42</v>
      </c>
      <c r="C370" s="87" t="str">
        <f t="shared" si="55"/>
        <v>|</v>
      </c>
      <c r="D370" s="18">
        <v>1</v>
      </c>
      <c r="E370" s="88" t="str">
        <f>IF(B370="","",IFERROR(VLOOKUP(B370,Ingredients!$A:$G,4,FALSE),"ingredient not in list"))</f>
        <v>onion</v>
      </c>
      <c r="F370" s="87" t="str">
        <f t="shared" si="56"/>
        <v>|</v>
      </c>
      <c r="G370" s="89">
        <f>IF(B370="", "", IFERROR((VLOOKUP(B370,Ingredients!$A:$H,8,FALSE)*(D370/(VLOOKUP(B370,Ingredients!$A:$H,3,FALSE)))), "ingredient not in list"))</f>
        <v>1</v>
      </c>
      <c r="H370" s="87" t="str">
        <f t="shared" si="57"/>
        <v>|</v>
      </c>
      <c r="I370" s="90">
        <f>IF($B370="", "", IFERROR((VLOOKUP($B370,Ingredients!$A:$K,9,FALSE)*($D370/(VLOOKUP($B370,Ingredients!$A:$K,3,FALSE)))), "ingredient not in list"))</f>
        <v>2</v>
      </c>
      <c r="J370" s="87" t="str">
        <f t="shared" si="58"/>
        <v>|</v>
      </c>
      <c r="K370" s="90">
        <f>IF($B370="", "", IFERROR((VLOOKUP($B370,Ingredients!$A:$K,10,FALSE)*($D370/(VLOOKUP($B370,Ingredients!$A:$K,3,FALSE)))), "ingredient not in list"))</f>
        <v>14</v>
      </c>
      <c r="L370" s="87" t="str">
        <f t="shared" si="59"/>
        <v>|</v>
      </c>
      <c r="M370" s="90">
        <f>IF($B370="", "", IFERROR((VLOOKUP($B370,Ingredients!$A:$K,11,FALSE)*($D370/(VLOOKUP($B370,Ingredients!$A:$K,3,FALSE)))), "ingredient not in list"))</f>
        <v>0</v>
      </c>
      <c r="N370" s="87" t="str">
        <f t="shared" si="60"/>
        <v>|</v>
      </c>
      <c r="O370" s="91">
        <f>IF($B370="", "", IFERROR((VLOOKUP($B370,Ingredients!$A:$H,6,FALSE)*($D370/(VLOOKUP($B370,Ingredients!$A:$H,3,FALSE)))), "ingredient not in list"))</f>
        <v>44</v>
      </c>
      <c r="P370" s="9" t="str">
        <f>IF(AND(G370&lt;&gt;"",G371=""),SUM(G$1:G371)-SUM(P$1:P369),"")</f>
        <v/>
      </c>
      <c r="Q370" t="str">
        <f>IF(AND(O370&lt;&gt;"",O371=""),SUM(O$1:O371)-SUM(Q$1:Q369),"")</f>
        <v/>
      </c>
      <c r="R370" s="114" t="str">
        <f>IF(AND(I370&lt;&gt;"",I371=""),SUM(I$1:I371)-SUM(R$1:R369),"")</f>
        <v/>
      </c>
      <c r="S370" s="114" t="str">
        <f>IF(AND(K370&lt;&gt;"",K371=""),SUM(K$1:K371)-SUM(S$1:S369),"")</f>
        <v/>
      </c>
      <c r="T370" s="114" t="str">
        <f>IF(AND(M370&lt;&gt;"",M371=""),SUM(M$1:M371)-SUM(T$1:T369),"")</f>
        <v/>
      </c>
      <c r="V370" s="9" t="str">
        <f t="shared" si="61"/>
        <v/>
      </c>
      <c r="W370" s="28" t="str">
        <f t="shared" si="62"/>
        <v/>
      </c>
      <c r="X370" s="114" t="str">
        <f t="shared" si="63"/>
        <v/>
      </c>
      <c r="Y370" s="114" t="str">
        <f t="shared" si="64"/>
        <v/>
      </c>
      <c r="Z370" s="114" t="str">
        <f t="shared" si="65"/>
        <v/>
      </c>
      <c r="AA370" s="70"/>
      <c r="AJ370" s="53"/>
      <c r="AK370" s="53"/>
    </row>
    <row r="371" spans="1:37" ht="12.75" x14ac:dyDescent="0.2">
      <c r="A371" s="16"/>
      <c r="B371" s="86" t="s">
        <v>43</v>
      </c>
      <c r="C371" s="87" t="str">
        <f t="shared" si="55"/>
        <v>|</v>
      </c>
      <c r="D371" s="18">
        <v>1</v>
      </c>
      <c r="E371" s="88" t="str">
        <f>IF(B371="","",IFERROR(VLOOKUP(B371,Ingredients!$A:$G,4,FALSE),"ingredient not in list"))</f>
        <v>pepper</v>
      </c>
      <c r="F371" s="87" t="str">
        <f t="shared" si="56"/>
        <v>|</v>
      </c>
      <c r="G371" s="89">
        <f>IF(B371="", "", IFERROR((VLOOKUP(B371,Ingredients!$A:$H,8,FALSE)*(D371/(VLOOKUP(B371,Ingredients!$A:$H,3,FALSE)))), "ingredient not in list"))</f>
        <v>0.89</v>
      </c>
      <c r="H371" s="87" t="str">
        <f t="shared" si="57"/>
        <v>|</v>
      </c>
      <c r="I371" s="90">
        <f>IF($B371="", "", IFERROR((VLOOKUP($B371,Ingredients!$A:$K,9,FALSE)*($D371/(VLOOKUP($B371,Ingredients!$A:$K,3,FALSE)))), "ingredient not in list"))</f>
        <v>1</v>
      </c>
      <c r="J371" s="87" t="str">
        <f t="shared" si="58"/>
        <v>|</v>
      </c>
      <c r="K371" s="90">
        <f>IF($B371="", "", IFERROR((VLOOKUP($B371,Ingredients!$A:$K,10,FALSE)*($D371/(VLOOKUP($B371,Ingredients!$A:$K,3,FALSE)))), "ingredient not in list"))</f>
        <v>7</v>
      </c>
      <c r="L371" s="87" t="str">
        <f t="shared" si="59"/>
        <v>|</v>
      </c>
      <c r="M371" s="90">
        <f>IF($B371="", "", IFERROR((VLOOKUP($B371,Ingredients!$A:$K,11,FALSE)*($D371/(VLOOKUP($B371,Ingredients!$A:$K,3,FALSE)))), "ingredient not in list"))</f>
        <v>0</v>
      </c>
      <c r="N371" s="87" t="str">
        <f t="shared" si="60"/>
        <v>|</v>
      </c>
      <c r="O371" s="91">
        <f>IF($B371="", "", IFERROR((VLOOKUP($B371,Ingredients!$A:$H,6,FALSE)*($D371/(VLOOKUP($B371,Ingredients!$A:$H,3,FALSE)))), "ingredient not in list"))</f>
        <v>33</v>
      </c>
      <c r="P371" s="9" t="str">
        <f>IF(AND(G371&lt;&gt;"",G372=""),SUM(G$1:G372)-SUM(P$1:P370),"")</f>
        <v/>
      </c>
      <c r="Q371" t="str">
        <f>IF(AND(O371&lt;&gt;"",O372=""),SUM(O$1:O372)-SUM(Q$1:Q370),"")</f>
        <v/>
      </c>
      <c r="R371" s="114" t="str">
        <f>IF(AND(I371&lt;&gt;"",I372=""),SUM(I$1:I372)-SUM(R$1:R370),"")</f>
        <v/>
      </c>
      <c r="S371" s="114" t="str">
        <f>IF(AND(K371&lt;&gt;"",K372=""),SUM(K$1:K372)-SUM(S$1:S370),"")</f>
        <v/>
      </c>
      <c r="T371" s="114" t="str">
        <f>IF(AND(M371&lt;&gt;"",M372=""),SUM(M$1:M372)-SUM(T$1:T370),"")</f>
        <v/>
      </c>
      <c r="V371" s="9" t="str">
        <f t="shared" si="61"/>
        <v/>
      </c>
      <c r="W371" s="28" t="str">
        <f t="shared" si="62"/>
        <v/>
      </c>
      <c r="X371" s="114" t="str">
        <f t="shared" si="63"/>
        <v/>
      </c>
      <c r="Y371" s="114" t="str">
        <f t="shared" si="64"/>
        <v/>
      </c>
      <c r="Z371" s="114" t="str">
        <f t="shared" si="65"/>
        <v/>
      </c>
      <c r="AA371" s="70"/>
    </row>
    <row r="372" spans="1:37" ht="12.75" x14ac:dyDescent="0.2">
      <c r="A372" s="16"/>
      <c r="B372" s="86" t="s">
        <v>34</v>
      </c>
      <c r="C372" s="87" t="str">
        <f t="shared" si="55"/>
        <v>|</v>
      </c>
      <c r="D372" s="18">
        <v>3</v>
      </c>
      <c r="E372" s="88" t="str">
        <f>IF(B372="","",IFERROR(VLOOKUP(B372,Ingredients!$A:$G,4,FALSE),"ingredient not in list"))</f>
        <v>green onion</v>
      </c>
      <c r="F372" s="87" t="str">
        <f t="shared" si="56"/>
        <v>|</v>
      </c>
      <c r="G372" s="89">
        <f>IF(B372="", "", IFERROR((VLOOKUP(B372,Ingredients!$A:$H,8,FALSE)*(D372/(VLOOKUP(B372,Ingredients!$A:$H,3,FALSE)))), "ingredient not in list"))</f>
        <v>0.25800000000000001</v>
      </c>
      <c r="H372" s="87" t="str">
        <f t="shared" si="57"/>
        <v>|</v>
      </c>
      <c r="I372" s="90">
        <f>IF($B372="", "", IFERROR((VLOOKUP($B372,Ingredients!$A:$K,9,FALSE)*($D372/(VLOOKUP($B372,Ingredients!$A:$K,3,FALSE)))), "ingredient not in list"))</f>
        <v>3</v>
      </c>
      <c r="J372" s="87" t="str">
        <f t="shared" si="58"/>
        <v>|</v>
      </c>
      <c r="K372" s="90">
        <f>IF($B372="", "", IFERROR((VLOOKUP($B372,Ingredients!$A:$K,10,FALSE)*($D372/(VLOOKUP($B372,Ingredients!$A:$K,3,FALSE)))), "ingredient not in list"))</f>
        <v>6</v>
      </c>
      <c r="L372" s="87" t="str">
        <f t="shared" si="59"/>
        <v>|</v>
      </c>
      <c r="M372" s="90">
        <f>IF($B372="", "", IFERROR((VLOOKUP($B372,Ingredients!$A:$K,11,FALSE)*($D372/(VLOOKUP($B372,Ingredients!$A:$K,3,FALSE)))), "ingredient not in list"))</f>
        <v>0</v>
      </c>
      <c r="N372" s="87" t="str">
        <f t="shared" si="60"/>
        <v>|</v>
      </c>
      <c r="O372" s="91">
        <f>IF($B372="", "", IFERROR((VLOOKUP($B372,Ingredients!$A:$H,6,FALSE)*($D372/(VLOOKUP($B372,Ingredients!$A:$H,3,FALSE)))), "ingredient not in list"))</f>
        <v>15</v>
      </c>
      <c r="P372" s="9" t="str">
        <f>IF(AND(G372&lt;&gt;"",G373=""),SUM(G$1:G373)-SUM(P$1:P371),"")</f>
        <v/>
      </c>
      <c r="Q372" t="str">
        <f>IF(AND(O372&lt;&gt;"",O373=""),SUM(O$1:O373)-SUM(Q$1:Q371),"")</f>
        <v/>
      </c>
      <c r="R372" s="114" t="str">
        <f>IF(AND(I372&lt;&gt;"",I373=""),SUM(I$1:I373)-SUM(R$1:R371),"")</f>
        <v/>
      </c>
      <c r="S372" s="114" t="str">
        <f>IF(AND(K372&lt;&gt;"",K373=""),SUM(K$1:K373)-SUM(S$1:S371),"")</f>
        <v/>
      </c>
      <c r="T372" s="114" t="str">
        <f>IF(AND(M372&lt;&gt;"",M373=""),SUM(M$1:M373)-SUM(T$1:T371),"")</f>
        <v/>
      </c>
      <c r="V372" s="9" t="str">
        <f t="shared" si="61"/>
        <v/>
      </c>
      <c r="W372" s="28" t="str">
        <f t="shared" si="62"/>
        <v/>
      </c>
      <c r="X372" s="114" t="str">
        <f t="shared" si="63"/>
        <v/>
      </c>
      <c r="Y372" s="114" t="str">
        <f t="shared" si="64"/>
        <v/>
      </c>
      <c r="Z372" s="114" t="str">
        <f t="shared" si="65"/>
        <v/>
      </c>
      <c r="AA372" s="70"/>
      <c r="AK372" s="53"/>
    </row>
    <row r="373" spans="1:37" ht="12.75" x14ac:dyDescent="0.2">
      <c r="A373" s="16"/>
      <c r="B373" s="86" t="s">
        <v>146</v>
      </c>
      <c r="C373" s="87" t="str">
        <f t="shared" si="55"/>
        <v>|</v>
      </c>
      <c r="D373" s="18">
        <v>3</v>
      </c>
      <c r="E373" s="88" t="str">
        <f>IF(B373="","",IFERROR(VLOOKUP(B373,Ingredients!$A:$G,4,FALSE),"ingredient not in list"))</f>
        <v>clove</v>
      </c>
      <c r="F373" s="87" t="str">
        <f t="shared" si="56"/>
        <v>|</v>
      </c>
      <c r="G373" s="89">
        <f>IF(B373="", "", IFERROR((VLOOKUP(B373,Ingredients!$A:$H,8,FALSE)*(D373/(VLOOKUP(B373,Ingredients!$A:$H,3,FALSE)))), "ingredient not in list"))</f>
        <v>0.10349999999999998</v>
      </c>
      <c r="H373" s="87" t="str">
        <f t="shared" si="57"/>
        <v>|</v>
      </c>
      <c r="I373" s="90">
        <f>IF($B373="", "", IFERROR((VLOOKUP($B373,Ingredients!$A:$K,9,FALSE)*($D373/(VLOOKUP($B373,Ingredients!$A:$K,3,FALSE)))), "ingredient not in list"))</f>
        <v>0.57000000000000006</v>
      </c>
      <c r="J373" s="87" t="str">
        <f t="shared" si="58"/>
        <v>|</v>
      </c>
      <c r="K373" s="90">
        <f>IF($B373="", "", IFERROR((VLOOKUP($B373,Ingredients!$A:$K,10,FALSE)*($D373/(VLOOKUP($B373,Ingredients!$A:$K,3,FALSE)))), "ingredient not in list"))</f>
        <v>2.9699999999999998</v>
      </c>
      <c r="L373" s="87" t="str">
        <f t="shared" si="59"/>
        <v>|</v>
      </c>
      <c r="M373" s="90">
        <f>IF($B373="", "", IFERROR((VLOOKUP($B373,Ingredients!$A:$K,11,FALSE)*($D373/(VLOOKUP($B373,Ingredients!$A:$K,3,FALSE)))), "ingredient not in list"))</f>
        <v>0.06</v>
      </c>
      <c r="N373" s="87" t="str">
        <f t="shared" si="60"/>
        <v>|</v>
      </c>
      <c r="O373" s="91">
        <f>IF($B373="", "", IFERROR((VLOOKUP($B373,Ingredients!$A:$H,6,FALSE)*($D373/(VLOOKUP($B373,Ingredients!$A:$H,3,FALSE)))), "ingredient not in list"))</f>
        <v>12</v>
      </c>
      <c r="P373" s="9" t="str">
        <f>IF(AND(G373&lt;&gt;"",G374=""),SUM(G$1:G374)-SUM(P$1:P372),"")</f>
        <v/>
      </c>
      <c r="Q373" t="str">
        <f>IF(AND(O373&lt;&gt;"",O374=""),SUM(O$1:O374)-SUM(Q$1:Q372),"")</f>
        <v/>
      </c>
      <c r="R373" s="114" t="str">
        <f>IF(AND(I373&lt;&gt;"",I374=""),SUM(I$1:I374)-SUM(R$1:R372),"")</f>
        <v/>
      </c>
      <c r="S373" s="114" t="str">
        <f>IF(AND(K373&lt;&gt;"",K374=""),SUM(K$1:K374)-SUM(S$1:S372),"")</f>
        <v/>
      </c>
      <c r="T373" s="114" t="str">
        <f>IF(AND(M373&lt;&gt;"",M374=""),SUM(M$1:M374)-SUM(T$1:T372),"")</f>
        <v/>
      </c>
      <c r="V373" s="9" t="str">
        <f t="shared" si="61"/>
        <v/>
      </c>
      <c r="W373" s="28" t="str">
        <f t="shared" si="62"/>
        <v/>
      </c>
      <c r="X373" s="114" t="str">
        <f t="shared" si="63"/>
        <v/>
      </c>
      <c r="Y373" s="114" t="str">
        <f t="shared" si="64"/>
        <v/>
      </c>
      <c r="Z373" s="114" t="str">
        <f t="shared" si="65"/>
        <v/>
      </c>
      <c r="AA373" s="70"/>
      <c r="AD373" s="54"/>
    </row>
    <row r="374" spans="1:37" ht="12.75" x14ac:dyDescent="0.2">
      <c r="A374" s="16"/>
      <c r="B374" s="86" t="s">
        <v>144</v>
      </c>
      <c r="C374" s="87" t="str">
        <f t="shared" si="55"/>
        <v>|</v>
      </c>
      <c r="D374" s="18">
        <v>0.25</v>
      </c>
      <c r="E374" s="88" t="str">
        <f>IF(B374="","",IFERROR(VLOOKUP(B374,Ingredients!$A:$G,4,FALSE),"ingredient not in list"))</f>
        <v>inch</v>
      </c>
      <c r="F374" s="87" t="str">
        <f t="shared" si="56"/>
        <v>|</v>
      </c>
      <c r="G374" s="89">
        <f>IF(B374="", "", IFERROR((VLOOKUP(B374,Ingredients!$A:$H,8,FALSE)*(D374/(VLOOKUP(B374,Ingredients!$A:$H,3,FALSE)))), "ingredient not in list"))</f>
        <v>0.05</v>
      </c>
      <c r="H374" s="87" t="str">
        <f t="shared" si="57"/>
        <v>|</v>
      </c>
      <c r="I374" s="90">
        <f>IF($B374="", "", IFERROR((VLOOKUP($B374,Ingredients!$A:$K,9,FALSE)*($D374/(VLOOKUP($B374,Ingredients!$A:$K,3,FALSE)))), "ingredient not in list"))</f>
        <v>0</v>
      </c>
      <c r="J374" s="87" t="str">
        <f t="shared" si="58"/>
        <v>|</v>
      </c>
      <c r="K374" s="90">
        <f>IF($B374="", "", IFERROR((VLOOKUP($B374,Ingredients!$A:$K,10,FALSE)*($D374/(VLOOKUP($B374,Ingredients!$A:$K,3,FALSE)))), "ingredient not in list"))</f>
        <v>0</v>
      </c>
      <c r="L374" s="87" t="str">
        <f t="shared" si="59"/>
        <v>|</v>
      </c>
      <c r="M374" s="90">
        <f>IF($B374="", "", IFERROR((VLOOKUP($B374,Ingredients!$A:$K,11,FALSE)*($D374/(VLOOKUP($B374,Ingredients!$A:$K,3,FALSE)))), "ingredient not in list"))</f>
        <v>0</v>
      </c>
      <c r="N374" s="87" t="str">
        <f t="shared" si="60"/>
        <v>|</v>
      </c>
      <c r="O374" s="91">
        <f>IF($B374="", "", IFERROR((VLOOKUP($B374,Ingredients!$A:$H,6,FALSE)*($D374/(VLOOKUP($B374,Ingredients!$A:$H,3,FALSE)))), "ingredient not in list"))</f>
        <v>3.75</v>
      </c>
      <c r="P374" s="9" t="str">
        <f>IF(AND(G374&lt;&gt;"",G375=""),SUM(G$1:G375)-SUM(P$1:P373),"")</f>
        <v/>
      </c>
      <c r="Q374" t="str">
        <f>IF(AND(O374&lt;&gt;"",O375=""),SUM(O$1:O375)-SUM(Q$1:Q373),"")</f>
        <v/>
      </c>
      <c r="R374" s="114" t="str">
        <f>IF(AND(I374&lt;&gt;"",I375=""),SUM(I$1:I375)-SUM(R$1:R373),"")</f>
        <v/>
      </c>
      <c r="S374" s="114" t="str">
        <f>IF(AND(K374&lt;&gt;"",K375=""),SUM(K$1:K375)-SUM(S$1:S373),"")</f>
        <v/>
      </c>
      <c r="T374" s="114" t="str">
        <f>IF(AND(M374&lt;&gt;"",M375=""),SUM(M$1:M375)-SUM(T$1:T373),"")</f>
        <v/>
      </c>
      <c r="V374" s="9" t="str">
        <f t="shared" si="61"/>
        <v/>
      </c>
      <c r="W374" s="28" t="str">
        <f t="shared" si="62"/>
        <v/>
      </c>
      <c r="X374" s="114" t="str">
        <f t="shared" si="63"/>
        <v/>
      </c>
      <c r="Y374" s="114" t="str">
        <f t="shared" si="64"/>
        <v/>
      </c>
      <c r="Z374" s="114" t="str">
        <f t="shared" si="65"/>
        <v/>
      </c>
      <c r="AA374" s="70"/>
    </row>
    <row r="375" spans="1:37" ht="12.75" x14ac:dyDescent="0.2">
      <c r="A375" s="16"/>
      <c r="B375" s="86" t="s">
        <v>262</v>
      </c>
      <c r="C375" s="87" t="str">
        <f t="shared" si="55"/>
        <v>|</v>
      </c>
      <c r="D375" s="18">
        <v>2</v>
      </c>
      <c r="E375" s="88" t="str">
        <f>IF(B375="","",IFERROR(VLOOKUP(B375,Ingredients!$A:$G,4,FALSE),"ingredient not in list"))</f>
        <v>cup</v>
      </c>
      <c r="F375" s="87" t="str">
        <f t="shared" si="56"/>
        <v>|</v>
      </c>
      <c r="G375" s="89">
        <f>IF(B375="", "", IFERROR((VLOOKUP(B375,Ingredients!$A:$H,8,FALSE)*(D375/(VLOOKUP(B375,Ingredients!$A:$H,3,FALSE)))), "ingredient not in list"))</f>
        <v>1.328888888888889</v>
      </c>
      <c r="H375" s="87" t="str">
        <f t="shared" si="57"/>
        <v>|</v>
      </c>
      <c r="I375" s="90">
        <f>IF($B375="", "", IFERROR((VLOOKUP($B375,Ingredients!$A:$K,9,FALSE)*($D375/(VLOOKUP($B375,Ingredients!$A:$K,3,FALSE)))), "ingredient not in list"))</f>
        <v>32</v>
      </c>
      <c r="J375" s="87" t="str">
        <f t="shared" si="58"/>
        <v>|</v>
      </c>
      <c r="K375" s="90">
        <f>IF($B375="", "", IFERROR((VLOOKUP($B375,Ingredients!$A:$K,10,FALSE)*($D375/(VLOOKUP($B375,Ingredients!$A:$K,3,FALSE)))), "ingredient not in list"))</f>
        <v>296</v>
      </c>
      <c r="L375" s="87" t="str">
        <f t="shared" si="59"/>
        <v>|</v>
      </c>
      <c r="M375" s="90">
        <f>IF($B375="", "", IFERROR((VLOOKUP($B375,Ingredients!$A:$K,11,FALSE)*($D375/(VLOOKUP($B375,Ingredients!$A:$K,3,FALSE)))), "ingredient not in list"))</f>
        <v>8</v>
      </c>
      <c r="N375" s="87" t="str">
        <f t="shared" si="60"/>
        <v>|</v>
      </c>
      <c r="O375" s="91">
        <f>IF($B375="", "", IFERROR((VLOOKUP($B375,Ingredients!$A:$H,6,FALSE)*($D375/(VLOOKUP($B375,Ingredients!$A:$H,3,FALSE)))), "ingredient not in list"))</f>
        <v>1360</v>
      </c>
      <c r="P375" s="9" t="str">
        <f>IF(AND(G375&lt;&gt;"",G376=""),SUM(G$1:G376)-SUM(P$1:P374),"")</f>
        <v/>
      </c>
      <c r="Q375" t="str">
        <f>IF(AND(O375&lt;&gt;"",O376=""),SUM(O$1:O376)-SUM(Q$1:Q374),"")</f>
        <v/>
      </c>
      <c r="R375" s="114" t="str">
        <f>IF(AND(I375&lt;&gt;"",I376=""),SUM(I$1:I376)-SUM(R$1:R374),"")</f>
        <v/>
      </c>
      <c r="S375" s="114" t="str">
        <f>IF(AND(K375&lt;&gt;"",K376=""),SUM(K$1:K376)-SUM(S$1:S374),"")</f>
        <v/>
      </c>
      <c r="T375" s="114" t="str">
        <f>IF(AND(M375&lt;&gt;"",M376=""),SUM(M$1:M376)-SUM(T$1:T374),"")</f>
        <v/>
      </c>
      <c r="V375" s="9" t="str">
        <f t="shared" si="61"/>
        <v/>
      </c>
      <c r="W375" s="28" t="str">
        <f t="shared" si="62"/>
        <v/>
      </c>
      <c r="X375" s="114" t="str">
        <f t="shared" si="63"/>
        <v/>
      </c>
      <c r="Y375" s="114" t="str">
        <f t="shared" si="64"/>
        <v/>
      </c>
      <c r="Z375" s="114" t="str">
        <f t="shared" si="65"/>
        <v/>
      </c>
      <c r="AA375" s="70"/>
    </row>
    <row r="376" spans="1:37" ht="12.75" x14ac:dyDescent="0.2">
      <c r="A376" s="16"/>
      <c r="B376" s="86" t="s">
        <v>67</v>
      </c>
      <c r="C376" s="87" t="str">
        <f t="shared" si="55"/>
        <v>|</v>
      </c>
      <c r="D376" s="18">
        <v>2</v>
      </c>
      <c r="E376" s="88" t="str">
        <f>IF(B376="","",IFERROR(VLOOKUP(B376,Ingredients!$A:$G,4,FALSE),"ingredient not in list"))</f>
        <v>tbsp</v>
      </c>
      <c r="F376" s="87" t="str">
        <f t="shared" si="56"/>
        <v>|</v>
      </c>
      <c r="G376" s="89">
        <f>IF(B376="", "", IFERROR((VLOOKUP(B376,Ingredients!$A:$H,8,FALSE)*(D376/(VLOOKUP(B376,Ingredients!$A:$H,3,FALSE)))), "ingredient not in list"))</f>
        <v>0.10416666666666667</v>
      </c>
      <c r="H376" s="87" t="str">
        <f t="shared" si="57"/>
        <v>|</v>
      </c>
      <c r="I376" s="90">
        <f>IF($B376="", "", IFERROR((VLOOKUP($B376,Ingredients!$A:$K,9,FALSE)*($D376/(VLOOKUP($B376,Ingredients!$A:$K,3,FALSE)))), "ingredient not in list"))</f>
        <v>0</v>
      </c>
      <c r="J376" s="87" t="str">
        <f t="shared" si="58"/>
        <v>|</v>
      </c>
      <c r="K376" s="90">
        <f>IF($B376="", "", IFERROR((VLOOKUP($B376,Ingredients!$A:$K,10,FALSE)*($D376/(VLOOKUP($B376,Ingredients!$A:$K,3,FALSE)))), "ingredient not in list"))</f>
        <v>0</v>
      </c>
      <c r="L376" s="87" t="str">
        <f t="shared" si="59"/>
        <v>|</v>
      </c>
      <c r="M376" s="90">
        <f>IF($B376="", "", IFERROR((VLOOKUP($B376,Ingredients!$A:$K,11,FALSE)*($D376/(VLOOKUP($B376,Ingredients!$A:$K,3,FALSE)))), "ingredient not in list"))</f>
        <v>27.2</v>
      </c>
      <c r="N376" s="87" t="str">
        <f t="shared" si="60"/>
        <v>|</v>
      </c>
      <c r="O376" s="91">
        <f>IF($B376="", "", IFERROR((VLOOKUP($B376,Ingredients!$A:$H,6,FALSE)*($D376/(VLOOKUP($B376,Ingredients!$A:$H,3,FALSE)))), "ingredient not in list"))</f>
        <v>260</v>
      </c>
      <c r="P376" s="9" t="str">
        <f>IF(AND(G376&lt;&gt;"",G377=""),SUM(G$1:G377)-SUM(P$1:P375),"")</f>
        <v/>
      </c>
      <c r="Q376" t="str">
        <f>IF(AND(O376&lt;&gt;"",O377=""),SUM(O$1:O377)-SUM(Q$1:Q375),"")</f>
        <v/>
      </c>
      <c r="R376" s="114" t="str">
        <f>IF(AND(I376&lt;&gt;"",I377=""),SUM(I$1:I377)-SUM(R$1:R375),"")</f>
        <v/>
      </c>
      <c r="S376" s="114" t="str">
        <f>IF(AND(K376&lt;&gt;"",K377=""),SUM(K$1:K377)-SUM(S$1:S375),"")</f>
        <v/>
      </c>
      <c r="T376" s="114" t="str">
        <f>IF(AND(M376&lt;&gt;"",M377=""),SUM(M$1:M377)-SUM(T$1:T375),"")</f>
        <v/>
      </c>
      <c r="V376" s="9" t="str">
        <f t="shared" si="61"/>
        <v/>
      </c>
      <c r="W376" s="28" t="str">
        <f t="shared" si="62"/>
        <v/>
      </c>
      <c r="X376" s="114" t="str">
        <f t="shared" si="63"/>
        <v/>
      </c>
      <c r="Y376" s="114" t="str">
        <f t="shared" si="64"/>
        <v/>
      </c>
      <c r="Z376" s="114" t="str">
        <f t="shared" si="65"/>
        <v/>
      </c>
      <c r="AA376" s="70"/>
    </row>
    <row r="377" spans="1:37" ht="13.5" thickBot="1" x14ac:dyDescent="0.25">
      <c r="A377" s="16"/>
      <c r="B377" s="86" t="s">
        <v>69</v>
      </c>
      <c r="C377" s="87" t="str">
        <f t="shared" si="55"/>
        <v>|</v>
      </c>
      <c r="D377" s="18">
        <v>3</v>
      </c>
      <c r="E377" s="88" t="str">
        <f>IF(B377="","",IFERROR(VLOOKUP(B377,Ingredients!$A:$G,4,FALSE),"ingredient not in list"))</f>
        <v>tsp</v>
      </c>
      <c r="F377" s="87" t="str">
        <f t="shared" si="56"/>
        <v>|</v>
      </c>
      <c r="G377" s="89">
        <f>IF(B377="", "", IFERROR((VLOOKUP(B377,Ingredients!$A:$H,8,FALSE)*(D377/(VLOOKUP(B377,Ingredients!$A:$H,3,FALSE)))), "ingredient not in list"))</f>
        <v>3.6659877800407331E-2</v>
      </c>
      <c r="H377" s="87" t="str">
        <f t="shared" si="57"/>
        <v>|</v>
      </c>
      <c r="I377" s="90">
        <f>IF($B377="", "", IFERROR((VLOOKUP($B377,Ingredients!$A:$K,9,FALSE)*($D377/(VLOOKUP($B377,Ingredients!$A:$K,3,FALSE)))), "ingredient not in list"))</f>
        <v>0</v>
      </c>
      <c r="J377" s="87" t="str">
        <f t="shared" si="58"/>
        <v>|</v>
      </c>
      <c r="K377" s="90">
        <f>IF($B377="", "", IFERROR((VLOOKUP($B377,Ingredients!$A:$K,10,FALSE)*($D377/(VLOOKUP($B377,Ingredients!$A:$K,3,FALSE)))), "ingredient not in list"))</f>
        <v>0</v>
      </c>
      <c r="L377" s="87" t="str">
        <f t="shared" si="59"/>
        <v>|</v>
      </c>
      <c r="M377" s="90">
        <f>IF($B377="", "", IFERROR((VLOOKUP($B377,Ingredients!$A:$K,11,FALSE)*($D377/(VLOOKUP($B377,Ingredients!$A:$K,3,FALSE)))), "ingredient not in list"))</f>
        <v>0</v>
      </c>
      <c r="N377" s="87" t="str">
        <f t="shared" si="60"/>
        <v>|</v>
      </c>
      <c r="O377" s="91">
        <f>IF($B377="", "", IFERROR((VLOOKUP($B377,Ingredients!$A:$H,6,FALSE)*($D377/(VLOOKUP($B377,Ingredients!$A:$H,3,FALSE)))), "ingredient not in list"))</f>
        <v>0</v>
      </c>
      <c r="P377" s="9" t="str">
        <f>IF(AND(G377&lt;&gt;"",G378=""),SUM(G$1:G378)-SUM(P$1:P376),"")</f>
        <v/>
      </c>
      <c r="Q377" t="str">
        <f>IF(AND(O377&lt;&gt;"",O378=""),SUM(O$1:O378)-SUM(Q$1:Q376),"")</f>
        <v/>
      </c>
      <c r="R377" s="114" t="str">
        <f>IF(AND(I377&lt;&gt;"",I378=""),SUM(I$1:I378)-SUM(R$1:R376),"")</f>
        <v/>
      </c>
      <c r="S377" s="114" t="str">
        <f>IF(AND(K377&lt;&gt;"",K378=""),SUM(K$1:K378)-SUM(S$1:S376),"")</f>
        <v/>
      </c>
      <c r="T377" s="114" t="str">
        <f>IF(AND(M377&lt;&gt;"",M378=""),SUM(M$1:M378)-SUM(T$1:T376),"")</f>
        <v/>
      </c>
      <c r="V377" s="9" t="str">
        <f t="shared" si="61"/>
        <v/>
      </c>
      <c r="W377" s="28" t="str">
        <f t="shared" si="62"/>
        <v/>
      </c>
      <c r="X377" s="114" t="str">
        <f t="shared" si="63"/>
        <v/>
      </c>
      <c r="Y377" s="114" t="str">
        <f t="shared" si="64"/>
        <v/>
      </c>
      <c r="Z377" s="114" t="str">
        <f t="shared" si="65"/>
        <v/>
      </c>
      <c r="AA377" s="70"/>
    </row>
    <row r="378" spans="1:37" ht="13.5" thickBot="1" x14ac:dyDescent="0.25">
      <c r="A378" s="78" t="s">
        <v>268</v>
      </c>
      <c r="B378" s="92" t="s">
        <v>184</v>
      </c>
      <c r="C378" s="93" t="str">
        <f t="shared" si="55"/>
        <v>|</v>
      </c>
      <c r="D378" s="94">
        <v>3</v>
      </c>
      <c r="E378" s="95" t="str">
        <f>IF(B378="","",IFERROR(VLOOKUP(B378,Ingredients!$A:$G,4,FALSE),"ingredient not in list"))</f>
        <v>tsp</v>
      </c>
      <c r="F378" s="93" t="str">
        <f t="shared" si="56"/>
        <v>|</v>
      </c>
      <c r="G378" s="96">
        <f>IF(B378="", "", IFERROR((VLOOKUP(B378,Ingredients!$A:$H,8,FALSE)*(D378/(VLOOKUP(B378,Ingredients!$A:$H,3,FALSE)))), "ingredient not in list"))</f>
        <v>8.4507042253521125E-2</v>
      </c>
      <c r="H378" s="93" t="str">
        <f t="shared" si="57"/>
        <v>|</v>
      </c>
      <c r="I378" s="97">
        <f>IF($B378="", "", IFERROR((VLOOKUP($B378,Ingredients!$A:$K,9,FALSE)*($D378/(VLOOKUP($B378,Ingredients!$A:$K,3,FALSE)))), "ingredient not in list"))</f>
        <v>0</v>
      </c>
      <c r="J378" s="93" t="str">
        <f t="shared" si="58"/>
        <v>|</v>
      </c>
      <c r="K378" s="97">
        <f>IF($B378="", "", IFERROR((VLOOKUP($B378,Ingredients!$A:$K,10,FALSE)*($D378/(VLOOKUP($B378,Ingredients!$A:$K,3,FALSE)))), "ingredient not in list"))</f>
        <v>0.18</v>
      </c>
      <c r="L378" s="93" t="str">
        <f t="shared" si="59"/>
        <v>|</v>
      </c>
      <c r="M378" s="97">
        <f>IF($B378="", "", IFERROR((VLOOKUP($B378,Ingredients!$A:$K,11,FALSE)*($D378/(VLOOKUP($B378,Ingredients!$A:$K,3,FALSE)))), "ingredient not in list"))</f>
        <v>0</v>
      </c>
      <c r="N378" s="93" t="str">
        <f t="shared" si="60"/>
        <v>|</v>
      </c>
      <c r="O378" s="98">
        <f>IF($B378="", "", IFERROR((VLOOKUP($B378,Ingredients!$A:$H,6,FALSE)*($D378/(VLOOKUP($B378,Ingredients!$A:$H,3,FALSE)))), "ingredient not in list"))</f>
        <v>3</v>
      </c>
      <c r="P378" s="9">
        <f>IF(AND(G378&lt;&gt;"",G379=""),SUM(G$1:G379)-SUM(P$1:P377),"")</f>
        <v>13.000305808942812</v>
      </c>
      <c r="Q378">
        <f>IF(AND(O378&lt;&gt;"",O379=""),SUM(O$1:O379)-SUM(Q$1:Q377),"")</f>
        <v>2905.75</v>
      </c>
      <c r="R378" s="114">
        <f>IF(AND(I378&lt;&gt;"",I379=""),SUM(I$1:I379)-SUM(R$1:R377),"")</f>
        <v>193.07000000000016</v>
      </c>
      <c r="S378" s="114">
        <f>IF(AND(K378&lt;&gt;"",K379=""),SUM(K$1:K379)-SUM(S$1:S377),"")</f>
        <v>437.14999999999964</v>
      </c>
      <c r="T378" s="114">
        <f>IF(AND(M378&lt;&gt;"",M379=""),SUM(M$1:M379)-SUM(T$1:T377),"")</f>
        <v>51.509999999999991</v>
      </c>
      <c r="U378" s="14">
        <v>5</v>
      </c>
      <c r="V378" s="9">
        <f t="shared" si="61"/>
        <v>2.6000611617885623</v>
      </c>
      <c r="W378" s="28">
        <f t="shared" si="62"/>
        <v>581.15</v>
      </c>
      <c r="X378" s="114">
        <f t="shared" si="63"/>
        <v>38.614000000000033</v>
      </c>
      <c r="Y378" s="114">
        <f t="shared" si="64"/>
        <v>87.429999999999922</v>
      </c>
      <c r="Z378" s="114">
        <f t="shared" si="65"/>
        <v>10.301999999999998</v>
      </c>
    </row>
    <row r="379" spans="1:37" ht="12.75" x14ac:dyDescent="0.2">
      <c r="A379" s="16"/>
      <c r="C379" t="str">
        <f t="shared" si="55"/>
        <v/>
      </c>
      <c r="D379" s="16"/>
      <c r="E379" s="3" t="str">
        <f>IF(B379="","",IFERROR(VLOOKUP(B379,Ingredients!$A:$G,4,FALSE),"ingredient not in list"))</f>
        <v/>
      </c>
      <c r="F379" t="str">
        <f t="shared" si="56"/>
        <v/>
      </c>
      <c r="G379" s="9" t="str">
        <f>IF(B379="", "", IFERROR((VLOOKUP(B379,Ingredients!$A:$H,8,FALSE)*(D379/(VLOOKUP(B379,Ingredients!$A:$H,3,FALSE)))), "ingredient not in list"))</f>
        <v/>
      </c>
      <c r="H379" t="str">
        <f t="shared" si="57"/>
        <v/>
      </c>
      <c r="I379" s="69" t="str">
        <f>IF($B379="", "", IFERROR((VLOOKUP($B379,Ingredients!$A:$K,9,FALSE)*($D379/(VLOOKUP($B379,Ingredients!$A:$K,3,FALSE)))), "ingredient not in list"))</f>
        <v/>
      </c>
      <c r="J379" t="str">
        <f t="shared" si="58"/>
        <v/>
      </c>
      <c r="K379" s="69" t="str">
        <f>IF($B379="", "", IFERROR((VLOOKUP($B379,Ingredients!$A:$K,10,FALSE)*($D379/(VLOOKUP($B379,Ingredients!$A:$K,3,FALSE)))), "ingredient not in list"))</f>
        <v/>
      </c>
      <c r="L379" t="str">
        <f t="shared" si="59"/>
        <v/>
      </c>
      <c r="M379" s="69" t="str">
        <f>IF($B379="", "", IFERROR((VLOOKUP($B379,Ingredients!$A:$K,11,FALSE)*($D379/(VLOOKUP($B379,Ingredients!$A:$K,3,FALSE)))), "ingredient not in list"))</f>
        <v/>
      </c>
      <c r="N379" t="str">
        <f t="shared" si="60"/>
        <v/>
      </c>
      <c r="O379" s="29" t="str">
        <f>IF($B379="", "", IFERROR((VLOOKUP($B379,Ingredients!$A:$H,6,FALSE)*($D379/(VLOOKUP($B379,Ingredients!$A:$H,3,FALSE)))), "ingredient not in list"))</f>
        <v/>
      </c>
      <c r="P379" s="9" t="str">
        <f>IF(AND(G379&lt;&gt;"",G380=""),SUM(G$1:G380)-SUM(P$1:P378),"")</f>
        <v/>
      </c>
      <c r="Q379" t="str">
        <f>IF(AND(O379&lt;&gt;"",O380=""),SUM(O$1:O380)-SUM(Q$1:Q378),"")</f>
        <v/>
      </c>
      <c r="R379" s="114" t="str">
        <f>IF(AND(I379&lt;&gt;"",I380=""),SUM(I$1:I380)-SUM(R$1:R378),"")</f>
        <v/>
      </c>
      <c r="S379" s="114" t="str">
        <f>IF(AND(K379&lt;&gt;"",K380=""),SUM(K$1:K380)-SUM(S$1:S378),"")</f>
        <v/>
      </c>
      <c r="T379" s="114" t="str">
        <f>IF(AND(M379&lt;&gt;"",M380=""),SUM(M$1:M380)-SUM(T$1:T378),"")</f>
        <v/>
      </c>
      <c r="V379" s="9" t="str">
        <f t="shared" si="61"/>
        <v/>
      </c>
      <c r="W379" s="28" t="str">
        <f t="shared" si="62"/>
        <v/>
      </c>
      <c r="X379" s="114" t="str">
        <f t="shared" si="63"/>
        <v/>
      </c>
      <c r="Y379" s="114" t="str">
        <f t="shared" si="64"/>
        <v/>
      </c>
      <c r="Z379" s="114" t="str">
        <f t="shared" si="65"/>
        <v/>
      </c>
      <c r="AA379" s="70"/>
      <c r="AC379" s="28"/>
    </row>
    <row r="380" spans="1:37" ht="12.75" x14ac:dyDescent="0.2">
      <c r="A380" s="16"/>
      <c r="B380" s="79" t="s">
        <v>125</v>
      </c>
      <c r="C380" s="80" t="str">
        <f t="shared" si="55"/>
        <v>|</v>
      </c>
      <c r="D380" s="103">
        <v>3</v>
      </c>
      <c r="E380" s="82" t="str">
        <f>IF(B380="","",IFERROR(VLOOKUP(B380,Ingredients!$A:$G,4,FALSE),"ingredient not in list"))</f>
        <v>zucchini</v>
      </c>
      <c r="F380" s="80" t="str">
        <f t="shared" si="56"/>
        <v>|</v>
      </c>
      <c r="G380" s="83">
        <f>IF(B380="", "", IFERROR((VLOOKUP(B380,Ingredients!$A:$H,8,FALSE)*(D380/(VLOOKUP(B380,Ingredients!$A:$H,3,FALSE)))), "ingredient not in list"))</f>
        <v>2.99</v>
      </c>
      <c r="H380" s="80" t="str">
        <f t="shared" si="57"/>
        <v>|</v>
      </c>
      <c r="I380" s="84">
        <f>IF($B380="", "", IFERROR((VLOOKUP($B380,Ingredients!$A:$K,9,FALSE)*($D380/(VLOOKUP($B380,Ingredients!$A:$K,3,FALSE)))), "ingredient not in list"))</f>
        <v>7.1999999999999993</v>
      </c>
      <c r="J380" s="80" t="str">
        <f t="shared" si="58"/>
        <v>|</v>
      </c>
      <c r="K380" s="84">
        <f>IF($B380="", "", IFERROR((VLOOKUP($B380,Ingredients!$A:$K,10,FALSE)*($D380/(VLOOKUP($B380,Ingredients!$A:$K,3,FALSE)))), "ingredient not in list"))</f>
        <v>18</v>
      </c>
      <c r="L380" s="80" t="str">
        <f t="shared" si="59"/>
        <v>|</v>
      </c>
      <c r="M380" s="84">
        <f>IF($B380="", "", IFERROR((VLOOKUP($B380,Ingredients!$A:$K,11,FALSE)*($D380/(VLOOKUP($B380,Ingredients!$A:$K,3,FALSE)))), "ingredient not in list"))</f>
        <v>1.7999999999999998</v>
      </c>
      <c r="N380" s="80" t="str">
        <f t="shared" si="60"/>
        <v>|</v>
      </c>
      <c r="O380" s="85">
        <f>IF($B380="", "", IFERROR((VLOOKUP($B380,Ingredients!$A:$H,6,FALSE)*($D380/(VLOOKUP($B380,Ingredients!$A:$H,3,FALSE)))), "ingredient not in list"))</f>
        <v>120</v>
      </c>
      <c r="P380" s="9" t="str">
        <f>IF(AND(G380&lt;&gt;"",G381=""),SUM(G$1:G381)-SUM(P$1:P379),"")</f>
        <v/>
      </c>
      <c r="Q380" t="str">
        <f>IF(AND(O380&lt;&gt;"",O381=""),SUM(O$1:O381)-SUM(Q$1:Q379),"")</f>
        <v/>
      </c>
      <c r="R380" s="114" t="str">
        <f>IF(AND(I380&lt;&gt;"",I381=""),SUM(I$1:I381)-SUM(R$1:R379),"")</f>
        <v/>
      </c>
      <c r="S380" s="114" t="str">
        <f>IF(AND(K380&lt;&gt;"",K381=""),SUM(K$1:K381)-SUM(S$1:S379),"")</f>
        <v/>
      </c>
      <c r="T380" s="114" t="str">
        <f>IF(AND(M380&lt;&gt;"",M381=""),SUM(M$1:M381)-SUM(T$1:T379),"")</f>
        <v/>
      </c>
      <c r="V380" s="9" t="str">
        <f t="shared" si="61"/>
        <v/>
      </c>
      <c r="W380" s="28" t="str">
        <f t="shared" si="62"/>
        <v/>
      </c>
      <c r="X380" s="114" t="str">
        <f t="shared" si="63"/>
        <v/>
      </c>
      <c r="Y380" s="114" t="str">
        <f t="shared" si="64"/>
        <v/>
      </c>
      <c r="Z380" s="114" t="str">
        <f t="shared" si="65"/>
        <v/>
      </c>
      <c r="AA380" s="70"/>
      <c r="AD380" s="54"/>
    </row>
    <row r="381" spans="1:37" ht="12.75" x14ac:dyDescent="0.2">
      <c r="A381" s="16"/>
      <c r="B381" s="86" t="s">
        <v>264</v>
      </c>
      <c r="C381" s="87" t="str">
        <f t="shared" si="55"/>
        <v>|</v>
      </c>
      <c r="D381" s="18">
        <v>2</v>
      </c>
      <c r="E381" s="88" t="str">
        <f>IF(B381="","",IFERROR(VLOOKUP(B381,Ingredients!$A:$G,4,FALSE),"ingredient not in list"))</f>
        <v>squash</v>
      </c>
      <c r="F381" s="87" t="str">
        <f t="shared" si="56"/>
        <v>|</v>
      </c>
      <c r="G381" s="89">
        <f>IF(B381="", "", IFERROR((VLOOKUP(B381,Ingredients!$A:$H,8,FALSE)*(D381/(VLOOKUP(B381,Ingredients!$A:$H,3,FALSE)))), "ingredient not in list"))</f>
        <v>2.29</v>
      </c>
      <c r="H381" s="87" t="str">
        <f t="shared" si="57"/>
        <v>|</v>
      </c>
      <c r="I381" s="90">
        <f>IF($B381="", "", IFERROR((VLOOKUP($B381,Ingredients!$A:$K,9,FALSE)*($D381/(VLOOKUP($B381,Ingredients!$A:$K,3,FALSE)))), "ingredient not in list"))</f>
        <v>4.74</v>
      </c>
      <c r="J381" s="87" t="str">
        <f t="shared" si="58"/>
        <v>|</v>
      </c>
      <c r="K381" s="90">
        <f>IF($B381="", "", IFERROR((VLOOKUP($B381,Ingredients!$A:$K,10,FALSE)*($D381/(VLOOKUP($B381,Ingredients!$A:$K,3,FALSE)))), "ingredient not in list"))</f>
        <v>13.14</v>
      </c>
      <c r="L381" s="87" t="str">
        <f t="shared" si="59"/>
        <v>|</v>
      </c>
      <c r="M381" s="90">
        <f>IF($B381="", "", IFERROR((VLOOKUP($B381,Ingredients!$A:$K,11,FALSE)*($D381/(VLOOKUP($B381,Ingredients!$A:$K,3,FALSE)))), "ingredient not in list"))</f>
        <v>0.7</v>
      </c>
      <c r="N381" s="87" t="str">
        <f t="shared" si="60"/>
        <v>|</v>
      </c>
      <c r="O381" s="91">
        <f>IF($B381="", "", IFERROR((VLOOKUP($B381,Ingredients!$A:$H,6,FALSE)*($D381/(VLOOKUP($B381,Ingredients!$A:$H,3,FALSE)))), "ingredient not in list"))</f>
        <v>140</v>
      </c>
      <c r="P381" s="9" t="str">
        <f>IF(AND(G381&lt;&gt;"",G382=""),SUM(G$1:G382)-SUM(P$1:P380),"")</f>
        <v/>
      </c>
      <c r="Q381" t="str">
        <f>IF(AND(O381&lt;&gt;"",O382=""),SUM(O$1:O382)-SUM(Q$1:Q380),"")</f>
        <v/>
      </c>
      <c r="R381" s="114" t="str">
        <f>IF(AND(I381&lt;&gt;"",I382=""),SUM(I$1:I382)-SUM(R$1:R380),"")</f>
        <v/>
      </c>
      <c r="S381" s="114" t="str">
        <f>IF(AND(K381&lt;&gt;"",K382=""),SUM(K$1:K382)-SUM(S$1:S380),"")</f>
        <v/>
      </c>
      <c r="T381" s="114" t="str">
        <f>IF(AND(M381&lt;&gt;"",M382=""),SUM(M$1:M382)-SUM(T$1:T380),"")</f>
        <v/>
      </c>
      <c r="V381" s="9" t="str">
        <f t="shared" si="61"/>
        <v/>
      </c>
      <c r="W381" s="28" t="str">
        <f t="shared" si="62"/>
        <v/>
      </c>
      <c r="X381" s="114" t="str">
        <f t="shared" si="63"/>
        <v/>
      </c>
      <c r="Y381" s="114" t="str">
        <f t="shared" si="64"/>
        <v/>
      </c>
      <c r="Z381" s="114" t="str">
        <f t="shared" si="65"/>
        <v/>
      </c>
      <c r="AA381" s="70"/>
      <c r="AD381" s="54"/>
    </row>
    <row r="382" spans="1:37" ht="12.75" x14ac:dyDescent="0.2">
      <c r="A382" s="16"/>
      <c r="B382" s="86" t="s">
        <v>153</v>
      </c>
      <c r="C382" s="87" t="str">
        <f t="shared" si="55"/>
        <v>|</v>
      </c>
      <c r="D382" s="18">
        <v>2</v>
      </c>
      <c r="E382" s="88" t="str">
        <f>IF(B382="","",IFERROR(VLOOKUP(B382,Ingredients!$A:$G,4,FALSE),"ingredient not in list"))</f>
        <v>tbsp</v>
      </c>
      <c r="F382" s="87" t="str">
        <f t="shared" si="56"/>
        <v>|</v>
      </c>
      <c r="G382" s="89">
        <f>IF(B382="", "", IFERROR((VLOOKUP(B382,Ingredients!$A:$H,8,FALSE)*(D382/(VLOOKUP(B382,Ingredients!$A:$H,3,FALSE)))), "ingredient not in list"))</f>
        <v>0.2</v>
      </c>
      <c r="H382" s="87" t="str">
        <f t="shared" si="57"/>
        <v>|</v>
      </c>
      <c r="I382" s="90">
        <f>IF($B382="", "", IFERROR((VLOOKUP($B382,Ingredients!$A:$K,9,FALSE)*($D382/(VLOOKUP($B382,Ingredients!$A:$K,3,FALSE)))), "ingredient not in list"))</f>
        <v>0</v>
      </c>
      <c r="J382" s="87" t="str">
        <f t="shared" si="58"/>
        <v>|</v>
      </c>
      <c r="K382" s="90">
        <f>IF($B382="", "", IFERROR((VLOOKUP($B382,Ingredients!$A:$K,10,FALSE)*($D382/(VLOOKUP($B382,Ingredients!$A:$K,3,FALSE)))), "ingredient not in list"))</f>
        <v>0</v>
      </c>
      <c r="L382" s="87" t="str">
        <f t="shared" si="59"/>
        <v>|</v>
      </c>
      <c r="M382" s="90">
        <f>IF($B382="", "", IFERROR((VLOOKUP($B382,Ingredients!$A:$K,11,FALSE)*($D382/(VLOOKUP($B382,Ingredients!$A:$K,3,FALSE)))), "ingredient not in list"))</f>
        <v>27</v>
      </c>
      <c r="N382" s="87" t="str">
        <f t="shared" si="60"/>
        <v>|</v>
      </c>
      <c r="O382" s="91">
        <f>IF($B382="", "", IFERROR((VLOOKUP($B382,Ingredients!$A:$H,6,FALSE)*($D382/(VLOOKUP($B382,Ingredients!$A:$H,3,FALSE)))), "ingredient not in list"))</f>
        <v>240</v>
      </c>
      <c r="P382" s="9" t="str">
        <f>IF(AND(G382&lt;&gt;"",G383=""),SUM(G$1:G383)-SUM(P$1:P381),"")</f>
        <v/>
      </c>
      <c r="Q382" t="str">
        <f>IF(AND(O382&lt;&gt;"",O383=""),SUM(O$1:O383)-SUM(Q$1:Q381),"")</f>
        <v/>
      </c>
      <c r="R382" s="114" t="str">
        <f>IF(AND(I382&lt;&gt;"",I383=""),SUM(I$1:I383)-SUM(R$1:R381),"")</f>
        <v/>
      </c>
      <c r="S382" s="114" t="str">
        <f>IF(AND(K382&lt;&gt;"",K383=""),SUM(K$1:K383)-SUM(S$1:S381),"")</f>
        <v/>
      </c>
      <c r="T382" s="114" t="str">
        <f>IF(AND(M382&lt;&gt;"",M383=""),SUM(M$1:M383)-SUM(T$1:T381),"")</f>
        <v/>
      </c>
      <c r="V382" s="9" t="str">
        <f t="shared" si="61"/>
        <v/>
      </c>
      <c r="W382" s="28" t="str">
        <f t="shared" si="62"/>
        <v/>
      </c>
      <c r="X382" s="114" t="str">
        <f t="shared" si="63"/>
        <v/>
      </c>
      <c r="Y382" s="114" t="str">
        <f t="shared" si="64"/>
        <v/>
      </c>
      <c r="Z382" s="114" t="str">
        <f t="shared" si="65"/>
        <v/>
      </c>
      <c r="AA382" s="70"/>
    </row>
    <row r="383" spans="1:37" ht="12.75" x14ac:dyDescent="0.2">
      <c r="A383" s="16"/>
      <c r="B383" s="86" t="s">
        <v>69</v>
      </c>
      <c r="C383" s="87" t="str">
        <f t="shared" si="55"/>
        <v>|</v>
      </c>
      <c r="D383" s="18">
        <v>5</v>
      </c>
      <c r="E383" s="88" t="str">
        <f>IF(B383="","",IFERROR(VLOOKUP(B383,Ingredients!$A:$G,4,FALSE),"ingredient not in list"))</f>
        <v>tsp</v>
      </c>
      <c r="F383" s="87" t="str">
        <f t="shared" si="56"/>
        <v>|</v>
      </c>
      <c r="G383" s="89">
        <f>IF(B383="", "", IFERROR((VLOOKUP(B383,Ingredients!$A:$H,8,FALSE)*(D383/(VLOOKUP(B383,Ingredients!$A:$H,3,FALSE)))), "ingredient not in list"))</f>
        <v>6.1099796334012219E-2</v>
      </c>
      <c r="H383" s="87" t="str">
        <f t="shared" si="57"/>
        <v>|</v>
      </c>
      <c r="I383" s="90">
        <f>IF($B383="", "", IFERROR((VLOOKUP($B383,Ingredients!$A:$K,9,FALSE)*($D383/(VLOOKUP($B383,Ingredients!$A:$K,3,FALSE)))), "ingredient not in list"))</f>
        <v>0</v>
      </c>
      <c r="J383" s="87" t="str">
        <f t="shared" si="58"/>
        <v>|</v>
      </c>
      <c r="K383" s="90">
        <f>IF($B383="", "", IFERROR((VLOOKUP($B383,Ingredients!$A:$K,10,FALSE)*($D383/(VLOOKUP($B383,Ingredients!$A:$K,3,FALSE)))), "ingredient not in list"))</f>
        <v>0</v>
      </c>
      <c r="L383" s="87" t="str">
        <f t="shared" si="59"/>
        <v>|</v>
      </c>
      <c r="M383" s="90">
        <f>IF($B383="", "", IFERROR((VLOOKUP($B383,Ingredients!$A:$K,11,FALSE)*($D383/(VLOOKUP($B383,Ingredients!$A:$K,3,FALSE)))), "ingredient not in list"))</f>
        <v>0</v>
      </c>
      <c r="N383" s="87" t="str">
        <f t="shared" si="60"/>
        <v>|</v>
      </c>
      <c r="O383" s="91">
        <f>IF($B383="", "", IFERROR((VLOOKUP($B383,Ingredients!$A:$H,6,FALSE)*($D383/(VLOOKUP($B383,Ingredients!$A:$H,3,FALSE)))), "ingredient not in list"))</f>
        <v>0</v>
      </c>
      <c r="P383" s="9" t="str">
        <f>IF(AND(G383&lt;&gt;"",G384=""),SUM(G$1:G384)-SUM(P$1:P382),"")</f>
        <v/>
      </c>
      <c r="Q383" t="str">
        <f>IF(AND(O383&lt;&gt;"",O384=""),SUM(O$1:O384)-SUM(Q$1:Q382),"")</f>
        <v/>
      </c>
      <c r="R383" s="114" t="str">
        <f>IF(AND(I383&lt;&gt;"",I384=""),SUM(I$1:I384)-SUM(R$1:R382),"")</f>
        <v/>
      </c>
      <c r="S383" s="114" t="str">
        <f>IF(AND(K383&lt;&gt;"",K384=""),SUM(K$1:K384)-SUM(S$1:S382),"")</f>
        <v/>
      </c>
      <c r="T383" s="114" t="str">
        <f>IF(AND(M383&lt;&gt;"",M384=""),SUM(M$1:M384)-SUM(T$1:T382),"")</f>
        <v/>
      </c>
      <c r="V383" s="9" t="str">
        <f t="shared" si="61"/>
        <v/>
      </c>
      <c r="W383" s="28" t="str">
        <f t="shared" si="62"/>
        <v/>
      </c>
      <c r="X383" s="114" t="str">
        <f t="shared" si="63"/>
        <v/>
      </c>
      <c r="Y383" s="114" t="str">
        <f t="shared" si="64"/>
        <v/>
      </c>
      <c r="Z383" s="114" t="str">
        <f t="shared" si="65"/>
        <v/>
      </c>
      <c r="AA383" s="70"/>
    </row>
    <row r="384" spans="1:37" ht="12.75" x14ac:dyDescent="0.2">
      <c r="A384" s="16"/>
      <c r="B384" s="86" t="s">
        <v>184</v>
      </c>
      <c r="C384" s="87" t="str">
        <f t="shared" si="55"/>
        <v>|</v>
      </c>
      <c r="D384" s="18">
        <v>5</v>
      </c>
      <c r="E384" s="88" t="str">
        <f>IF(B384="","",IFERROR(VLOOKUP(B384,Ingredients!$A:$G,4,FALSE),"ingredient not in list"))</f>
        <v>tsp</v>
      </c>
      <c r="F384" s="87" t="str">
        <f t="shared" si="56"/>
        <v>|</v>
      </c>
      <c r="G384" s="89">
        <f>IF(B384="", "", IFERROR((VLOOKUP(B384,Ingredients!$A:$H,8,FALSE)*(D384/(VLOOKUP(B384,Ingredients!$A:$H,3,FALSE)))), "ingredient not in list"))</f>
        <v>0.14084507042253522</v>
      </c>
      <c r="H384" s="87" t="str">
        <f t="shared" si="57"/>
        <v>|</v>
      </c>
      <c r="I384" s="90">
        <f>IF($B384="", "", IFERROR((VLOOKUP($B384,Ingredients!$A:$K,9,FALSE)*($D384/(VLOOKUP($B384,Ingredients!$A:$K,3,FALSE)))), "ingredient not in list"))</f>
        <v>0</v>
      </c>
      <c r="J384" s="87" t="str">
        <f t="shared" si="58"/>
        <v>|</v>
      </c>
      <c r="K384" s="90">
        <f>IF($B384="", "", IFERROR((VLOOKUP($B384,Ingredients!$A:$K,10,FALSE)*($D384/(VLOOKUP($B384,Ingredients!$A:$K,3,FALSE)))), "ingredient not in list"))</f>
        <v>0.3</v>
      </c>
      <c r="L384" s="87" t="str">
        <f t="shared" si="59"/>
        <v>|</v>
      </c>
      <c r="M384" s="90">
        <f>IF($B384="", "", IFERROR((VLOOKUP($B384,Ingredients!$A:$K,11,FALSE)*($D384/(VLOOKUP($B384,Ingredients!$A:$K,3,FALSE)))), "ingredient not in list"))</f>
        <v>0</v>
      </c>
      <c r="N384" s="87" t="str">
        <f t="shared" si="60"/>
        <v>|</v>
      </c>
      <c r="O384" s="91">
        <f>IF($B384="", "", IFERROR((VLOOKUP($B384,Ingredients!$A:$H,6,FALSE)*($D384/(VLOOKUP($B384,Ingredients!$A:$H,3,FALSE)))), "ingredient not in list"))</f>
        <v>5</v>
      </c>
      <c r="P384" s="9" t="str">
        <f>IF(AND(G384&lt;&gt;"",G385=""),SUM(G$1:G385)-SUM(P$1:P383),"")</f>
        <v/>
      </c>
      <c r="Q384" t="str">
        <f>IF(AND(O384&lt;&gt;"",O385=""),SUM(O$1:O385)-SUM(Q$1:Q383),"")</f>
        <v/>
      </c>
      <c r="R384" s="114" t="str">
        <f>IF(AND(I384&lt;&gt;"",I385=""),SUM(I$1:I385)-SUM(R$1:R383),"")</f>
        <v/>
      </c>
      <c r="S384" s="114" t="str">
        <f>IF(AND(K384&lt;&gt;"",K385=""),SUM(K$1:K385)-SUM(S$1:S383),"")</f>
        <v/>
      </c>
      <c r="T384" s="114" t="str">
        <f>IF(AND(M384&lt;&gt;"",M385=""),SUM(M$1:M385)-SUM(T$1:T383),"")</f>
        <v/>
      </c>
      <c r="V384" s="9" t="str">
        <f t="shared" si="61"/>
        <v/>
      </c>
      <c r="W384" s="28" t="str">
        <f t="shared" si="62"/>
        <v/>
      </c>
      <c r="X384" s="114" t="str">
        <f t="shared" si="63"/>
        <v/>
      </c>
      <c r="Y384" s="114" t="str">
        <f t="shared" si="64"/>
        <v/>
      </c>
      <c r="Z384" s="114" t="str">
        <f t="shared" si="65"/>
        <v/>
      </c>
      <c r="AA384" s="70"/>
    </row>
    <row r="385" spans="1:27" ht="12.75" x14ac:dyDescent="0.2">
      <c r="A385" s="16"/>
      <c r="B385" s="86" t="s">
        <v>71</v>
      </c>
      <c r="C385" s="87" t="str">
        <f t="shared" si="55"/>
        <v>|</v>
      </c>
      <c r="D385" s="18">
        <v>2</v>
      </c>
      <c r="E385" s="88" t="str">
        <f>IF(B385="","",IFERROR(VLOOKUP(B385,Ingredients!$A:$G,4,FALSE),"ingredient not in list"))</f>
        <v>tomato</v>
      </c>
      <c r="F385" s="87" t="str">
        <f t="shared" si="56"/>
        <v>|</v>
      </c>
      <c r="G385" s="89">
        <f>IF(B385="", "", IFERROR((VLOOKUP(B385,Ingredients!$A:$H,8,FALSE)*(D385/(VLOOKUP(B385,Ingredients!$A:$H,3,FALSE)))), "ingredient not in list"))</f>
        <v>0.57999999999999996</v>
      </c>
      <c r="H385" s="87" t="str">
        <f t="shared" si="57"/>
        <v>|</v>
      </c>
      <c r="I385" s="90">
        <f>IF($B385="", "", IFERROR((VLOOKUP($B385,Ingredients!$A:$K,9,FALSE)*($D385/(VLOOKUP($B385,Ingredients!$A:$K,3,FALSE)))), "ingredient not in list"))</f>
        <v>2</v>
      </c>
      <c r="J385" s="87" t="str">
        <f t="shared" si="58"/>
        <v>|</v>
      </c>
      <c r="K385" s="90">
        <f>IF($B385="", "", IFERROR((VLOOKUP($B385,Ingredients!$A:$K,10,FALSE)*($D385/(VLOOKUP($B385,Ingredients!$A:$K,3,FALSE)))), "ingredient not in list"))</f>
        <v>4</v>
      </c>
      <c r="L385" s="87" t="str">
        <f t="shared" si="59"/>
        <v>|</v>
      </c>
      <c r="M385" s="90">
        <f>IF($B385="", "", IFERROR((VLOOKUP($B385,Ingredients!$A:$K,11,FALSE)*($D385/(VLOOKUP($B385,Ingredients!$A:$K,3,FALSE)))), "ingredient not in list"))</f>
        <v>2</v>
      </c>
      <c r="N385" s="87" t="str">
        <f t="shared" si="60"/>
        <v>|</v>
      </c>
      <c r="O385" s="91">
        <f>IF($B385="", "", IFERROR((VLOOKUP($B385,Ingredients!$A:$H,6,FALSE)*($D385/(VLOOKUP($B385,Ingredients!$A:$H,3,FALSE)))), "ingredient not in list"))</f>
        <v>70</v>
      </c>
      <c r="P385" s="9" t="str">
        <f>IF(AND(G385&lt;&gt;"",G386=""),SUM(G$1:G386)-SUM(P$1:P384),"")</f>
        <v/>
      </c>
      <c r="Q385" t="str">
        <f>IF(AND(O385&lt;&gt;"",O386=""),SUM(O$1:O386)-SUM(Q$1:Q384),"")</f>
        <v/>
      </c>
      <c r="R385" s="114" t="str">
        <f>IF(AND(I385&lt;&gt;"",I386=""),SUM(I$1:I386)-SUM(R$1:R384),"")</f>
        <v/>
      </c>
      <c r="S385" s="114" t="str">
        <f>IF(AND(K385&lt;&gt;"",K386=""),SUM(K$1:K386)-SUM(S$1:S384),"")</f>
        <v/>
      </c>
      <c r="T385" s="114" t="str">
        <f>IF(AND(M385&lt;&gt;"",M386=""),SUM(M$1:M386)-SUM(T$1:T384),"")</f>
        <v/>
      </c>
      <c r="V385" s="9" t="str">
        <f t="shared" si="61"/>
        <v/>
      </c>
      <c r="W385" s="28" t="str">
        <f t="shared" si="62"/>
        <v/>
      </c>
      <c r="X385" s="114" t="str">
        <f t="shared" si="63"/>
        <v/>
      </c>
      <c r="Y385" s="114" t="str">
        <f t="shared" si="64"/>
        <v/>
      </c>
      <c r="Z385" s="114" t="str">
        <f t="shared" si="65"/>
        <v/>
      </c>
      <c r="AA385" s="70"/>
    </row>
    <row r="386" spans="1:27" ht="12.75" x14ac:dyDescent="0.2">
      <c r="A386" s="16"/>
      <c r="B386" s="86" t="s">
        <v>249</v>
      </c>
      <c r="C386" s="87" t="str">
        <f t="shared" ref="C386:C449" si="66">IF($B386="","", "|")</f>
        <v>|</v>
      </c>
      <c r="D386" s="18">
        <v>2</v>
      </c>
      <c r="E386" s="88" t="str">
        <f>IF(B386="","",IFERROR(VLOOKUP(B386,Ingredients!$A:$G,4,FALSE),"ingredient not in list"))</f>
        <v>tbsp</v>
      </c>
      <c r="F386" s="87" t="str">
        <f t="shared" ref="F386:F449" si="67">IF($B386="","", "|")</f>
        <v>|</v>
      </c>
      <c r="G386" s="89">
        <f>IF(B386="", "", IFERROR((VLOOKUP(B386,Ingredients!$A:$H,8,FALSE)*(D386/(VLOOKUP(B386,Ingredients!$A:$H,3,FALSE)))), "ingredient not in list"))</f>
        <v>0.24937500000000001</v>
      </c>
      <c r="H386" s="87" t="str">
        <f t="shared" ref="H386:H449" si="68">IF($B386="","", "|")</f>
        <v>|</v>
      </c>
      <c r="I386" s="90">
        <f>IF($B386="", "", IFERROR((VLOOKUP($B386,Ingredients!$A:$K,9,FALSE)*($D386/(VLOOKUP($B386,Ingredients!$A:$K,3,FALSE)))), "ingredient not in list"))</f>
        <v>2</v>
      </c>
      <c r="J386" s="87" t="str">
        <f t="shared" ref="J386:J449" si="69">IF($B386="","", "|")</f>
        <v>|</v>
      </c>
      <c r="K386" s="90">
        <f>IF($B386="", "", IFERROR((VLOOKUP($B386,Ingredients!$A:$K,10,FALSE)*($D386/(VLOOKUP($B386,Ingredients!$A:$K,3,FALSE)))), "ingredient not in list"))</f>
        <v>6</v>
      </c>
      <c r="L386" s="87" t="str">
        <f t="shared" ref="L386:L449" si="70">IF($B386="","", "|")</f>
        <v>|</v>
      </c>
      <c r="M386" s="90">
        <f>IF($B386="", "", IFERROR((VLOOKUP($B386,Ingredients!$A:$K,11,FALSE)*($D386/(VLOOKUP($B386,Ingredients!$A:$K,3,FALSE)))), "ingredient not in list"))</f>
        <v>5</v>
      </c>
      <c r="N386" s="87" t="str">
        <f t="shared" ref="N386:N449" si="71">IF($B386="","", "|")</f>
        <v>|</v>
      </c>
      <c r="O386" s="91">
        <f>IF($B386="", "", IFERROR((VLOOKUP($B386,Ingredients!$A:$H,6,FALSE)*($D386/(VLOOKUP($B386,Ingredients!$A:$H,3,FALSE)))), "ingredient not in list"))</f>
        <v>80</v>
      </c>
      <c r="P386" s="9" t="str">
        <f>IF(AND(G386&lt;&gt;"",G387=""),SUM(G$1:G387)-SUM(P$1:P385),"")</f>
        <v/>
      </c>
      <c r="Q386" t="str">
        <f>IF(AND(O386&lt;&gt;"",O387=""),SUM(O$1:O387)-SUM(Q$1:Q385),"")</f>
        <v/>
      </c>
      <c r="R386" s="114" t="str">
        <f>IF(AND(I386&lt;&gt;"",I387=""),SUM(I$1:I387)-SUM(R$1:R385),"")</f>
        <v/>
      </c>
      <c r="S386" s="114" t="str">
        <f>IF(AND(K386&lt;&gt;"",K387=""),SUM(K$1:K387)-SUM(S$1:S385),"")</f>
        <v/>
      </c>
      <c r="T386" s="114" t="str">
        <f>IF(AND(M386&lt;&gt;"",M387=""),SUM(M$1:M387)-SUM(T$1:T385),"")</f>
        <v/>
      </c>
      <c r="V386" s="9" t="str">
        <f t="shared" si="61"/>
        <v/>
      </c>
      <c r="W386" s="28" t="str">
        <f t="shared" si="62"/>
        <v/>
      </c>
      <c r="X386" s="114" t="str">
        <f t="shared" si="63"/>
        <v/>
      </c>
      <c r="Y386" s="114" t="str">
        <f t="shared" si="64"/>
        <v/>
      </c>
      <c r="Z386" s="114" t="str">
        <f t="shared" si="65"/>
        <v/>
      </c>
      <c r="AA386" s="70"/>
    </row>
    <row r="387" spans="1:27" ht="12.75" x14ac:dyDescent="0.2">
      <c r="A387" s="16"/>
      <c r="B387" s="86" t="s">
        <v>231</v>
      </c>
      <c r="C387" s="87" t="str">
        <f t="shared" si="66"/>
        <v>|</v>
      </c>
      <c r="D387" s="18">
        <v>0.5</v>
      </c>
      <c r="E387" s="88" t="str">
        <f>IF(B387="","",IFERROR(VLOOKUP(B387,Ingredients!$A:$G,4,FALSE),"ingredient not in list"))</f>
        <v>cup</v>
      </c>
      <c r="F387" s="87" t="str">
        <f t="shared" si="67"/>
        <v>|</v>
      </c>
      <c r="G387" s="89">
        <f>IF(B387="", "", IFERROR((VLOOKUP(B387,Ingredients!$A:$H,8,FALSE)*(D387/(VLOOKUP(B387,Ingredients!$A:$H,3,FALSE)))), "ingredient not in list"))</f>
        <v>0.3125</v>
      </c>
      <c r="H387" s="87" t="str">
        <f t="shared" si="68"/>
        <v>|</v>
      </c>
      <c r="I387" s="90">
        <f>IF($B387="", "", IFERROR((VLOOKUP($B387,Ingredients!$A:$K,9,FALSE)*($D387/(VLOOKUP($B387,Ingredients!$A:$K,3,FALSE)))), "ingredient not in list"))</f>
        <v>3</v>
      </c>
      <c r="J387" s="87" t="str">
        <f t="shared" si="69"/>
        <v>|</v>
      </c>
      <c r="K387" s="90">
        <f>IF($B387="", "", IFERROR((VLOOKUP($B387,Ingredients!$A:$K,10,FALSE)*($D387/(VLOOKUP($B387,Ingredients!$A:$K,3,FALSE)))), "ingredient not in list"))</f>
        <v>24</v>
      </c>
      <c r="L387" s="87" t="str">
        <f t="shared" si="70"/>
        <v>|</v>
      </c>
      <c r="M387" s="90">
        <f>IF($B387="", "", IFERROR((VLOOKUP($B387,Ingredients!$A:$K,11,FALSE)*($D387/(VLOOKUP($B387,Ingredients!$A:$K,3,FALSE)))), "ingredient not in list"))</f>
        <v>0.5</v>
      </c>
      <c r="N387" s="87" t="str">
        <f t="shared" si="71"/>
        <v>|</v>
      </c>
      <c r="O387" s="91">
        <f>IF($B387="", "", IFERROR((VLOOKUP($B387,Ingredients!$A:$H,6,FALSE)*($D387/(VLOOKUP($B387,Ingredients!$A:$H,3,FALSE)))), "ingredient not in list"))</f>
        <v>110</v>
      </c>
      <c r="P387" s="9" t="str">
        <f>IF(AND(G387&lt;&gt;"",G388=""),SUM(G$1:G388)-SUM(P$1:P386),"")</f>
        <v/>
      </c>
      <c r="Q387" t="str">
        <f>IF(AND(O387&lt;&gt;"",O388=""),SUM(O$1:O388)-SUM(Q$1:Q386),"")</f>
        <v/>
      </c>
      <c r="R387" s="114" t="str">
        <f>IF(AND(I387&lt;&gt;"",I388=""),SUM(I$1:I388)-SUM(R$1:R386),"")</f>
        <v/>
      </c>
      <c r="S387" s="114" t="str">
        <f>IF(AND(K387&lt;&gt;"",K388=""),SUM(K$1:K388)-SUM(S$1:S386),"")</f>
        <v/>
      </c>
      <c r="T387" s="114" t="str">
        <f>IF(AND(M387&lt;&gt;"",M388=""),SUM(M$1:M388)-SUM(T$1:T386),"")</f>
        <v/>
      </c>
      <c r="V387" s="9" t="str">
        <f t="shared" ref="V387:V450" si="72">IF(U387="","",P387/U387)</f>
        <v/>
      </c>
      <c r="W387" s="28" t="str">
        <f t="shared" ref="W387:W450" si="73">IF(U387="","", Q387/U387)</f>
        <v/>
      </c>
      <c r="X387" s="114" t="str">
        <f t="shared" ref="X387:X450" si="74">IF(R387="","", R387/U387)</f>
        <v/>
      </c>
      <c r="Y387" s="114" t="str">
        <f t="shared" ref="Y387:Y450" si="75">IF(S387="","", S387/U387)</f>
        <v/>
      </c>
      <c r="Z387" s="114" t="str">
        <f t="shared" ref="Z387:Z450" si="76">IF(T387="","", T387/U387)</f>
        <v/>
      </c>
      <c r="AA387" s="70"/>
    </row>
    <row r="388" spans="1:27" ht="12.75" x14ac:dyDescent="0.2">
      <c r="A388" s="16"/>
      <c r="B388" s="86" t="s">
        <v>269</v>
      </c>
      <c r="C388" s="87" t="str">
        <f t="shared" si="66"/>
        <v>|</v>
      </c>
      <c r="D388" s="18">
        <v>1.5</v>
      </c>
      <c r="E388" s="88" t="str">
        <f>IF(B388="","",IFERROR(VLOOKUP(B388,Ingredients!$A:$G,4,FALSE),"ingredient not in list"))</f>
        <v>cup</v>
      </c>
      <c r="F388" s="87" t="str">
        <f t="shared" si="67"/>
        <v>|</v>
      </c>
      <c r="G388" s="89">
        <f>IF(B388="", "", IFERROR((VLOOKUP(B388,Ingredients!$A:$H,8,FALSE)*(D388/(VLOOKUP(B388,Ingredients!$A:$H,3,FALSE)))), "ingredient not in list"))</f>
        <v>0.995</v>
      </c>
      <c r="H388" s="87" t="str">
        <f t="shared" si="68"/>
        <v>|</v>
      </c>
      <c r="I388" s="90">
        <f>IF($B388="", "", IFERROR((VLOOKUP($B388,Ingredients!$A:$K,9,FALSE)*($D388/(VLOOKUP($B388,Ingredients!$A:$K,3,FALSE)))), "ingredient not in list"))</f>
        <v>6</v>
      </c>
      <c r="J388" s="87" t="str">
        <f t="shared" si="69"/>
        <v>|</v>
      </c>
      <c r="K388" s="90">
        <f>IF($B388="", "", IFERROR((VLOOKUP($B388,Ingredients!$A:$K,10,FALSE)*($D388/(VLOOKUP($B388,Ingredients!$A:$K,3,FALSE)))), "ingredient not in list"))</f>
        <v>30</v>
      </c>
      <c r="L388" s="87" t="str">
        <f t="shared" si="70"/>
        <v>|</v>
      </c>
      <c r="M388" s="90">
        <f>IF($B388="", "", IFERROR((VLOOKUP($B388,Ingredients!$A:$K,11,FALSE)*($D388/(VLOOKUP($B388,Ingredients!$A:$K,3,FALSE)))), "ingredient not in list"))</f>
        <v>15</v>
      </c>
      <c r="N388" s="87" t="str">
        <f t="shared" si="71"/>
        <v>|</v>
      </c>
      <c r="O388" s="91">
        <f>IF($B388="", "", IFERROR((VLOOKUP($B388,Ingredients!$A:$H,6,FALSE)*($D388/(VLOOKUP($B388,Ingredients!$A:$H,3,FALSE)))), "ingredient not in list"))</f>
        <v>270</v>
      </c>
      <c r="P388" s="9" t="str">
        <f>IF(AND(G388&lt;&gt;"",G389=""),SUM(G$1:G389)-SUM(P$1:P387),"")</f>
        <v/>
      </c>
      <c r="Q388" t="str">
        <f>IF(AND(O388&lt;&gt;"",O389=""),SUM(O$1:O389)-SUM(Q$1:Q387),"")</f>
        <v/>
      </c>
      <c r="R388" s="114" t="str">
        <f>IF(AND(I388&lt;&gt;"",I389=""),SUM(I$1:I389)-SUM(R$1:R387),"")</f>
        <v/>
      </c>
      <c r="S388" s="114" t="str">
        <f>IF(AND(K388&lt;&gt;"",K389=""),SUM(K$1:K389)-SUM(S$1:S387),"")</f>
        <v/>
      </c>
      <c r="T388" s="114" t="str">
        <f>IF(AND(M388&lt;&gt;"",M389=""),SUM(M$1:M389)-SUM(T$1:T387),"")</f>
        <v/>
      </c>
      <c r="V388" s="9" t="str">
        <f t="shared" si="72"/>
        <v/>
      </c>
      <c r="W388" s="28" t="str">
        <f t="shared" si="73"/>
        <v/>
      </c>
      <c r="X388" s="114" t="str">
        <f t="shared" si="74"/>
        <v/>
      </c>
      <c r="Y388" s="114" t="str">
        <f t="shared" si="75"/>
        <v/>
      </c>
      <c r="Z388" s="114" t="str">
        <f t="shared" si="76"/>
        <v/>
      </c>
      <c r="AA388" s="70"/>
    </row>
    <row r="389" spans="1:27" ht="12.75" x14ac:dyDescent="0.2">
      <c r="A389" s="16"/>
      <c r="B389" s="86" t="s">
        <v>270</v>
      </c>
      <c r="C389" s="87" t="str">
        <f t="shared" si="66"/>
        <v>|</v>
      </c>
      <c r="D389" s="18">
        <v>0.5</v>
      </c>
      <c r="E389" s="88" t="str">
        <f>IF(B389="","",IFERROR(VLOOKUP(B389,Ingredients!$A:$G,4,FALSE),"ingredient not in list"))</f>
        <v>onion</v>
      </c>
      <c r="F389" s="87" t="str">
        <f t="shared" si="67"/>
        <v>|</v>
      </c>
      <c r="G389" s="89">
        <f>IF(B389="", "", IFERROR((VLOOKUP(B389,Ingredients!$A:$H,8,FALSE)*(D389/(VLOOKUP(B389,Ingredients!$A:$H,3,FALSE)))), "ingredient not in list"))</f>
        <v>0.495</v>
      </c>
      <c r="H389" s="87" t="str">
        <f t="shared" si="68"/>
        <v>|</v>
      </c>
      <c r="I389" s="90">
        <f>IF($B389="", "", IFERROR((VLOOKUP($B389,Ingredients!$A:$K,9,FALSE)*($D389/(VLOOKUP($B389,Ingredients!$A:$K,3,FALSE)))), "ingredient not in list"))</f>
        <v>0.5</v>
      </c>
      <c r="J389" s="87" t="str">
        <f t="shared" si="69"/>
        <v>|</v>
      </c>
      <c r="K389" s="90">
        <f>IF($B389="", "", IFERROR((VLOOKUP($B389,Ingredients!$A:$K,10,FALSE)*($D389/(VLOOKUP($B389,Ingredients!$A:$K,3,FALSE)))), "ingredient not in list"))</f>
        <v>5.56</v>
      </c>
      <c r="L389" s="87" t="str">
        <f t="shared" si="70"/>
        <v>|</v>
      </c>
      <c r="M389" s="90">
        <f>IF($B389="", "", IFERROR((VLOOKUP($B389,Ingredients!$A:$K,11,FALSE)*($D389/(VLOOKUP($B389,Ingredients!$A:$K,3,FALSE)))), "ingredient not in list"))</f>
        <v>4.4999999999999998E-2</v>
      </c>
      <c r="N389" s="87" t="str">
        <f t="shared" si="71"/>
        <v>|</v>
      </c>
      <c r="O389" s="91">
        <f>IF($B389="", "", IFERROR((VLOOKUP($B389,Ingredients!$A:$H,6,FALSE)*($D389/(VLOOKUP($B389,Ingredients!$A:$H,3,FALSE)))), "ingredient not in list"))</f>
        <v>25</v>
      </c>
      <c r="P389" s="9" t="str">
        <f>IF(AND(G389&lt;&gt;"",G390=""),SUM(G$1:G390)-SUM(P$1:P388),"")</f>
        <v/>
      </c>
      <c r="Q389" t="str">
        <f>IF(AND(O389&lt;&gt;"",O390=""),SUM(O$1:O390)-SUM(Q$1:Q388),"")</f>
        <v/>
      </c>
      <c r="R389" s="114" t="str">
        <f>IF(AND(I389&lt;&gt;"",I390=""),SUM(I$1:I390)-SUM(R$1:R388),"")</f>
        <v/>
      </c>
      <c r="S389" s="114" t="str">
        <f>IF(AND(K389&lt;&gt;"",K390=""),SUM(K$1:K390)-SUM(S$1:S388),"")</f>
        <v/>
      </c>
      <c r="T389" s="114" t="str">
        <f>IF(AND(M389&lt;&gt;"",M390=""),SUM(M$1:M390)-SUM(T$1:T388),"")</f>
        <v/>
      </c>
      <c r="V389" s="9" t="str">
        <f t="shared" si="72"/>
        <v/>
      </c>
      <c r="W389" s="28" t="str">
        <f t="shared" si="73"/>
        <v/>
      </c>
      <c r="X389" s="114" t="str">
        <f t="shared" si="74"/>
        <v/>
      </c>
      <c r="Y389" s="114" t="str">
        <f t="shared" si="75"/>
        <v/>
      </c>
      <c r="Z389" s="114" t="str">
        <f t="shared" si="76"/>
        <v/>
      </c>
      <c r="AA389" s="70"/>
    </row>
    <row r="390" spans="1:27" ht="13.5" thickBot="1" x14ac:dyDescent="0.25">
      <c r="A390" s="16"/>
      <c r="B390" s="86" t="s">
        <v>271</v>
      </c>
      <c r="C390" s="87" t="str">
        <f t="shared" si="66"/>
        <v>|</v>
      </c>
      <c r="D390" s="18">
        <v>1</v>
      </c>
      <c r="E390" s="88" t="str">
        <f>IF(B390="","",IFERROR(VLOOKUP(B390,Ingredients!$A:$G,4,FALSE),"ingredient not in list"))</f>
        <v>tsp</v>
      </c>
      <c r="F390" s="87" t="str">
        <f t="shared" si="67"/>
        <v>|</v>
      </c>
      <c r="G390" s="89">
        <f>IF(B390="", "", IFERROR((VLOOKUP(B390,Ingredients!$A:$H,8,FALSE)*(D390/(VLOOKUP(B390,Ingredients!$A:$H,3,FALSE)))), "ingredient not in list"))</f>
        <v>0.19950000000000001</v>
      </c>
      <c r="H390" s="87" t="str">
        <f t="shared" si="68"/>
        <v>|</v>
      </c>
      <c r="I390" s="90">
        <f>IF($B390="", "", IFERROR((VLOOKUP($B390,Ingredients!$A:$K,9,FALSE)*($D390/(VLOOKUP($B390,Ingredients!$A:$K,3,FALSE)))), "ingredient not in list"))</f>
        <v>0.1</v>
      </c>
      <c r="J390" s="87" t="str">
        <f t="shared" si="69"/>
        <v>|</v>
      </c>
      <c r="K390" s="90">
        <f>IF($B390="", "", IFERROR((VLOOKUP($B390,Ingredients!$A:$K,10,FALSE)*($D390/(VLOOKUP($B390,Ingredients!$A:$K,3,FALSE)))), "ingredient not in list"))</f>
        <v>0.43</v>
      </c>
      <c r="L390" s="87" t="str">
        <f t="shared" si="70"/>
        <v>|</v>
      </c>
      <c r="M390" s="90">
        <f>IF($B390="", "", IFERROR((VLOOKUP($B390,Ingredients!$A:$K,11,FALSE)*($D390/(VLOOKUP($B390,Ingredients!$A:$K,3,FALSE)))), "ingredient not in list"))</f>
        <v>0.03</v>
      </c>
      <c r="N390" s="87" t="str">
        <f t="shared" si="71"/>
        <v>|</v>
      </c>
      <c r="O390" s="91">
        <f>IF($B390="", "", IFERROR((VLOOKUP($B390,Ingredients!$A:$H,6,FALSE)*($D390/(VLOOKUP($B390,Ingredients!$A:$H,3,FALSE)))), "ingredient not in list"))</f>
        <v>2</v>
      </c>
      <c r="P390" s="9" t="str">
        <f>IF(AND(G390&lt;&gt;"",G391=""),SUM(G$1:G391)-SUM(P$1:P389),"")</f>
        <v/>
      </c>
      <c r="Q390" t="str">
        <f>IF(AND(O390&lt;&gt;"",O391=""),SUM(O$1:O391)-SUM(Q$1:Q389),"")</f>
        <v/>
      </c>
      <c r="R390" s="114" t="str">
        <f>IF(AND(I390&lt;&gt;"",I391=""),SUM(I$1:I391)-SUM(R$1:R389),"")</f>
        <v/>
      </c>
      <c r="S390" s="114" t="str">
        <f>IF(AND(K390&lt;&gt;"",K391=""),SUM(K$1:K391)-SUM(S$1:S389),"")</f>
        <v/>
      </c>
      <c r="T390" s="114" t="str">
        <f>IF(AND(M390&lt;&gt;"",M391=""),SUM(M$1:M391)-SUM(T$1:T389),"")</f>
        <v/>
      </c>
      <c r="V390" s="9" t="str">
        <f t="shared" si="72"/>
        <v/>
      </c>
      <c r="W390" s="28" t="str">
        <f t="shared" si="73"/>
        <v/>
      </c>
      <c r="X390" s="114" t="str">
        <f t="shared" si="74"/>
        <v/>
      </c>
      <c r="Y390" s="114" t="str">
        <f t="shared" si="75"/>
        <v/>
      </c>
      <c r="Z390" s="114" t="str">
        <f t="shared" si="76"/>
        <v/>
      </c>
      <c r="AA390" s="70"/>
    </row>
    <row r="391" spans="1:27" ht="13.5" thickBot="1" x14ac:dyDescent="0.25">
      <c r="A391" s="78" t="s">
        <v>272</v>
      </c>
      <c r="B391" s="92" t="s">
        <v>243</v>
      </c>
      <c r="C391" s="93" t="str">
        <f t="shared" si="66"/>
        <v>|</v>
      </c>
      <c r="D391" s="94">
        <v>10</v>
      </c>
      <c r="E391" s="95" t="str">
        <f>IF(B391="","",IFERROR(VLOOKUP(B391,Ingredients!$A:$G,4,FALSE),"ingredient not in list"))</f>
        <v>oz</v>
      </c>
      <c r="F391" s="93" t="str">
        <f t="shared" si="67"/>
        <v>|</v>
      </c>
      <c r="G391" s="96">
        <f>IF(B391="", "", IFERROR((VLOOKUP(B391,Ingredients!$A:$H,8,FALSE)*(D391/(VLOOKUP(B391,Ingredients!$A:$H,3,FALSE)))), "ingredient not in list"))</f>
        <v>3.3250000000000002</v>
      </c>
      <c r="H391" s="93" t="str">
        <f t="shared" si="68"/>
        <v>|</v>
      </c>
      <c r="I391" s="97">
        <f>IF($B391="", "", IFERROR((VLOOKUP($B391,Ingredients!$A:$K,9,FALSE)*($D391/(VLOOKUP($B391,Ingredients!$A:$K,3,FALSE)))), "ingredient not in list"))</f>
        <v>50</v>
      </c>
      <c r="J391" s="93" t="str">
        <f t="shared" si="69"/>
        <v>|</v>
      </c>
      <c r="K391" s="97">
        <f>IF($B391="", "", IFERROR((VLOOKUP($B391,Ingredients!$A:$K,10,FALSE)*($D391/(VLOOKUP($B391,Ingredients!$A:$K,3,FALSE)))), "ingredient not in list"))</f>
        <v>0</v>
      </c>
      <c r="L391" s="93" t="str">
        <f t="shared" si="70"/>
        <v>|</v>
      </c>
      <c r="M391" s="97">
        <f>IF($B391="", "", IFERROR((VLOOKUP($B391,Ingredients!$A:$K,11,FALSE)*($D391/(VLOOKUP($B391,Ingredients!$A:$K,3,FALSE)))), "ingredient not in list"))</f>
        <v>30</v>
      </c>
      <c r="N391" s="93" t="str">
        <f t="shared" si="71"/>
        <v>|</v>
      </c>
      <c r="O391" s="98">
        <f>IF($B391="", "", IFERROR((VLOOKUP($B391,Ingredients!$A:$H,6,FALSE)*($D391/(VLOOKUP($B391,Ingredients!$A:$H,3,FALSE)))), "ingredient not in list"))</f>
        <v>450</v>
      </c>
      <c r="P391" s="9">
        <f>IF(AND(G391&lt;&gt;"",G392=""),SUM(G$1:G392)-SUM(P$1:P390),"")</f>
        <v>11.838319866756535</v>
      </c>
      <c r="Q391">
        <f>IF(AND(O391&lt;&gt;"",O392=""),SUM(O$1:O392)-SUM(Q$1:Q390),"")</f>
        <v>1512</v>
      </c>
      <c r="R391" s="114">
        <f>IF(AND(I391&lt;&gt;"",I392=""),SUM(I$1:I392)-SUM(R$1:R390),"")</f>
        <v>75.539999999999509</v>
      </c>
      <c r="S391" s="114">
        <f>IF(AND(K391&lt;&gt;"",K392=""),SUM(K$1:K392)-SUM(S$1:S390),"")</f>
        <v>101.42999999999847</v>
      </c>
      <c r="T391" s="114">
        <f>IF(AND(M391&lt;&gt;"",M392=""),SUM(M$1:M392)-SUM(T$1:T390),"")</f>
        <v>82.075000000000045</v>
      </c>
      <c r="U391" s="14">
        <v>5</v>
      </c>
      <c r="V391" s="9">
        <f t="shared" si="72"/>
        <v>2.367663973351307</v>
      </c>
      <c r="W391" s="28">
        <f t="shared" si="73"/>
        <v>302.39999999999998</v>
      </c>
      <c r="X391" s="114">
        <f t="shared" si="74"/>
        <v>15.107999999999901</v>
      </c>
      <c r="Y391" s="114">
        <f t="shared" si="75"/>
        <v>20.285999999999696</v>
      </c>
      <c r="Z391" s="114">
        <f t="shared" si="76"/>
        <v>16.41500000000001</v>
      </c>
    </row>
    <row r="392" spans="1:27" ht="12.75" x14ac:dyDescent="0.2">
      <c r="A392" s="16"/>
      <c r="C392" t="str">
        <f t="shared" si="66"/>
        <v/>
      </c>
      <c r="D392" s="16"/>
      <c r="E392" s="3" t="str">
        <f>IF(B392="","",IFERROR(VLOOKUP(B392,Ingredients!$A:$G,4,FALSE),"ingredient not in list"))</f>
        <v/>
      </c>
      <c r="F392" t="str">
        <f t="shared" si="67"/>
        <v/>
      </c>
      <c r="G392" s="9" t="str">
        <f>IF(B392="", "", IFERROR((VLOOKUP(B392,Ingredients!$A:$H,8,FALSE)*(D392/(VLOOKUP(B392,Ingredients!$A:$H,3,FALSE)))), "ingredient not in list"))</f>
        <v/>
      </c>
      <c r="H392" t="str">
        <f t="shared" si="68"/>
        <v/>
      </c>
      <c r="I392" s="69" t="str">
        <f>IF($B392="", "", IFERROR((VLOOKUP($B392,Ingredients!$A:$K,9,FALSE)*($D392/(VLOOKUP($B392,Ingredients!$A:$K,3,FALSE)))), "ingredient not in list"))</f>
        <v/>
      </c>
      <c r="J392" t="str">
        <f t="shared" si="69"/>
        <v/>
      </c>
      <c r="K392" s="69" t="str">
        <f>IF($B392="", "", IFERROR((VLOOKUP($B392,Ingredients!$A:$K,10,FALSE)*($D392/(VLOOKUP($B392,Ingredients!$A:$K,3,FALSE)))), "ingredient not in list"))</f>
        <v/>
      </c>
      <c r="L392" t="str">
        <f t="shared" si="70"/>
        <v/>
      </c>
      <c r="M392" s="69" t="str">
        <f>IF($B392="", "", IFERROR((VLOOKUP($B392,Ingredients!$A:$K,11,FALSE)*($D392/(VLOOKUP($B392,Ingredients!$A:$K,3,FALSE)))), "ingredient not in list"))</f>
        <v/>
      </c>
      <c r="N392" t="str">
        <f t="shared" si="71"/>
        <v/>
      </c>
      <c r="O392" s="29" t="str">
        <f>IF($B392="", "", IFERROR((VLOOKUP($B392,Ingredients!$A:$H,6,FALSE)*($D392/(VLOOKUP($B392,Ingredients!$A:$H,3,FALSE)))), "ingredient not in list"))</f>
        <v/>
      </c>
      <c r="P392" s="9" t="str">
        <f>IF(AND(G392&lt;&gt;"",G393=""),SUM(G$1:G393)-SUM(P$1:P391),"")</f>
        <v/>
      </c>
      <c r="Q392" t="str">
        <f>IF(AND(O392&lt;&gt;"",O393=""),SUM(O$1:O393)-SUM(Q$1:Q391),"")</f>
        <v/>
      </c>
      <c r="R392" s="114" t="str">
        <f>IF(AND(I392&lt;&gt;"",I393=""),SUM(I$1:I393)-SUM(R$1:R391),"")</f>
        <v/>
      </c>
      <c r="S392" s="114" t="str">
        <f>IF(AND(K392&lt;&gt;"",K393=""),SUM(K$1:K393)-SUM(S$1:S391),"")</f>
        <v/>
      </c>
      <c r="T392" s="114" t="str">
        <f>IF(AND(M392&lt;&gt;"",M393=""),SUM(M$1:M393)-SUM(T$1:T391),"")</f>
        <v/>
      </c>
      <c r="V392" s="9" t="str">
        <f t="shared" si="72"/>
        <v/>
      </c>
      <c r="W392" s="28" t="str">
        <f t="shared" si="73"/>
        <v/>
      </c>
      <c r="X392" s="114" t="str">
        <f t="shared" si="74"/>
        <v/>
      </c>
      <c r="Y392" s="114" t="str">
        <f t="shared" si="75"/>
        <v/>
      </c>
      <c r="Z392" s="114" t="str">
        <f t="shared" si="76"/>
        <v/>
      </c>
    </row>
    <row r="393" spans="1:27" ht="12.75" x14ac:dyDescent="0.2">
      <c r="A393" s="16"/>
      <c r="C393" t="str">
        <f t="shared" si="66"/>
        <v/>
      </c>
      <c r="D393" s="16"/>
      <c r="E393" s="3" t="str">
        <f>IF(B393="","",IFERROR(VLOOKUP(B393,Ingredients!$A:$G,4,FALSE),"ingredient not in list"))</f>
        <v/>
      </c>
      <c r="F393" t="str">
        <f t="shared" si="67"/>
        <v/>
      </c>
      <c r="G393" s="9" t="str">
        <f>IF(B393="", "", IFERROR((VLOOKUP(B393,Ingredients!$A:$H,8,FALSE)*(D393/(VLOOKUP(B393,Ingredients!$A:$H,3,FALSE)))), "ingredient not in list"))</f>
        <v/>
      </c>
      <c r="H393" t="str">
        <f t="shared" si="68"/>
        <v/>
      </c>
      <c r="I393" s="69" t="str">
        <f>IF($B393="", "", IFERROR((VLOOKUP($B393,Ingredients!$A:$K,9,FALSE)*($D393/(VLOOKUP($B393,Ingredients!$A:$K,3,FALSE)))), "ingredient not in list"))</f>
        <v/>
      </c>
      <c r="J393" t="str">
        <f t="shared" si="69"/>
        <v/>
      </c>
      <c r="K393" s="69" t="str">
        <f>IF($B393="", "", IFERROR((VLOOKUP($B393,Ingredients!$A:$K,10,FALSE)*($D393/(VLOOKUP($B393,Ingredients!$A:$K,3,FALSE)))), "ingredient not in list"))</f>
        <v/>
      </c>
      <c r="L393" t="str">
        <f t="shared" si="70"/>
        <v/>
      </c>
      <c r="M393" s="69" t="str">
        <f>IF($B393="", "", IFERROR((VLOOKUP($B393,Ingredients!$A:$K,11,FALSE)*($D393/(VLOOKUP($B393,Ingredients!$A:$K,3,FALSE)))), "ingredient not in list"))</f>
        <v/>
      </c>
      <c r="N393" t="str">
        <f t="shared" si="71"/>
        <v/>
      </c>
      <c r="O393" s="29" t="str">
        <f>IF($B393="", "", IFERROR((VLOOKUP($B393,Ingredients!$A:$H,6,FALSE)*($D393/(VLOOKUP($B393,Ingredients!$A:$H,3,FALSE)))), "ingredient not in list"))</f>
        <v/>
      </c>
      <c r="P393" s="9" t="str">
        <f>IF(AND(G393&lt;&gt;"",G394=""),SUM(G$1:G394)-SUM(P$1:P392),"")</f>
        <v/>
      </c>
      <c r="Q393" t="str">
        <f>IF(AND(O393&lt;&gt;"",O394=""),SUM(O$1:O394)-SUM(Q$1:Q392),"")</f>
        <v/>
      </c>
      <c r="R393" s="114" t="str">
        <f>IF(AND(I393&lt;&gt;"",I394=""),SUM(I$1:I394)-SUM(R$1:R392),"")</f>
        <v/>
      </c>
      <c r="S393" s="114" t="str">
        <f>IF(AND(K393&lt;&gt;"",K394=""),SUM(K$1:K394)-SUM(S$1:S392),"")</f>
        <v/>
      </c>
      <c r="T393" s="114" t="str">
        <f>IF(AND(M393&lt;&gt;"",M394=""),SUM(M$1:M394)-SUM(T$1:T392),"")</f>
        <v/>
      </c>
      <c r="V393" s="9" t="str">
        <f t="shared" si="72"/>
        <v/>
      </c>
      <c r="W393" s="28" t="str">
        <f t="shared" si="73"/>
        <v/>
      </c>
      <c r="X393" s="114" t="str">
        <f t="shared" si="74"/>
        <v/>
      </c>
      <c r="Y393" s="114" t="str">
        <f t="shared" si="75"/>
        <v/>
      </c>
      <c r="Z393" s="114" t="str">
        <f t="shared" si="76"/>
        <v/>
      </c>
    </row>
    <row r="394" spans="1:27" ht="12.75" x14ac:dyDescent="0.2">
      <c r="A394" s="16"/>
      <c r="C394" t="str">
        <f t="shared" si="66"/>
        <v/>
      </c>
      <c r="D394" s="16"/>
      <c r="E394" s="3" t="str">
        <f>IF(B394="","",IFERROR(VLOOKUP(B394,Ingredients!$A:$G,4,FALSE),"ingredient not in list"))</f>
        <v/>
      </c>
      <c r="F394" t="str">
        <f t="shared" si="67"/>
        <v/>
      </c>
      <c r="G394" s="9" t="str">
        <f>IF(B394="", "", IFERROR((VLOOKUP(B394,Ingredients!$A:$H,8,FALSE)*(D394/(VLOOKUP(B394,Ingredients!$A:$H,3,FALSE)))), "ingredient not in list"))</f>
        <v/>
      </c>
      <c r="H394" t="str">
        <f t="shared" si="68"/>
        <v/>
      </c>
      <c r="I394" s="69" t="str">
        <f>IF($B394="", "", IFERROR((VLOOKUP($B394,Ingredients!$A:$K,9,FALSE)*($D394/(VLOOKUP($B394,Ingredients!$A:$K,3,FALSE)))), "ingredient not in list"))</f>
        <v/>
      </c>
      <c r="J394" t="str">
        <f t="shared" si="69"/>
        <v/>
      </c>
      <c r="K394" s="69" t="str">
        <f>IF($B394="", "", IFERROR((VLOOKUP($B394,Ingredients!$A:$K,10,FALSE)*($D394/(VLOOKUP($B394,Ingredients!$A:$K,3,FALSE)))), "ingredient not in list"))</f>
        <v/>
      </c>
      <c r="L394" t="str">
        <f t="shared" si="70"/>
        <v/>
      </c>
      <c r="M394" s="69" t="str">
        <f>IF($B394="", "", IFERROR((VLOOKUP($B394,Ingredients!$A:$K,11,FALSE)*($D394/(VLOOKUP($B394,Ingredients!$A:$K,3,FALSE)))), "ingredient not in list"))</f>
        <v/>
      </c>
      <c r="N394" t="str">
        <f t="shared" si="71"/>
        <v/>
      </c>
      <c r="O394" s="29" t="str">
        <f>IF($B394="", "", IFERROR((VLOOKUP($B394,Ingredients!$A:$H,6,FALSE)*($D394/(VLOOKUP($B394,Ingredients!$A:$H,3,FALSE)))), "ingredient not in list"))</f>
        <v/>
      </c>
      <c r="P394" s="9" t="str">
        <f>IF(AND(G394&lt;&gt;"",G395=""),SUM(G$1:G395)-SUM(P$1:P393),"")</f>
        <v/>
      </c>
      <c r="Q394" t="str">
        <f>IF(AND(O394&lt;&gt;"",O395=""),SUM(O$1:O395)-SUM(Q$1:Q393),"")</f>
        <v/>
      </c>
      <c r="R394" s="114" t="str">
        <f>IF(AND(I394&lt;&gt;"",I395=""),SUM(I$1:I395)-SUM(R$1:R393),"")</f>
        <v/>
      </c>
      <c r="S394" s="114" t="str">
        <f>IF(AND(K394&lt;&gt;"",K395=""),SUM(K$1:K395)-SUM(S$1:S393),"")</f>
        <v/>
      </c>
      <c r="T394" s="114" t="str">
        <f>IF(AND(M394&lt;&gt;"",M395=""),SUM(M$1:M395)-SUM(T$1:T393),"")</f>
        <v/>
      </c>
      <c r="V394" s="9" t="str">
        <f t="shared" si="72"/>
        <v/>
      </c>
      <c r="W394" s="28" t="str">
        <f t="shared" si="73"/>
        <v/>
      </c>
      <c r="X394" s="114" t="str">
        <f t="shared" si="74"/>
        <v/>
      </c>
      <c r="Y394" s="114" t="str">
        <f t="shared" si="75"/>
        <v/>
      </c>
      <c r="Z394" s="114" t="str">
        <f t="shared" si="76"/>
        <v/>
      </c>
    </row>
    <row r="395" spans="1:27" ht="12.75" x14ac:dyDescent="0.2">
      <c r="A395" s="16"/>
      <c r="C395" t="str">
        <f t="shared" si="66"/>
        <v/>
      </c>
      <c r="D395" s="16"/>
      <c r="E395" s="3" t="str">
        <f>IF(B395="","",IFERROR(VLOOKUP(B395,Ingredients!$A:$G,4,FALSE),"ingredient not in list"))</f>
        <v/>
      </c>
      <c r="F395" t="str">
        <f t="shared" si="67"/>
        <v/>
      </c>
      <c r="G395" s="9" t="str">
        <f>IF(B395="", "", IFERROR((VLOOKUP(B395,Ingredients!$A:$H,8,FALSE)*(D395/(VLOOKUP(B395,Ingredients!$A:$H,3,FALSE)))), "ingredient not in list"))</f>
        <v/>
      </c>
      <c r="H395" t="str">
        <f t="shared" si="68"/>
        <v/>
      </c>
      <c r="I395" s="69" t="str">
        <f>IF($B395="", "", IFERROR((VLOOKUP($B395,Ingredients!$A:$K,9,FALSE)*($D395/(VLOOKUP($B395,Ingredients!$A:$K,3,FALSE)))), "ingredient not in list"))</f>
        <v/>
      </c>
      <c r="J395" t="str">
        <f t="shared" si="69"/>
        <v/>
      </c>
      <c r="K395" s="69" t="str">
        <f>IF($B395="", "", IFERROR((VLOOKUP($B395,Ingredients!$A:$K,10,FALSE)*($D395/(VLOOKUP($B395,Ingredients!$A:$K,3,FALSE)))), "ingredient not in list"))</f>
        <v/>
      </c>
      <c r="L395" t="str">
        <f t="shared" si="70"/>
        <v/>
      </c>
      <c r="M395" s="69" t="str">
        <f>IF($B395="", "", IFERROR((VLOOKUP($B395,Ingredients!$A:$K,11,FALSE)*($D395/(VLOOKUP($B395,Ingredients!$A:$K,3,FALSE)))), "ingredient not in list"))</f>
        <v/>
      </c>
      <c r="N395" t="str">
        <f t="shared" si="71"/>
        <v/>
      </c>
      <c r="O395" s="29" t="str">
        <f>IF($B395="", "", IFERROR((VLOOKUP($B395,Ingredients!$A:$H,6,FALSE)*($D395/(VLOOKUP($B395,Ingredients!$A:$H,3,FALSE)))), "ingredient not in list"))</f>
        <v/>
      </c>
      <c r="P395" s="9" t="str">
        <f>IF(AND(G395&lt;&gt;"",G396=""),SUM(G$1:G396)-SUM(P$1:P394),"")</f>
        <v/>
      </c>
      <c r="Q395" t="str">
        <f>IF(AND(O395&lt;&gt;"",O396=""),SUM(O$1:O396)-SUM(Q$1:Q394),"")</f>
        <v/>
      </c>
      <c r="R395" s="114" t="str">
        <f>IF(AND(I395&lt;&gt;"",I396=""),SUM(I$1:I396)-SUM(R$1:R394),"")</f>
        <v/>
      </c>
      <c r="S395" s="114" t="str">
        <f>IF(AND(K395&lt;&gt;"",K396=""),SUM(K$1:K396)-SUM(S$1:S394),"")</f>
        <v/>
      </c>
      <c r="T395" s="114" t="str">
        <f>IF(AND(M395&lt;&gt;"",M396=""),SUM(M$1:M396)-SUM(T$1:T394),"")</f>
        <v/>
      </c>
      <c r="V395" s="9" t="str">
        <f t="shared" si="72"/>
        <v/>
      </c>
      <c r="W395" s="28" t="str">
        <f t="shared" si="73"/>
        <v/>
      </c>
      <c r="X395" s="114" t="str">
        <f t="shared" si="74"/>
        <v/>
      </c>
      <c r="Y395" s="114" t="str">
        <f t="shared" si="75"/>
        <v/>
      </c>
      <c r="Z395" s="114" t="str">
        <f t="shared" si="76"/>
        <v/>
      </c>
    </row>
    <row r="396" spans="1:27" ht="12.75" x14ac:dyDescent="0.2">
      <c r="A396" s="16"/>
      <c r="C396" t="str">
        <f t="shared" si="66"/>
        <v/>
      </c>
      <c r="D396" s="16"/>
      <c r="E396" s="3" t="str">
        <f>IF(B396="","",IFERROR(VLOOKUP(B396,Ingredients!$A:$G,4,FALSE),"ingredient not in list"))</f>
        <v/>
      </c>
      <c r="F396" t="str">
        <f t="shared" si="67"/>
        <v/>
      </c>
      <c r="G396" s="9" t="str">
        <f>IF(B396="", "", IFERROR((VLOOKUP(B396,Ingredients!$A:$H,8,FALSE)*(D396/(VLOOKUP(B396,Ingredients!$A:$H,3,FALSE)))), "ingredient not in list"))</f>
        <v/>
      </c>
      <c r="H396" t="str">
        <f t="shared" si="68"/>
        <v/>
      </c>
      <c r="I396" s="69" t="str">
        <f>IF($B396="", "", IFERROR((VLOOKUP($B396,Ingredients!$A:$K,9,FALSE)*($D396/(VLOOKUP($B396,Ingredients!$A:$K,3,FALSE)))), "ingredient not in list"))</f>
        <v/>
      </c>
      <c r="J396" t="str">
        <f t="shared" si="69"/>
        <v/>
      </c>
      <c r="K396" s="69" t="str">
        <f>IF($B396="", "", IFERROR((VLOOKUP($B396,Ingredients!$A:$K,10,FALSE)*($D396/(VLOOKUP($B396,Ingredients!$A:$K,3,FALSE)))), "ingredient not in list"))</f>
        <v/>
      </c>
      <c r="L396" t="str">
        <f t="shared" si="70"/>
        <v/>
      </c>
      <c r="M396" s="69" t="str">
        <f>IF($B396="", "", IFERROR((VLOOKUP($B396,Ingredients!$A:$K,11,FALSE)*($D396/(VLOOKUP($B396,Ingredients!$A:$K,3,FALSE)))), "ingredient not in list"))</f>
        <v/>
      </c>
      <c r="N396" t="str">
        <f t="shared" si="71"/>
        <v/>
      </c>
      <c r="O396" s="29" t="str">
        <f>IF($B396="", "", IFERROR((VLOOKUP($B396,Ingredients!$A:$H,6,FALSE)*($D396/(VLOOKUP($B396,Ingredients!$A:$H,3,FALSE)))), "ingredient not in list"))</f>
        <v/>
      </c>
      <c r="P396" s="9" t="str">
        <f>IF(AND(G396&lt;&gt;"",G397=""),SUM(G$1:G397)-SUM(P$1:P395),"")</f>
        <v/>
      </c>
      <c r="Q396" t="str">
        <f>IF(AND(O396&lt;&gt;"",O397=""),SUM(O$1:O397)-SUM(Q$1:Q395),"")</f>
        <v/>
      </c>
      <c r="R396" s="114" t="str">
        <f>IF(AND(I396&lt;&gt;"",I397=""),SUM(I$1:I397)-SUM(R$1:R395),"")</f>
        <v/>
      </c>
      <c r="S396" s="114" t="str">
        <f>IF(AND(K396&lt;&gt;"",K397=""),SUM(K$1:K397)-SUM(S$1:S395),"")</f>
        <v/>
      </c>
      <c r="T396" s="114" t="str">
        <f>IF(AND(M396&lt;&gt;"",M397=""),SUM(M$1:M397)-SUM(T$1:T395),"")</f>
        <v/>
      </c>
      <c r="V396" s="9" t="str">
        <f t="shared" si="72"/>
        <v/>
      </c>
      <c r="W396" s="28" t="str">
        <f t="shared" si="73"/>
        <v/>
      </c>
      <c r="X396" s="114" t="str">
        <f t="shared" si="74"/>
        <v/>
      </c>
      <c r="Y396" s="114" t="str">
        <f t="shared" si="75"/>
        <v/>
      </c>
      <c r="Z396" s="114" t="str">
        <f t="shared" si="76"/>
        <v/>
      </c>
    </row>
    <row r="397" spans="1:27" ht="12.75" x14ac:dyDescent="0.2">
      <c r="A397" s="16"/>
      <c r="C397" t="str">
        <f t="shared" si="66"/>
        <v/>
      </c>
      <c r="D397" s="16"/>
      <c r="E397" s="3" t="str">
        <f>IF(B397="","",IFERROR(VLOOKUP(B397,Ingredients!$A:$G,4,FALSE),"ingredient not in list"))</f>
        <v/>
      </c>
      <c r="F397" t="str">
        <f t="shared" si="67"/>
        <v/>
      </c>
      <c r="G397" s="9" t="str">
        <f>IF(B397="", "", IFERROR((VLOOKUP(B397,Ingredients!$A:$H,8,FALSE)*(D397/(VLOOKUP(B397,Ingredients!$A:$H,3,FALSE)))), "ingredient not in list"))</f>
        <v/>
      </c>
      <c r="H397" t="str">
        <f t="shared" si="68"/>
        <v/>
      </c>
      <c r="I397" s="69" t="str">
        <f>IF($B397="", "", IFERROR((VLOOKUP($B397,Ingredients!$A:$K,9,FALSE)*($D397/(VLOOKUP($B397,Ingredients!$A:$K,3,FALSE)))), "ingredient not in list"))</f>
        <v/>
      </c>
      <c r="J397" t="str">
        <f t="shared" si="69"/>
        <v/>
      </c>
      <c r="K397" s="69" t="str">
        <f>IF($B397="", "", IFERROR((VLOOKUP($B397,Ingredients!$A:$K,10,FALSE)*($D397/(VLOOKUP($B397,Ingredients!$A:$K,3,FALSE)))), "ingredient not in list"))</f>
        <v/>
      </c>
      <c r="L397" t="str">
        <f t="shared" si="70"/>
        <v/>
      </c>
      <c r="M397" s="69" t="str">
        <f>IF($B397="", "", IFERROR((VLOOKUP($B397,Ingredients!$A:$K,11,FALSE)*($D397/(VLOOKUP($B397,Ingredients!$A:$K,3,FALSE)))), "ingredient not in list"))</f>
        <v/>
      </c>
      <c r="N397" t="str">
        <f t="shared" si="71"/>
        <v/>
      </c>
      <c r="O397" s="29" t="str">
        <f>IF($B397="", "", IFERROR((VLOOKUP($B397,Ingredients!$A:$H,6,FALSE)*($D397/(VLOOKUP($B397,Ingredients!$A:$H,3,FALSE)))), "ingredient not in list"))</f>
        <v/>
      </c>
      <c r="P397" s="9" t="str">
        <f>IF(AND(G397&lt;&gt;"",G398=""),SUM(G$1:G398)-SUM(P$1:P396),"")</f>
        <v/>
      </c>
      <c r="Q397" t="str">
        <f>IF(AND(O397&lt;&gt;"",O398=""),SUM(O$1:O398)-SUM(Q$1:Q396),"")</f>
        <v/>
      </c>
      <c r="R397" s="114" t="str">
        <f>IF(AND(I397&lt;&gt;"",I398=""),SUM(I$1:I398)-SUM(R$1:R396),"")</f>
        <v/>
      </c>
      <c r="S397" s="114" t="str">
        <f>IF(AND(K397&lt;&gt;"",K398=""),SUM(K$1:K398)-SUM(S$1:S396),"")</f>
        <v/>
      </c>
      <c r="T397" s="114" t="str">
        <f>IF(AND(M397&lt;&gt;"",M398=""),SUM(M$1:M398)-SUM(T$1:T396),"")</f>
        <v/>
      </c>
      <c r="V397" s="9" t="str">
        <f t="shared" si="72"/>
        <v/>
      </c>
      <c r="W397" s="28" t="str">
        <f t="shared" si="73"/>
        <v/>
      </c>
      <c r="X397" s="114" t="str">
        <f t="shared" si="74"/>
        <v/>
      </c>
      <c r="Y397" s="114" t="str">
        <f t="shared" si="75"/>
        <v/>
      </c>
      <c r="Z397" s="114" t="str">
        <f t="shared" si="76"/>
        <v/>
      </c>
    </row>
    <row r="398" spans="1:27" ht="12.75" x14ac:dyDescent="0.2">
      <c r="A398" s="16"/>
      <c r="C398" t="str">
        <f t="shared" si="66"/>
        <v/>
      </c>
      <c r="D398" s="16"/>
      <c r="E398" s="3" t="str">
        <f>IF(B398="","",IFERROR(VLOOKUP(B398,Ingredients!$A:$G,4,FALSE),"ingredient not in list"))</f>
        <v/>
      </c>
      <c r="F398" t="str">
        <f t="shared" si="67"/>
        <v/>
      </c>
      <c r="G398" s="9" t="str">
        <f>IF(B398="", "", IFERROR((VLOOKUP(B398,Ingredients!$A:$H,8,FALSE)*(D398/(VLOOKUP(B398,Ingredients!$A:$H,3,FALSE)))), "ingredient not in list"))</f>
        <v/>
      </c>
      <c r="H398" t="str">
        <f t="shared" si="68"/>
        <v/>
      </c>
      <c r="I398" s="69" t="str">
        <f>IF($B398="", "", IFERROR((VLOOKUP($B398,Ingredients!$A:$K,9,FALSE)*($D398/(VLOOKUP($B398,Ingredients!$A:$K,3,FALSE)))), "ingredient not in list"))</f>
        <v/>
      </c>
      <c r="J398" t="str">
        <f t="shared" si="69"/>
        <v/>
      </c>
      <c r="K398" s="69" t="str">
        <f>IF($B398="", "", IFERROR((VLOOKUP($B398,Ingredients!$A:$K,10,FALSE)*($D398/(VLOOKUP($B398,Ingredients!$A:$K,3,FALSE)))), "ingredient not in list"))</f>
        <v/>
      </c>
      <c r="L398" t="str">
        <f t="shared" si="70"/>
        <v/>
      </c>
      <c r="M398" s="69" t="str">
        <f>IF($B398="", "", IFERROR((VLOOKUP($B398,Ingredients!$A:$K,11,FALSE)*($D398/(VLOOKUP($B398,Ingredients!$A:$K,3,FALSE)))), "ingredient not in list"))</f>
        <v/>
      </c>
      <c r="N398" t="str">
        <f t="shared" si="71"/>
        <v/>
      </c>
      <c r="O398" s="29" t="str">
        <f>IF($B398="", "", IFERROR((VLOOKUP($B398,Ingredients!$A:$H,6,FALSE)*($D398/(VLOOKUP($B398,Ingredients!$A:$H,3,FALSE)))), "ingredient not in list"))</f>
        <v/>
      </c>
      <c r="P398" s="9" t="str">
        <f>IF(AND(G398&lt;&gt;"",G399=""),SUM(G$1:G399)-SUM(P$1:P397),"")</f>
        <v/>
      </c>
      <c r="Q398" t="str">
        <f>IF(AND(O398&lt;&gt;"",O399=""),SUM(O$1:O399)-SUM(Q$1:Q397),"")</f>
        <v/>
      </c>
      <c r="R398" s="114" t="str">
        <f>IF(AND(I398&lt;&gt;"",I399=""),SUM(I$1:I399)-SUM(R$1:R397),"")</f>
        <v/>
      </c>
      <c r="S398" s="114" t="str">
        <f>IF(AND(K398&lt;&gt;"",K399=""),SUM(K$1:K399)-SUM(S$1:S397),"")</f>
        <v/>
      </c>
      <c r="T398" s="114" t="str">
        <f>IF(AND(M398&lt;&gt;"",M399=""),SUM(M$1:M399)-SUM(T$1:T397),"")</f>
        <v/>
      </c>
      <c r="V398" s="9" t="str">
        <f t="shared" si="72"/>
        <v/>
      </c>
      <c r="W398" s="28" t="str">
        <f t="shared" si="73"/>
        <v/>
      </c>
      <c r="X398" s="114" t="str">
        <f t="shared" si="74"/>
        <v/>
      </c>
      <c r="Y398" s="114" t="str">
        <f t="shared" si="75"/>
        <v/>
      </c>
      <c r="Z398" s="114" t="str">
        <f t="shared" si="76"/>
        <v/>
      </c>
    </row>
    <row r="399" spans="1:27" ht="12.75" x14ac:dyDescent="0.2">
      <c r="A399" s="16"/>
      <c r="C399" t="str">
        <f t="shared" si="66"/>
        <v/>
      </c>
      <c r="D399" s="16"/>
      <c r="E399" s="3" t="str">
        <f>IF(B399="","",IFERROR(VLOOKUP(B399,Ingredients!$A:$G,4,FALSE),"ingredient not in list"))</f>
        <v/>
      </c>
      <c r="F399" t="str">
        <f t="shared" si="67"/>
        <v/>
      </c>
      <c r="G399" s="9" t="str">
        <f>IF(B399="", "", IFERROR((VLOOKUP(B399,Ingredients!$A:$H,8,FALSE)*(D399/(VLOOKUP(B399,Ingredients!$A:$H,3,FALSE)))), "ingredient not in list"))</f>
        <v/>
      </c>
      <c r="H399" t="str">
        <f t="shared" si="68"/>
        <v/>
      </c>
      <c r="I399" s="69" t="str">
        <f>IF($B399="", "", IFERROR((VLOOKUP($B399,Ingredients!$A:$K,9,FALSE)*($D399/(VLOOKUP($B399,Ingredients!$A:$K,3,FALSE)))), "ingredient not in list"))</f>
        <v/>
      </c>
      <c r="J399" t="str">
        <f t="shared" si="69"/>
        <v/>
      </c>
      <c r="K399" s="69" t="str">
        <f>IF($B399="", "", IFERROR((VLOOKUP($B399,Ingredients!$A:$K,10,FALSE)*($D399/(VLOOKUP($B399,Ingredients!$A:$K,3,FALSE)))), "ingredient not in list"))</f>
        <v/>
      </c>
      <c r="L399" t="str">
        <f t="shared" si="70"/>
        <v/>
      </c>
      <c r="M399" s="69" t="str">
        <f>IF($B399="", "", IFERROR((VLOOKUP($B399,Ingredients!$A:$K,11,FALSE)*($D399/(VLOOKUP($B399,Ingredients!$A:$K,3,FALSE)))), "ingredient not in list"))</f>
        <v/>
      </c>
      <c r="N399" t="str">
        <f t="shared" si="71"/>
        <v/>
      </c>
      <c r="O399" s="29" t="str">
        <f>IF($B399="", "", IFERROR((VLOOKUP($B399,Ingredients!$A:$H,6,FALSE)*($D399/(VLOOKUP($B399,Ingredients!$A:$H,3,FALSE)))), "ingredient not in list"))</f>
        <v/>
      </c>
      <c r="P399" s="9" t="str">
        <f>IF(AND(G399&lt;&gt;"",G400=""),SUM(G$1:G400)-SUM(P$1:P398),"")</f>
        <v/>
      </c>
      <c r="Q399" t="str">
        <f>IF(AND(O399&lt;&gt;"",O400=""),SUM(O$1:O400)-SUM(Q$1:Q398),"")</f>
        <v/>
      </c>
      <c r="R399" s="114" t="str">
        <f>IF(AND(I399&lt;&gt;"",I400=""),SUM(I$1:I400)-SUM(R$1:R398),"")</f>
        <v/>
      </c>
      <c r="S399" s="114" t="str">
        <f>IF(AND(K399&lt;&gt;"",K400=""),SUM(K$1:K400)-SUM(S$1:S398),"")</f>
        <v/>
      </c>
      <c r="T399" s="114" t="str">
        <f>IF(AND(M399&lt;&gt;"",M400=""),SUM(M$1:M400)-SUM(T$1:T398),"")</f>
        <v/>
      </c>
      <c r="V399" s="9" t="str">
        <f t="shared" si="72"/>
        <v/>
      </c>
      <c r="W399" s="28" t="str">
        <f t="shared" si="73"/>
        <v/>
      </c>
      <c r="X399" s="114" t="str">
        <f t="shared" si="74"/>
        <v/>
      </c>
      <c r="Y399" s="114" t="str">
        <f t="shared" si="75"/>
        <v/>
      </c>
      <c r="Z399" s="114" t="str">
        <f t="shared" si="76"/>
        <v/>
      </c>
    </row>
    <row r="400" spans="1:27" ht="12.75" x14ac:dyDescent="0.2">
      <c r="A400" s="16"/>
      <c r="C400" t="str">
        <f t="shared" si="66"/>
        <v/>
      </c>
      <c r="D400" s="16"/>
      <c r="E400" s="3" t="str">
        <f>IF(B400="","",IFERROR(VLOOKUP(B400,Ingredients!$A:$G,4,FALSE),"ingredient not in list"))</f>
        <v/>
      </c>
      <c r="F400" t="str">
        <f t="shared" si="67"/>
        <v/>
      </c>
      <c r="G400" s="9" t="str">
        <f>IF(B400="", "", IFERROR((VLOOKUP(B400,Ingredients!$A:$H,8,FALSE)*(D400/(VLOOKUP(B400,Ingredients!$A:$H,3,FALSE)))), "ingredient not in list"))</f>
        <v/>
      </c>
      <c r="H400" t="str">
        <f t="shared" si="68"/>
        <v/>
      </c>
      <c r="I400" s="69" t="str">
        <f>IF($B400="", "", IFERROR((VLOOKUP($B400,Ingredients!$A:$K,9,FALSE)*($D400/(VLOOKUP($B400,Ingredients!$A:$K,3,FALSE)))), "ingredient not in list"))</f>
        <v/>
      </c>
      <c r="J400" t="str">
        <f t="shared" si="69"/>
        <v/>
      </c>
      <c r="K400" s="69" t="str">
        <f>IF($B400="", "", IFERROR((VLOOKUP($B400,Ingredients!$A:$K,10,FALSE)*($D400/(VLOOKUP($B400,Ingredients!$A:$K,3,FALSE)))), "ingredient not in list"))</f>
        <v/>
      </c>
      <c r="L400" t="str">
        <f t="shared" si="70"/>
        <v/>
      </c>
      <c r="M400" s="69" t="str">
        <f>IF($B400="", "", IFERROR((VLOOKUP($B400,Ingredients!$A:$K,11,FALSE)*($D400/(VLOOKUP($B400,Ingredients!$A:$K,3,FALSE)))), "ingredient not in list"))</f>
        <v/>
      </c>
      <c r="N400" t="str">
        <f t="shared" si="71"/>
        <v/>
      </c>
      <c r="O400" s="29" t="str">
        <f>IF($B400="", "", IFERROR((VLOOKUP($B400,Ingredients!$A:$H,6,FALSE)*($D400/(VLOOKUP($B400,Ingredients!$A:$H,3,FALSE)))), "ingredient not in list"))</f>
        <v/>
      </c>
      <c r="P400" s="9" t="str">
        <f>IF(AND(G400&lt;&gt;"",G401=""),SUM(G$1:G401)-SUM(P$1:P399),"")</f>
        <v/>
      </c>
      <c r="Q400" t="str">
        <f>IF(AND(O400&lt;&gt;"",O401=""),SUM(O$1:O401)-SUM(Q$1:Q399),"")</f>
        <v/>
      </c>
      <c r="R400" s="114" t="str">
        <f>IF(AND(I400&lt;&gt;"",I401=""),SUM(I$1:I401)-SUM(R$1:R399),"")</f>
        <v/>
      </c>
      <c r="S400" s="114" t="str">
        <f>IF(AND(K400&lt;&gt;"",K401=""),SUM(K$1:K401)-SUM(S$1:S399),"")</f>
        <v/>
      </c>
      <c r="T400" s="114" t="str">
        <f>IF(AND(M400&lt;&gt;"",M401=""),SUM(M$1:M401)-SUM(T$1:T399),"")</f>
        <v/>
      </c>
      <c r="V400" s="9" t="str">
        <f t="shared" si="72"/>
        <v/>
      </c>
      <c r="W400" s="28" t="str">
        <f t="shared" si="73"/>
        <v/>
      </c>
      <c r="X400" s="114" t="str">
        <f t="shared" si="74"/>
        <v/>
      </c>
      <c r="Y400" s="114" t="str">
        <f t="shared" si="75"/>
        <v/>
      </c>
      <c r="Z400" s="114" t="str">
        <f t="shared" si="76"/>
        <v/>
      </c>
    </row>
    <row r="401" spans="1:26" ht="12.75" x14ac:dyDescent="0.2">
      <c r="A401" s="16"/>
      <c r="C401" t="str">
        <f t="shared" si="66"/>
        <v/>
      </c>
      <c r="D401" s="16"/>
      <c r="E401" s="3" t="str">
        <f>IF(B401="","",IFERROR(VLOOKUP(B401,Ingredients!$A:$G,4,FALSE),"ingredient not in list"))</f>
        <v/>
      </c>
      <c r="F401" t="str">
        <f t="shared" si="67"/>
        <v/>
      </c>
      <c r="G401" s="9" t="str">
        <f>IF(B401="", "", IFERROR((VLOOKUP(B401,Ingredients!$A:$H,8,FALSE)*(D401/(VLOOKUP(B401,Ingredients!$A:$H,3,FALSE)))), "ingredient not in list"))</f>
        <v/>
      </c>
      <c r="H401" t="str">
        <f t="shared" si="68"/>
        <v/>
      </c>
      <c r="I401" s="69" t="str">
        <f>IF($B401="", "", IFERROR((VLOOKUP($B401,Ingredients!$A:$K,9,FALSE)*($D401/(VLOOKUP($B401,Ingredients!$A:$K,3,FALSE)))), "ingredient not in list"))</f>
        <v/>
      </c>
      <c r="J401" t="str">
        <f t="shared" si="69"/>
        <v/>
      </c>
      <c r="K401" s="69" t="str">
        <f>IF($B401="", "", IFERROR((VLOOKUP($B401,Ingredients!$A:$K,10,FALSE)*($D401/(VLOOKUP($B401,Ingredients!$A:$K,3,FALSE)))), "ingredient not in list"))</f>
        <v/>
      </c>
      <c r="L401" t="str">
        <f t="shared" si="70"/>
        <v/>
      </c>
      <c r="M401" s="69" t="str">
        <f>IF($B401="", "", IFERROR((VLOOKUP($B401,Ingredients!$A:$K,11,FALSE)*($D401/(VLOOKUP($B401,Ingredients!$A:$K,3,FALSE)))), "ingredient not in list"))</f>
        <v/>
      </c>
      <c r="N401" t="str">
        <f t="shared" si="71"/>
        <v/>
      </c>
      <c r="O401" s="29" t="str">
        <f>IF($B401="", "", IFERROR((VLOOKUP($B401,Ingredients!$A:$H,6,FALSE)*($D401/(VLOOKUP($B401,Ingredients!$A:$H,3,FALSE)))), "ingredient not in list"))</f>
        <v/>
      </c>
      <c r="P401" s="9" t="str">
        <f>IF(AND(G401&lt;&gt;"",G402=""),SUM(G$1:G402)-SUM(P$1:P400),"")</f>
        <v/>
      </c>
      <c r="Q401" t="str">
        <f>IF(AND(O401&lt;&gt;"",O402=""),SUM(O$1:O402)-SUM(Q$1:Q400),"")</f>
        <v/>
      </c>
      <c r="R401" s="114" t="str">
        <f>IF(AND(I401&lt;&gt;"",I402=""),SUM(I$1:I402)-SUM(R$1:R400),"")</f>
        <v/>
      </c>
      <c r="S401" s="114" t="str">
        <f>IF(AND(K401&lt;&gt;"",K402=""),SUM(K$1:K402)-SUM(S$1:S400),"")</f>
        <v/>
      </c>
      <c r="T401" s="114" t="str">
        <f>IF(AND(M401&lt;&gt;"",M402=""),SUM(M$1:M402)-SUM(T$1:T400),"")</f>
        <v/>
      </c>
      <c r="V401" s="9" t="str">
        <f t="shared" si="72"/>
        <v/>
      </c>
      <c r="W401" s="28" t="str">
        <f t="shared" si="73"/>
        <v/>
      </c>
      <c r="X401" s="114" t="str">
        <f t="shared" si="74"/>
        <v/>
      </c>
      <c r="Y401" s="114" t="str">
        <f t="shared" si="75"/>
        <v/>
      </c>
      <c r="Z401" s="114" t="str">
        <f t="shared" si="76"/>
        <v/>
      </c>
    </row>
    <row r="402" spans="1:26" ht="12.75" x14ac:dyDescent="0.2">
      <c r="A402" s="16"/>
      <c r="C402" t="str">
        <f t="shared" si="66"/>
        <v/>
      </c>
      <c r="D402" s="16"/>
      <c r="E402" s="3" t="str">
        <f>IF(B402="","",IFERROR(VLOOKUP(B402,Ingredients!$A:$G,4,FALSE),"ingredient not in list"))</f>
        <v/>
      </c>
      <c r="F402" t="str">
        <f t="shared" si="67"/>
        <v/>
      </c>
      <c r="G402" s="9" t="str">
        <f>IF(B402="", "", IFERROR((VLOOKUP(B402,Ingredients!$A:$H,8,FALSE)*(D402/(VLOOKUP(B402,Ingredients!$A:$H,3,FALSE)))), "ingredient not in list"))</f>
        <v/>
      </c>
      <c r="H402" t="str">
        <f t="shared" si="68"/>
        <v/>
      </c>
      <c r="I402" s="69" t="str">
        <f>IF($B402="", "", IFERROR((VLOOKUP($B402,Ingredients!$A:$K,9,FALSE)*($D402/(VLOOKUP($B402,Ingredients!$A:$K,3,FALSE)))), "ingredient not in list"))</f>
        <v/>
      </c>
      <c r="J402" t="str">
        <f t="shared" si="69"/>
        <v/>
      </c>
      <c r="K402" s="69" t="str">
        <f>IF($B402="", "", IFERROR((VLOOKUP($B402,Ingredients!$A:$K,10,FALSE)*($D402/(VLOOKUP($B402,Ingredients!$A:$K,3,FALSE)))), "ingredient not in list"))</f>
        <v/>
      </c>
      <c r="L402" t="str">
        <f t="shared" si="70"/>
        <v/>
      </c>
      <c r="M402" s="69" t="str">
        <f>IF($B402="", "", IFERROR((VLOOKUP($B402,Ingredients!$A:$K,11,FALSE)*($D402/(VLOOKUP($B402,Ingredients!$A:$K,3,FALSE)))), "ingredient not in list"))</f>
        <v/>
      </c>
      <c r="N402" t="str">
        <f t="shared" si="71"/>
        <v/>
      </c>
      <c r="O402" s="29" t="str">
        <f>IF($B402="", "", IFERROR((VLOOKUP($B402,Ingredients!$A:$H,6,FALSE)*($D402/(VLOOKUP($B402,Ingredients!$A:$H,3,FALSE)))), "ingredient not in list"))</f>
        <v/>
      </c>
      <c r="P402" s="9" t="str">
        <f>IF(AND(G402&lt;&gt;"",G403=""),SUM(G$1:G403)-SUM(P$1:P401),"")</f>
        <v/>
      </c>
      <c r="Q402" t="str">
        <f>IF(AND(O402&lt;&gt;"",O403=""),SUM(O$1:O403)-SUM(Q$1:Q401),"")</f>
        <v/>
      </c>
      <c r="R402" s="114" t="str">
        <f>IF(AND(I402&lt;&gt;"",I403=""),SUM(I$1:I403)-SUM(R$1:R401),"")</f>
        <v/>
      </c>
      <c r="S402" s="114" t="str">
        <f>IF(AND(K402&lt;&gt;"",K403=""),SUM(K$1:K403)-SUM(S$1:S401),"")</f>
        <v/>
      </c>
      <c r="T402" s="114" t="str">
        <f>IF(AND(M402&lt;&gt;"",M403=""),SUM(M$1:M403)-SUM(T$1:T401),"")</f>
        <v/>
      </c>
      <c r="V402" s="9" t="str">
        <f t="shared" si="72"/>
        <v/>
      </c>
      <c r="W402" s="28" t="str">
        <f t="shared" si="73"/>
        <v/>
      </c>
      <c r="X402" s="114" t="str">
        <f t="shared" si="74"/>
        <v/>
      </c>
      <c r="Y402" s="114" t="str">
        <f t="shared" si="75"/>
        <v/>
      </c>
      <c r="Z402" s="114" t="str">
        <f t="shared" si="76"/>
        <v/>
      </c>
    </row>
    <row r="403" spans="1:26" ht="12.75" x14ac:dyDescent="0.2">
      <c r="A403" s="16"/>
      <c r="C403" t="str">
        <f t="shared" si="66"/>
        <v/>
      </c>
      <c r="D403" s="16"/>
      <c r="E403" s="3" t="str">
        <f>IF(B403="","",IFERROR(VLOOKUP(B403,Ingredients!$A:$G,4,FALSE),"ingredient not in list"))</f>
        <v/>
      </c>
      <c r="F403" t="str">
        <f t="shared" si="67"/>
        <v/>
      </c>
      <c r="G403" s="9" t="str">
        <f>IF(B403="", "", IFERROR((VLOOKUP(B403,Ingredients!$A:$H,8,FALSE)*(D403/(VLOOKUP(B403,Ingredients!$A:$H,3,FALSE)))), "ingredient not in list"))</f>
        <v/>
      </c>
      <c r="H403" t="str">
        <f t="shared" si="68"/>
        <v/>
      </c>
      <c r="I403" s="69" t="str">
        <f>IF($B403="", "", IFERROR((VLOOKUP($B403,Ingredients!$A:$K,9,FALSE)*($D403/(VLOOKUP($B403,Ingredients!$A:$K,3,FALSE)))), "ingredient not in list"))</f>
        <v/>
      </c>
      <c r="J403" t="str">
        <f t="shared" si="69"/>
        <v/>
      </c>
      <c r="K403" s="69" t="str">
        <f>IF($B403="", "", IFERROR((VLOOKUP($B403,Ingredients!$A:$K,10,FALSE)*($D403/(VLOOKUP($B403,Ingredients!$A:$K,3,FALSE)))), "ingredient not in list"))</f>
        <v/>
      </c>
      <c r="L403" t="str">
        <f t="shared" si="70"/>
        <v/>
      </c>
      <c r="M403" s="69" t="str">
        <f>IF($B403="", "", IFERROR((VLOOKUP($B403,Ingredients!$A:$K,11,FALSE)*($D403/(VLOOKUP($B403,Ingredients!$A:$K,3,FALSE)))), "ingredient not in list"))</f>
        <v/>
      </c>
      <c r="N403" t="str">
        <f t="shared" si="71"/>
        <v/>
      </c>
      <c r="O403" s="29" t="str">
        <f>IF($B403="", "", IFERROR((VLOOKUP($B403,Ingredients!$A:$H,6,FALSE)*($D403/(VLOOKUP($B403,Ingredients!$A:$H,3,FALSE)))), "ingredient not in list"))</f>
        <v/>
      </c>
      <c r="P403" s="9" t="str">
        <f>IF(AND(G403&lt;&gt;"",G404=""),SUM(G$1:G404)-SUM(P$1:P402),"")</f>
        <v/>
      </c>
      <c r="Q403" t="str">
        <f>IF(AND(O403&lt;&gt;"",O404=""),SUM(O$1:O404)-SUM(Q$1:Q402),"")</f>
        <v/>
      </c>
      <c r="R403" s="114" t="str">
        <f>IF(AND(I403&lt;&gt;"",I404=""),SUM(I$1:I404)-SUM(R$1:R402),"")</f>
        <v/>
      </c>
      <c r="S403" s="114" t="str">
        <f>IF(AND(K403&lt;&gt;"",K404=""),SUM(K$1:K404)-SUM(S$1:S402),"")</f>
        <v/>
      </c>
      <c r="T403" s="114" t="str">
        <f>IF(AND(M403&lt;&gt;"",M404=""),SUM(M$1:M404)-SUM(T$1:T402),"")</f>
        <v/>
      </c>
      <c r="V403" s="9" t="str">
        <f t="shared" si="72"/>
        <v/>
      </c>
      <c r="W403" s="28" t="str">
        <f t="shared" si="73"/>
        <v/>
      </c>
      <c r="X403" s="114" t="str">
        <f t="shared" si="74"/>
        <v/>
      </c>
      <c r="Y403" s="114" t="str">
        <f t="shared" si="75"/>
        <v/>
      </c>
      <c r="Z403" s="114" t="str">
        <f t="shared" si="76"/>
        <v/>
      </c>
    </row>
    <row r="404" spans="1:26" ht="12.75" x14ac:dyDescent="0.2">
      <c r="A404" s="16"/>
      <c r="C404" t="str">
        <f t="shared" si="66"/>
        <v/>
      </c>
      <c r="D404" s="16"/>
      <c r="E404" s="3" t="str">
        <f>IF(B404="","",IFERROR(VLOOKUP(B404,Ingredients!$A:$G,4,FALSE),"ingredient not in list"))</f>
        <v/>
      </c>
      <c r="F404" t="str">
        <f t="shared" si="67"/>
        <v/>
      </c>
      <c r="G404" s="9" t="str">
        <f>IF(B404="", "", IFERROR((VLOOKUP(B404,Ingredients!$A:$H,8,FALSE)*(D404/(VLOOKUP(B404,Ingredients!$A:$H,3,FALSE)))), "ingredient not in list"))</f>
        <v/>
      </c>
      <c r="H404" t="str">
        <f t="shared" si="68"/>
        <v/>
      </c>
      <c r="I404" s="69" t="str">
        <f>IF($B404="", "", IFERROR((VLOOKUP($B404,Ingredients!$A:$K,9,FALSE)*($D404/(VLOOKUP($B404,Ingredients!$A:$K,3,FALSE)))), "ingredient not in list"))</f>
        <v/>
      </c>
      <c r="J404" t="str">
        <f t="shared" si="69"/>
        <v/>
      </c>
      <c r="K404" s="69" t="str">
        <f>IF($B404="", "", IFERROR((VLOOKUP($B404,Ingredients!$A:$K,10,FALSE)*($D404/(VLOOKUP($B404,Ingredients!$A:$K,3,FALSE)))), "ingredient not in list"))</f>
        <v/>
      </c>
      <c r="L404" t="str">
        <f t="shared" si="70"/>
        <v/>
      </c>
      <c r="M404" s="69" t="str">
        <f>IF($B404="", "", IFERROR((VLOOKUP($B404,Ingredients!$A:$K,11,FALSE)*($D404/(VLOOKUP($B404,Ingredients!$A:$K,3,FALSE)))), "ingredient not in list"))</f>
        <v/>
      </c>
      <c r="N404" t="str">
        <f t="shared" si="71"/>
        <v/>
      </c>
      <c r="O404" s="29" t="str">
        <f>IF($B404="", "", IFERROR((VLOOKUP($B404,Ingredients!$A:$H,6,FALSE)*($D404/(VLOOKUP($B404,Ingredients!$A:$H,3,FALSE)))), "ingredient not in list"))</f>
        <v/>
      </c>
      <c r="P404" s="9" t="str">
        <f>IF(AND(G404&lt;&gt;"",G405=""),SUM(G$1:G405)-SUM(P$1:P403),"")</f>
        <v/>
      </c>
      <c r="Q404" t="str">
        <f>IF(AND(O404&lt;&gt;"",O405=""),SUM(O$1:O405)-SUM(Q$1:Q403),"")</f>
        <v/>
      </c>
      <c r="R404" s="114" t="str">
        <f>IF(AND(I404&lt;&gt;"",I405=""),SUM(I$1:I405)-SUM(R$1:R403),"")</f>
        <v/>
      </c>
      <c r="S404" s="114" t="str">
        <f>IF(AND(K404&lt;&gt;"",K405=""),SUM(K$1:K405)-SUM(S$1:S403),"")</f>
        <v/>
      </c>
      <c r="T404" s="114" t="str">
        <f>IF(AND(M404&lt;&gt;"",M405=""),SUM(M$1:M405)-SUM(T$1:T403),"")</f>
        <v/>
      </c>
      <c r="V404" s="9" t="str">
        <f t="shared" si="72"/>
        <v/>
      </c>
      <c r="W404" s="28" t="str">
        <f t="shared" si="73"/>
        <v/>
      </c>
      <c r="X404" s="114" t="str">
        <f t="shared" si="74"/>
        <v/>
      </c>
      <c r="Y404" s="114" t="str">
        <f t="shared" si="75"/>
        <v/>
      </c>
      <c r="Z404" s="114" t="str">
        <f t="shared" si="76"/>
        <v/>
      </c>
    </row>
    <row r="405" spans="1:26" ht="12.75" x14ac:dyDescent="0.2">
      <c r="A405" s="16"/>
      <c r="C405" t="str">
        <f t="shared" si="66"/>
        <v/>
      </c>
      <c r="D405" s="16"/>
      <c r="E405" s="3" t="str">
        <f>IF(B405="","",IFERROR(VLOOKUP(B405,Ingredients!$A:$G,4,FALSE),"ingredient not in list"))</f>
        <v/>
      </c>
      <c r="F405" t="str">
        <f t="shared" si="67"/>
        <v/>
      </c>
      <c r="G405" s="9" t="str">
        <f>IF(B405="", "", IFERROR((VLOOKUP(B405,Ingredients!$A:$H,8,FALSE)*(D405/(VLOOKUP(B405,Ingredients!$A:$H,3,FALSE)))), "ingredient not in list"))</f>
        <v/>
      </c>
      <c r="H405" t="str">
        <f t="shared" si="68"/>
        <v/>
      </c>
      <c r="I405" s="69" t="str">
        <f>IF($B405="", "", IFERROR((VLOOKUP($B405,Ingredients!$A:$K,9,FALSE)*($D405/(VLOOKUP($B405,Ingredients!$A:$K,3,FALSE)))), "ingredient not in list"))</f>
        <v/>
      </c>
      <c r="J405" t="str">
        <f t="shared" si="69"/>
        <v/>
      </c>
      <c r="K405" s="69" t="str">
        <f>IF($B405="", "", IFERROR((VLOOKUP($B405,Ingredients!$A:$K,10,FALSE)*($D405/(VLOOKUP($B405,Ingredients!$A:$K,3,FALSE)))), "ingredient not in list"))</f>
        <v/>
      </c>
      <c r="L405" t="str">
        <f t="shared" si="70"/>
        <v/>
      </c>
      <c r="M405" s="69" t="str">
        <f>IF($B405="", "", IFERROR((VLOOKUP($B405,Ingredients!$A:$K,11,FALSE)*($D405/(VLOOKUP($B405,Ingredients!$A:$K,3,FALSE)))), "ingredient not in list"))</f>
        <v/>
      </c>
      <c r="N405" t="str">
        <f t="shared" si="71"/>
        <v/>
      </c>
      <c r="O405" s="29" t="str">
        <f>IF($B405="", "", IFERROR((VLOOKUP($B405,Ingredients!$A:$H,6,FALSE)*($D405/(VLOOKUP($B405,Ingredients!$A:$H,3,FALSE)))), "ingredient not in list"))</f>
        <v/>
      </c>
      <c r="P405" s="9" t="str">
        <f>IF(AND(G405&lt;&gt;"",G406=""),SUM(G$1:G406)-SUM(P$1:P404),"")</f>
        <v/>
      </c>
      <c r="Q405" t="str">
        <f>IF(AND(O405&lt;&gt;"",O406=""),SUM(O$1:O406)-SUM(Q$1:Q404),"")</f>
        <v/>
      </c>
      <c r="R405" s="114" t="str">
        <f>IF(AND(I405&lt;&gt;"",I406=""),SUM(I$1:I406)-SUM(R$1:R404),"")</f>
        <v/>
      </c>
      <c r="S405" s="114" t="str">
        <f>IF(AND(K405&lt;&gt;"",K406=""),SUM(K$1:K406)-SUM(S$1:S404),"")</f>
        <v/>
      </c>
      <c r="T405" s="114" t="str">
        <f>IF(AND(M405&lt;&gt;"",M406=""),SUM(M$1:M406)-SUM(T$1:T404),"")</f>
        <v/>
      </c>
      <c r="V405" s="9" t="str">
        <f t="shared" si="72"/>
        <v/>
      </c>
      <c r="W405" s="28" t="str">
        <f t="shared" si="73"/>
        <v/>
      </c>
      <c r="X405" s="114" t="str">
        <f t="shared" si="74"/>
        <v/>
      </c>
      <c r="Y405" s="114" t="str">
        <f t="shared" si="75"/>
        <v/>
      </c>
      <c r="Z405" s="114" t="str">
        <f t="shared" si="76"/>
        <v/>
      </c>
    </row>
    <row r="406" spans="1:26" ht="12.75" x14ac:dyDescent="0.2">
      <c r="A406" s="16"/>
      <c r="C406" t="str">
        <f t="shared" si="66"/>
        <v/>
      </c>
      <c r="D406" s="16"/>
      <c r="E406" s="3" t="str">
        <f>IF(B406="","",IFERROR(VLOOKUP(B406,Ingredients!$A:$G,4,FALSE),"ingredient not in list"))</f>
        <v/>
      </c>
      <c r="F406" t="str">
        <f t="shared" si="67"/>
        <v/>
      </c>
      <c r="G406" s="9" t="str">
        <f>IF(B406="", "", IFERROR((VLOOKUP(B406,Ingredients!$A:$H,8,FALSE)*(D406/(VLOOKUP(B406,Ingredients!$A:$H,3,FALSE)))), "ingredient not in list"))</f>
        <v/>
      </c>
      <c r="H406" t="str">
        <f t="shared" si="68"/>
        <v/>
      </c>
      <c r="I406" s="69" t="str">
        <f>IF($B406="", "", IFERROR((VLOOKUP($B406,Ingredients!$A:$K,9,FALSE)*($D406/(VLOOKUP($B406,Ingredients!$A:$K,3,FALSE)))), "ingredient not in list"))</f>
        <v/>
      </c>
      <c r="J406" t="str">
        <f t="shared" si="69"/>
        <v/>
      </c>
      <c r="K406" s="69" t="str">
        <f>IF($B406="", "", IFERROR((VLOOKUP($B406,Ingredients!$A:$K,10,FALSE)*($D406/(VLOOKUP($B406,Ingredients!$A:$K,3,FALSE)))), "ingredient not in list"))</f>
        <v/>
      </c>
      <c r="L406" t="str">
        <f t="shared" si="70"/>
        <v/>
      </c>
      <c r="M406" s="69" t="str">
        <f>IF($B406="", "", IFERROR((VLOOKUP($B406,Ingredients!$A:$K,11,FALSE)*($D406/(VLOOKUP($B406,Ingredients!$A:$K,3,FALSE)))), "ingredient not in list"))</f>
        <v/>
      </c>
      <c r="N406" t="str">
        <f t="shared" si="71"/>
        <v/>
      </c>
      <c r="O406" s="29" t="str">
        <f>IF($B406="", "", IFERROR((VLOOKUP($B406,Ingredients!$A:$H,6,FALSE)*($D406/(VLOOKUP($B406,Ingredients!$A:$H,3,FALSE)))), "ingredient not in list"))</f>
        <v/>
      </c>
      <c r="P406" s="9" t="str">
        <f>IF(AND(G406&lt;&gt;"",G407=""),SUM(G$1:G407)-SUM(P$1:P405),"")</f>
        <v/>
      </c>
      <c r="Q406" t="str">
        <f>IF(AND(O406&lt;&gt;"",O407=""),SUM(O$1:O407)-SUM(Q$1:Q405),"")</f>
        <v/>
      </c>
      <c r="R406" s="114" t="str">
        <f>IF(AND(I406&lt;&gt;"",I407=""),SUM(I$1:I407)-SUM(R$1:R405),"")</f>
        <v/>
      </c>
      <c r="S406" s="114" t="str">
        <f>IF(AND(K406&lt;&gt;"",K407=""),SUM(K$1:K407)-SUM(S$1:S405),"")</f>
        <v/>
      </c>
      <c r="T406" s="114" t="str">
        <f>IF(AND(M406&lt;&gt;"",M407=""),SUM(M$1:M407)-SUM(T$1:T405),"")</f>
        <v/>
      </c>
      <c r="V406" s="9" t="str">
        <f t="shared" si="72"/>
        <v/>
      </c>
      <c r="W406" s="28" t="str">
        <f t="shared" si="73"/>
        <v/>
      </c>
      <c r="X406" s="114" t="str">
        <f t="shared" si="74"/>
        <v/>
      </c>
      <c r="Y406" s="114" t="str">
        <f t="shared" si="75"/>
        <v/>
      </c>
      <c r="Z406" s="114" t="str">
        <f t="shared" si="76"/>
        <v/>
      </c>
    </row>
    <row r="407" spans="1:26" ht="12.75" x14ac:dyDescent="0.2">
      <c r="A407" s="16"/>
      <c r="C407" t="str">
        <f t="shared" si="66"/>
        <v/>
      </c>
      <c r="D407" s="16"/>
      <c r="E407" s="3" t="str">
        <f>IF(B407="","",IFERROR(VLOOKUP(B407,Ingredients!$A:$G,4,FALSE),"ingredient not in list"))</f>
        <v/>
      </c>
      <c r="F407" t="str">
        <f t="shared" si="67"/>
        <v/>
      </c>
      <c r="G407" s="9" t="str">
        <f>IF(B407="", "", IFERROR((VLOOKUP(B407,Ingredients!$A:$H,8,FALSE)*(D407/(VLOOKUP(B407,Ingredients!$A:$H,3,FALSE)))), "ingredient not in list"))</f>
        <v/>
      </c>
      <c r="H407" t="str">
        <f t="shared" si="68"/>
        <v/>
      </c>
      <c r="I407" s="69" t="str">
        <f>IF($B407="", "", IFERROR((VLOOKUP($B407,Ingredients!$A:$K,9,FALSE)*($D407/(VLOOKUP($B407,Ingredients!$A:$K,3,FALSE)))), "ingredient not in list"))</f>
        <v/>
      </c>
      <c r="J407" t="str">
        <f t="shared" si="69"/>
        <v/>
      </c>
      <c r="K407" s="69" t="str">
        <f>IF($B407="", "", IFERROR((VLOOKUP($B407,Ingredients!$A:$K,10,FALSE)*($D407/(VLOOKUP($B407,Ingredients!$A:$K,3,FALSE)))), "ingredient not in list"))</f>
        <v/>
      </c>
      <c r="L407" t="str">
        <f t="shared" si="70"/>
        <v/>
      </c>
      <c r="M407" s="69" t="str">
        <f>IF($B407="", "", IFERROR((VLOOKUP($B407,Ingredients!$A:$K,11,FALSE)*($D407/(VLOOKUP($B407,Ingredients!$A:$K,3,FALSE)))), "ingredient not in list"))</f>
        <v/>
      </c>
      <c r="N407" t="str">
        <f t="shared" si="71"/>
        <v/>
      </c>
      <c r="O407" s="29" t="str">
        <f>IF($B407="", "", IFERROR((VLOOKUP($B407,Ingredients!$A:$H,6,FALSE)*($D407/(VLOOKUP($B407,Ingredients!$A:$H,3,FALSE)))), "ingredient not in list"))</f>
        <v/>
      </c>
      <c r="P407" s="9" t="str">
        <f>IF(AND(G407&lt;&gt;"",G408=""),SUM(G$1:G408)-SUM(P$1:P406),"")</f>
        <v/>
      </c>
      <c r="Q407" t="str">
        <f>IF(AND(O407&lt;&gt;"",O408=""),SUM(O$1:O408)-SUM(Q$1:Q406),"")</f>
        <v/>
      </c>
      <c r="R407" s="114" t="str">
        <f>IF(AND(I407&lt;&gt;"",I408=""),SUM(I$1:I408)-SUM(R$1:R406),"")</f>
        <v/>
      </c>
      <c r="S407" s="114" t="str">
        <f>IF(AND(K407&lt;&gt;"",K408=""),SUM(K$1:K408)-SUM(S$1:S406),"")</f>
        <v/>
      </c>
      <c r="T407" s="114" t="str">
        <f>IF(AND(M407&lt;&gt;"",M408=""),SUM(M$1:M408)-SUM(T$1:T406),"")</f>
        <v/>
      </c>
      <c r="V407" s="9" t="str">
        <f t="shared" si="72"/>
        <v/>
      </c>
      <c r="W407" s="28" t="str">
        <f t="shared" si="73"/>
        <v/>
      </c>
      <c r="X407" s="114" t="str">
        <f t="shared" si="74"/>
        <v/>
      </c>
      <c r="Y407" s="114" t="str">
        <f t="shared" si="75"/>
        <v/>
      </c>
      <c r="Z407" s="114" t="str">
        <f t="shared" si="76"/>
        <v/>
      </c>
    </row>
    <row r="408" spans="1:26" ht="12.75" x14ac:dyDescent="0.2">
      <c r="A408" s="16"/>
      <c r="C408" t="str">
        <f t="shared" si="66"/>
        <v/>
      </c>
      <c r="D408" s="16"/>
      <c r="E408" s="3" t="str">
        <f>IF(B408="","",IFERROR(VLOOKUP(B408,Ingredients!$A:$G,4,FALSE),"ingredient not in list"))</f>
        <v/>
      </c>
      <c r="F408" t="str">
        <f t="shared" si="67"/>
        <v/>
      </c>
      <c r="G408" s="9" t="str">
        <f>IF(B408="", "", IFERROR((VLOOKUP(B408,Ingredients!$A:$H,8,FALSE)*(D408/(VLOOKUP(B408,Ingredients!$A:$H,3,FALSE)))), "ingredient not in list"))</f>
        <v/>
      </c>
      <c r="H408" t="str">
        <f t="shared" si="68"/>
        <v/>
      </c>
      <c r="I408" s="69" t="str">
        <f>IF($B408="", "", IFERROR((VLOOKUP($B408,Ingredients!$A:$K,9,FALSE)*($D408/(VLOOKUP($B408,Ingredients!$A:$K,3,FALSE)))), "ingredient not in list"))</f>
        <v/>
      </c>
      <c r="J408" t="str">
        <f t="shared" si="69"/>
        <v/>
      </c>
      <c r="K408" s="69" t="str">
        <f>IF($B408="", "", IFERROR((VLOOKUP($B408,Ingredients!$A:$K,10,FALSE)*($D408/(VLOOKUP($B408,Ingredients!$A:$K,3,FALSE)))), "ingredient not in list"))</f>
        <v/>
      </c>
      <c r="L408" t="str">
        <f t="shared" si="70"/>
        <v/>
      </c>
      <c r="M408" s="69" t="str">
        <f>IF($B408="", "", IFERROR((VLOOKUP($B408,Ingredients!$A:$K,11,FALSE)*($D408/(VLOOKUP($B408,Ingredients!$A:$K,3,FALSE)))), "ingredient not in list"))</f>
        <v/>
      </c>
      <c r="N408" t="str">
        <f t="shared" si="71"/>
        <v/>
      </c>
      <c r="O408" s="29" t="str">
        <f>IF($B408="", "", IFERROR((VLOOKUP($B408,Ingredients!$A:$H,6,FALSE)*($D408/(VLOOKUP($B408,Ingredients!$A:$H,3,FALSE)))), "ingredient not in list"))</f>
        <v/>
      </c>
      <c r="P408" s="9" t="str">
        <f>IF(AND(G408&lt;&gt;"",G409=""),SUM(G$1:G409)-SUM(P$1:P407),"")</f>
        <v/>
      </c>
      <c r="Q408" t="str">
        <f>IF(AND(O408&lt;&gt;"",O409=""),SUM(O$1:O409)-SUM(Q$1:Q407),"")</f>
        <v/>
      </c>
      <c r="R408" s="114" t="str">
        <f>IF(AND(I408&lt;&gt;"",I409=""),SUM(I$1:I409)-SUM(R$1:R407),"")</f>
        <v/>
      </c>
      <c r="S408" s="114" t="str">
        <f>IF(AND(K408&lt;&gt;"",K409=""),SUM(K$1:K409)-SUM(S$1:S407),"")</f>
        <v/>
      </c>
      <c r="T408" s="114" t="str">
        <f>IF(AND(M408&lt;&gt;"",M409=""),SUM(M$1:M409)-SUM(T$1:T407),"")</f>
        <v/>
      </c>
      <c r="V408" s="9" t="str">
        <f t="shared" si="72"/>
        <v/>
      </c>
      <c r="W408" s="28" t="str">
        <f t="shared" si="73"/>
        <v/>
      </c>
      <c r="X408" s="114" t="str">
        <f t="shared" si="74"/>
        <v/>
      </c>
      <c r="Y408" s="114" t="str">
        <f t="shared" si="75"/>
        <v/>
      </c>
      <c r="Z408" s="114" t="str">
        <f t="shared" si="76"/>
        <v/>
      </c>
    </row>
    <row r="409" spans="1:26" ht="12.75" x14ac:dyDescent="0.2">
      <c r="A409" s="16"/>
      <c r="C409" t="str">
        <f t="shared" si="66"/>
        <v/>
      </c>
      <c r="D409" s="16"/>
      <c r="E409" s="3" t="str">
        <f>IF(B409="","",IFERROR(VLOOKUP(B409,Ingredients!$A:$G,4,FALSE),"ingredient not in list"))</f>
        <v/>
      </c>
      <c r="F409" t="str">
        <f t="shared" si="67"/>
        <v/>
      </c>
      <c r="G409" s="9" t="str">
        <f>IF(B409="", "", IFERROR((VLOOKUP(B409,Ingredients!$A:$H,8,FALSE)*(D409/(VLOOKUP(B409,Ingredients!$A:$H,3,FALSE)))), "ingredient not in list"))</f>
        <v/>
      </c>
      <c r="H409" t="str">
        <f t="shared" si="68"/>
        <v/>
      </c>
      <c r="I409" s="69" t="str">
        <f>IF($B409="", "", IFERROR((VLOOKUP($B409,Ingredients!$A:$K,9,FALSE)*($D409/(VLOOKUP($B409,Ingredients!$A:$K,3,FALSE)))), "ingredient not in list"))</f>
        <v/>
      </c>
      <c r="J409" t="str">
        <f t="shared" si="69"/>
        <v/>
      </c>
      <c r="K409" s="69" t="str">
        <f>IF($B409="", "", IFERROR((VLOOKUP($B409,Ingredients!$A:$K,10,FALSE)*($D409/(VLOOKUP($B409,Ingredients!$A:$K,3,FALSE)))), "ingredient not in list"))</f>
        <v/>
      </c>
      <c r="L409" t="str">
        <f t="shared" si="70"/>
        <v/>
      </c>
      <c r="M409" s="69" t="str">
        <f>IF($B409="", "", IFERROR((VLOOKUP($B409,Ingredients!$A:$K,11,FALSE)*($D409/(VLOOKUP($B409,Ingredients!$A:$K,3,FALSE)))), "ingredient not in list"))</f>
        <v/>
      </c>
      <c r="N409" t="str">
        <f t="shared" si="71"/>
        <v/>
      </c>
      <c r="O409" s="29" t="str">
        <f>IF($B409="", "", IFERROR((VLOOKUP($B409,Ingredients!$A:$H,6,FALSE)*($D409/(VLOOKUP($B409,Ingredients!$A:$H,3,FALSE)))), "ingredient not in list"))</f>
        <v/>
      </c>
      <c r="P409" s="9" t="str">
        <f>IF(AND(G409&lt;&gt;"",G410=""),SUM(G$1:G410)-SUM(P$1:P408),"")</f>
        <v/>
      </c>
      <c r="Q409" t="str">
        <f>IF(AND(O409&lt;&gt;"",O410=""),SUM(O$1:O410)-SUM(Q$1:Q408),"")</f>
        <v/>
      </c>
      <c r="R409" s="114" t="str">
        <f>IF(AND(I409&lt;&gt;"",I410=""),SUM(I$1:I410)-SUM(R$1:R408),"")</f>
        <v/>
      </c>
      <c r="S409" s="114" t="str">
        <f>IF(AND(K409&lt;&gt;"",K410=""),SUM(K$1:K410)-SUM(S$1:S408),"")</f>
        <v/>
      </c>
      <c r="T409" s="114" t="str">
        <f>IF(AND(M409&lt;&gt;"",M410=""),SUM(M$1:M410)-SUM(T$1:T408),"")</f>
        <v/>
      </c>
      <c r="V409" s="9" t="str">
        <f t="shared" si="72"/>
        <v/>
      </c>
      <c r="W409" s="28" t="str">
        <f t="shared" si="73"/>
        <v/>
      </c>
      <c r="X409" s="114" t="str">
        <f t="shared" si="74"/>
        <v/>
      </c>
      <c r="Y409" s="114" t="str">
        <f t="shared" si="75"/>
        <v/>
      </c>
      <c r="Z409" s="114" t="str">
        <f t="shared" si="76"/>
        <v/>
      </c>
    </row>
    <row r="410" spans="1:26" ht="12.75" x14ac:dyDescent="0.2">
      <c r="A410" s="16"/>
      <c r="C410" t="str">
        <f t="shared" si="66"/>
        <v/>
      </c>
      <c r="D410" s="16"/>
      <c r="E410" s="3" t="str">
        <f>IF(B410="","",IFERROR(VLOOKUP(B410,Ingredients!$A:$G,4,FALSE),"ingredient not in list"))</f>
        <v/>
      </c>
      <c r="F410" t="str">
        <f t="shared" si="67"/>
        <v/>
      </c>
      <c r="G410" s="9" t="str">
        <f>IF(B410="", "", IFERROR((VLOOKUP(B410,Ingredients!$A:$H,8,FALSE)*(D410/(VLOOKUP(B410,Ingredients!$A:$H,3,FALSE)))), "ingredient not in list"))</f>
        <v/>
      </c>
      <c r="H410" t="str">
        <f t="shared" si="68"/>
        <v/>
      </c>
      <c r="I410" s="69" t="str">
        <f>IF($B410="", "", IFERROR((VLOOKUP($B410,Ingredients!$A:$K,9,FALSE)*($D410/(VLOOKUP($B410,Ingredients!$A:$K,3,FALSE)))), "ingredient not in list"))</f>
        <v/>
      </c>
      <c r="J410" t="str">
        <f t="shared" si="69"/>
        <v/>
      </c>
      <c r="K410" s="69" t="str">
        <f>IF($B410="", "", IFERROR((VLOOKUP($B410,Ingredients!$A:$K,10,FALSE)*($D410/(VLOOKUP($B410,Ingredients!$A:$K,3,FALSE)))), "ingredient not in list"))</f>
        <v/>
      </c>
      <c r="L410" t="str">
        <f t="shared" si="70"/>
        <v/>
      </c>
      <c r="M410" s="69" t="str">
        <f>IF($B410="", "", IFERROR((VLOOKUP($B410,Ingredients!$A:$K,11,FALSE)*($D410/(VLOOKUP($B410,Ingredients!$A:$K,3,FALSE)))), "ingredient not in list"))</f>
        <v/>
      </c>
      <c r="N410" t="str">
        <f t="shared" si="71"/>
        <v/>
      </c>
      <c r="O410" s="29" t="str">
        <f>IF($B410="", "", IFERROR((VLOOKUP($B410,Ingredients!$A:$H,6,FALSE)*($D410/(VLOOKUP($B410,Ingredients!$A:$H,3,FALSE)))), "ingredient not in list"))</f>
        <v/>
      </c>
      <c r="P410" s="9" t="str">
        <f>IF(AND(G410&lt;&gt;"",G411=""),SUM(G$1:G411)-SUM(P$1:P409),"")</f>
        <v/>
      </c>
      <c r="Q410" t="str">
        <f>IF(AND(O410&lt;&gt;"",O411=""),SUM(O$1:O411)-SUM(Q$1:Q409),"")</f>
        <v/>
      </c>
      <c r="R410" s="114" t="str">
        <f>IF(AND(I410&lt;&gt;"",I411=""),SUM(I$1:I411)-SUM(R$1:R409),"")</f>
        <v/>
      </c>
      <c r="S410" s="114" t="str">
        <f>IF(AND(K410&lt;&gt;"",K411=""),SUM(K$1:K411)-SUM(S$1:S409),"")</f>
        <v/>
      </c>
      <c r="T410" s="114" t="str">
        <f>IF(AND(M410&lt;&gt;"",M411=""),SUM(M$1:M411)-SUM(T$1:T409),"")</f>
        <v/>
      </c>
      <c r="V410" s="9" t="str">
        <f t="shared" si="72"/>
        <v/>
      </c>
      <c r="W410" s="28" t="str">
        <f t="shared" si="73"/>
        <v/>
      </c>
      <c r="X410" s="114" t="str">
        <f t="shared" si="74"/>
        <v/>
      </c>
      <c r="Y410" s="114" t="str">
        <f t="shared" si="75"/>
        <v/>
      </c>
      <c r="Z410" s="114" t="str">
        <f t="shared" si="76"/>
        <v/>
      </c>
    </row>
    <row r="411" spans="1:26" ht="12.75" x14ac:dyDescent="0.2">
      <c r="A411" s="16"/>
      <c r="C411" t="str">
        <f t="shared" si="66"/>
        <v/>
      </c>
      <c r="D411" s="16"/>
      <c r="E411" s="3" t="str">
        <f>IF(B411="","",IFERROR(VLOOKUP(B411,Ingredients!$A:$G,4,FALSE),"ingredient not in list"))</f>
        <v/>
      </c>
      <c r="F411" t="str">
        <f t="shared" si="67"/>
        <v/>
      </c>
      <c r="G411" s="9" t="str">
        <f>IF(B411="", "", IFERROR((VLOOKUP(B411,Ingredients!$A:$H,8,FALSE)*(D411/(VLOOKUP(B411,Ingredients!$A:$H,3,FALSE)))), "ingredient not in list"))</f>
        <v/>
      </c>
      <c r="H411" t="str">
        <f t="shared" si="68"/>
        <v/>
      </c>
      <c r="I411" s="69" t="str">
        <f>IF($B411="", "", IFERROR((VLOOKUP($B411,Ingredients!$A:$K,9,FALSE)*($D411/(VLOOKUP($B411,Ingredients!$A:$K,3,FALSE)))), "ingredient not in list"))</f>
        <v/>
      </c>
      <c r="J411" t="str">
        <f t="shared" si="69"/>
        <v/>
      </c>
      <c r="K411" s="69" t="str">
        <f>IF($B411="", "", IFERROR((VLOOKUP($B411,Ingredients!$A:$K,10,FALSE)*($D411/(VLOOKUP($B411,Ingredients!$A:$K,3,FALSE)))), "ingredient not in list"))</f>
        <v/>
      </c>
      <c r="L411" t="str">
        <f t="shared" si="70"/>
        <v/>
      </c>
      <c r="M411" s="69" t="str">
        <f>IF($B411="", "", IFERROR((VLOOKUP($B411,Ingredients!$A:$K,11,FALSE)*($D411/(VLOOKUP($B411,Ingredients!$A:$K,3,FALSE)))), "ingredient not in list"))</f>
        <v/>
      </c>
      <c r="N411" t="str">
        <f t="shared" si="71"/>
        <v/>
      </c>
      <c r="O411" s="29" t="str">
        <f>IF($B411="", "", IFERROR((VLOOKUP($B411,Ingredients!$A:$H,6,FALSE)*($D411/(VLOOKUP($B411,Ingredients!$A:$H,3,FALSE)))), "ingredient not in list"))</f>
        <v/>
      </c>
      <c r="P411" s="9" t="str">
        <f>IF(AND(G411&lt;&gt;"",G412=""),SUM(G$1:G412)-SUM(P$1:P410),"")</f>
        <v/>
      </c>
      <c r="Q411" t="str">
        <f>IF(AND(O411&lt;&gt;"",O412=""),SUM(O$1:O412)-SUM(Q$1:Q410),"")</f>
        <v/>
      </c>
      <c r="R411" s="114" t="str">
        <f>IF(AND(I411&lt;&gt;"",I412=""),SUM(I$1:I412)-SUM(R$1:R410),"")</f>
        <v/>
      </c>
      <c r="S411" s="114" t="str">
        <f>IF(AND(K411&lt;&gt;"",K412=""),SUM(K$1:K412)-SUM(S$1:S410),"")</f>
        <v/>
      </c>
      <c r="T411" s="114" t="str">
        <f>IF(AND(M411&lt;&gt;"",M412=""),SUM(M$1:M412)-SUM(T$1:T410),"")</f>
        <v/>
      </c>
      <c r="V411" s="9" t="str">
        <f t="shared" si="72"/>
        <v/>
      </c>
      <c r="W411" s="28" t="str">
        <f t="shared" si="73"/>
        <v/>
      </c>
      <c r="X411" s="114" t="str">
        <f t="shared" si="74"/>
        <v/>
      </c>
      <c r="Y411" s="114" t="str">
        <f t="shared" si="75"/>
        <v/>
      </c>
      <c r="Z411" s="114" t="str">
        <f t="shared" si="76"/>
        <v/>
      </c>
    </row>
    <row r="412" spans="1:26" ht="12.75" x14ac:dyDescent="0.2">
      <c r="A412" s="16"/>
      <c r="C412" t="str">
        <f t="shared" si="66"/>
        <v/>
      </c>
      <c r="D412" s="16"/>
      <c r="E412" s="3" t="str">
        <f>IF(B412="","",IFERROR(VLOOKUP(B412,Ingredients!$A:$G,4,FALSE),"ingredient not in list"))</f>
        <v/>
      </c>
      <c r="F412" t="str">
        <f t="shared" si="67"/>
        <v/>
      </c>
      <c r="G412" s="9" t="str">
        <f>IF(B412="", "", IFERROR((VLOOKUP(B412,Ingredients!$A:$H,8,FALSE)*(D412/(VLOOKUP(B412,Ingredients!$A:$H,3,FALSE)))), "ingredient not in list"))</f>
        <v/>
      </c>
      <c r="H412" t="str">
        <f t="shared" si="68"/>
        <v/>
      </c>
      <c r="I412" s="69" t="str">
        <f>IF($B412="", "", IFERROR((VLOOKUP($B412,Ingredients!$A:$K,9,FALSE)*($D412/(VLOOKUP($B412,Ingredients!$A:$K,3,FALSE)))), "ingredient not in list"))</f>
        <v/>
      </c>
      <c r="J412" t="str">
        <f t="shared" si="69"/>
        <v/>
      </c>
      <c r="K412" s="69" t="str">
        <f>IF($B412="", "", IFERROR((VLOOKUP($B412,Ingredients!$A:$K,10,FALSE)*($D412/(VLOOKUP($B412,Ingredients!$A:$K,3,FALSE)))), "ingredient not in list"))</f>
        <v/>
      </c>
      <c r="L412" t="str">
        <f t="shared" si="70"/>
        <v/>
      </c>
      <c r="M412" s="69" t="str">
        <f>IF($B412="", "", IFERROR((VLOOKUP($B412,Ingredients!$A:$K,11,FALSE)*($D412/(VLOOKUP($B412,Ingredients!$A:$K,3,FALSE)))), "ingredient not in list"))</f>
        <v/>
      </c>
      <c r="N412" t="str">
        <f t="shared" si="71"/>
        <v/>
      </c>
      <c r="O412" s="29" t="str">
        <f>IF($B412="", "", IFERROR((VLOOKUP($B412,Ingredients!$A:$H,6,FALSE)*($D412/(VLOOKUP($B412,Ingredients!$A:$H,3,FALSE)))), "ingredient not in list"))</f>
        <v/>
      </c>
      <c r="P412" s="9" t="str">
        <f>IF(AND(G412&lt;&gt;"",G413=""),SUM(G$1:G413)-SUM(P$1:P411),"")</f>
        <v/>
      </c>
      <c r="Q412" t="str">
        <f>IF(AND(O412&lt;&gt;"",O413=""),SUM(O$1:O413)-SUM(Q$1:Q411),"")</f>
        <v/>
      </c>
      <c r="R412" s="114" t="str">
        <f>IF(AND(I412&lt;&gt;"",I413=""),SUM(I$1:I413)-SUM(R$1:R411),"")</f>
        <v/>
      </c>
      <c r="S412" s="114" t="str">
        <f>IF(AND(K412&lt;&gt;"",K413=""),SUM(K$1:K413)-SUM(S$1:S411),"")</f>
        <v/>
      </c>
      <c r="T412" s="114" t="str">
        <f>IF(AND(M412&lt;&gt;"",M413=""),SUM(M$1:M413)-SUM(T$1:T411),"")</f>
        <v/>
      </c>
      <c r="V412" s="9" t="str">
        <f t="shared" si="72"/>
        <v/>
      </c>
      <c r="W412" s="28" t="str">
        <f t="shared" si="73"/>
        <v/>
      </c>
      <c r="X412" s="114" t="str">
        <f t="shared" si="74"/>
        <v/>
      </c>
      <c r="Y412" s="114" t="str">
        <f t="shared" si="75"/>
        <v/>
      </c>
      <c r="Z412" s="114" t="str">
        <f t="shared" si="76"/>
        <v/>
      </c>
    </row>
    <row r="413" spans="1:26" ht="12.75" x14ac:dyDescent="0.2">
      <c r="A413" s="16"/>
      <c r="C413" t="str">
        <f t="shared" si="66"/>
        <v/>
      </c>
      <c r="D413" s="16"/>
      <c r="E413" s="3" t="str">
        <f>IF(B413="","",IFERROR(VLOOKUP(B413,Ingredients!$A:$G,4,FALSE),"ingredient not in list"))</f>
        <v/>
      </c>
      <c r="F413" t="str">
        <f t="shared" si="67"/>
        <v/>
      </c>
      <c r="G413" s="9" t="str">
        <f>IF(B413="", "", IFERROR((VLOOKUP(B413,Ingredients!$A:$H,8,FALSE)*(D413/(VLOOKUP(B413,Ingredients!$A:$H,3,FALSE)))), "ingredient not in list"))</f>
        <v/>
      </c>
      <c r="H413" t="str">
        <f t="shared" si="68"/>
        <v/>
      </c>
      <c r="I413" s="69" t="str">
        <f>IF($B413="", "", IFERROR((VLOOKUP($B413,Ingredients!$A:$K,9,FALSE)*($D413/(VLOOKUP($B413,Ingredients!$A:$K,3,FALSE)))), "ingredient not in list"))</f>
        <v/>
      </c>
      <c r="J413" t="str">
        <f t="shared" si="69"/>
        <v/>
      </c>
      <c r="K413" s="69" t="str">
        <f>IF($B413="", "", IFERROR((VLOOKUP($B413,Ingredients!$A:$K,10,FALSE)*($D413/(VLOOKUP($B413,Ingredients!$A:$K,3,FALSE)))), "ingredient not in list"))</f>
        <v/>
      </c>
      <c r="L413" t="str">
        <f t="shared" si="70"/>
        <v/>
      </c>
      <c r="M413" s="69" t="str">
        <f>IF($B413="", "", IFERROR((VLOOKUP($B413,Ingredients!$A:$K,11,FALSE)*($D413/(VLOOKUP($B413,Ingredients!$A:$K,3,FALSE)))), "ingredient not in list"))</f>
        <v/>
      </c>
      <c r="N413" t="str">
        <f t="shared" si="71"/>
        <v/>
      </c>
      <c r="O413" s="29" t="str">
        <f>IF($B413="", "", IFERROR((VLOOKUP($B413,Ingredients!$A:$H,6,FALSE)*($D413/(VLOOKUP($B413,Ingredients!$A:$H,3,FALSE)))), "ingredient not in list"))</f>
        <v/>
      </c>
      <c r="P413" s="9" t="str">
        <f>IF(AND(G413&lt;&gt;"",G414=""),SUM(G$1:G414)-SUM(P$1:P412),"")</f>
        <v/>
      </c>
      <c r="Q413" t="str">
        <f>IF(AND(O413&lt;&gt;"",O414=""),SUM(O$1:O414)-SUM(Q$1:Q412),"")</f>
        <v/>
      </c>
      <c r="R413" s="114" t="str">
        <f>IF(AND(I413&lt;&gt;"",I414=""),SUM(I$1:I414)-SUM(R$1:R412),"")</f>
        <v/>
      </c>
      <c r="S413" s="114" t="str">
        <f>IF(AND(K413&lt;&gt;"",K414=""),SUM(K$1:K414)-SUM(S$1:S412),"")</f>
        <v/>
      </c>
      <c r="T413" s="114" t="str">
        <f>IF(AND(M413&lt;&gt;"",M414=""),SUM(M$1:M414)-SUM(T$1:T412),"")</f>
        <v/>
      </c>
      <c r="V413" s="9" t="str">
        <f t="shared" si="72"/>
        <v/>
      </c>
      <c r="W413" s="28" t="str">
        <f t="shared" si="73"/>
        <v/>
      </c>
      <c r="X413" s="114" t="str">
        <f t="shared" si="74"/>
        <v/>
      </c>
      <c r="Y413" s="114" t="str">
        <f t="shared" si="75"/>
        <v/>
      </c>
      <c r="Z413" s="114" t="str">
        <f t="shared" si="76"/>
        <v/>
      </c>
    </row>
    <row r="414" spans="1:26" ht="12.75" x14ac:dyDescent="0.2">
      <c r="A414" s="16"/>
      <c r="C414" t="str">
        <f t="shared" si="66"/>
        <v/>
      </c>
      <c r="D414" s="16"/>
      <c r="E414" s="3" t="str">
        <f>IF(B414="","",IFERROR(VLOOKUP(B414,Ingredients!$A:$G,4,FALSE),"ingredient not in list"))</f>
        <v/>
      </c>
      <c r="F414" t="str">
        <f t="shared" si="67"/>
        <v/>
      </c>
      <c r="G414" s="9" t="str">
        <f>IF(B414="", "", IFERROR((VLOOKUP(B414,Ingredients!$A:$H,8,FALSE)*(D414/(VLOOKUP(B414,Ingredients!$A:$H,3,FALSE)))), "ingredient not in list"))</f>
        <v/>
      </c>
      <c r="H414" t="str">
        <f t="shared" si="68"/>
        <v/>
      </c>
      <c r="I414" s="69" t="str">
        <f>IF($B414="", "", IFERROR((VLOOKUP($B414,Ingredients!$A:$K,9,FALSE)*($D414/(VLOOKUP($B414,Ingredients!$A:$K,3,FALSE)))), "ingredient not in list"))</f>
        <v/>
      </c>
      <c r="J414" t="str">
        <f t="shared" si="69"/>
        <v/>
      </c>
      <c r="K414" s="69" t="str">
        <f>IF($B414="", "", IFERROR((VLOOKUP($B414,Ingredients!$A:$K,10,FALSE)*($D414/(VLOOKUP($B414,Ingredients!$A:$K,3,FALSE)))), "ingredient not in list"))</f>
        <v/>
      </c>
      <c r="L414" t="str">
        <f t="shared" si="70"/>
        <v/>
      </c>
      <c r="M414" s="69" t="str">
        <f>IF($B414="", "", IFERROR((VLOOKUP($B414,Ingredients!$A:$K,11,FALSE)*($D414/(VLOOKUP($B414,Ingredients!$A:$K,3,FALSE)))), "ingredient not in list"))</f>
        <v/>
      </c>
      <c r="N414" t="str">
        <f t="shared" si="71"/>
        <v/>
      </c>
      <c r="O414" s="29" t="str">
        <f>IF($B414="", "", IFERROR((VLOOKUP($B414,Ingredients!$A:$H,6,FALSE)*($D414/(VLOOKUP($B414,Ingredients!$A:$H,3,FALSE)))), "ingredient not in list"))</f>
        <v/>
      </c>
      <c r="P414" s="9" t="str">
        <f>IF(AND(G414&lt;&gt;"",G415=""),SUM(G$1:G415)-SUM(P$1:P413),"")</f>
        <v/>
      </c>
      <c r="Q414" t="str">
        <f>IF(AND(O414&lt;&gt;"",O415=""),SUM(O$1:O415)-SUM(Q$1:Q413),"")</f>
        <v/>
      </c>
      <c r="R414" s="114" t="str">
        <f>IF(AND(I414&lt;&gt;"",I415=""),SUM(I$1:I415)-SUM(R$1:R413),"")</f>
        <v/>
      </c>
      <c r="S414" s="114" t="str">
        <f>IF(AND(K414&lt;&gt;"",K415=""),SUM(K$1:K415)-SUM(S$1:S413),"")</f>
        <v/>
      </c>
      <c r="T414" s="114" t="str">
        <f>IF(AND(M414&lt;&gt;"",M415=""),SUM(M$1:M415)-SUM(T$1:T413),"")</f>
        <v/>
      </c>
      <c r="V414" s="9" t="str">
        <f t="shared" si="72"/>
        <v/>
      </c>
      <c r="W414" s="28" t="str">
        <f t="shared" si="73"/>
        <v/>
      </c>
      <c r="X414" s="114" t="str">
        <f t="shared" si="74"/>
        <v/>
      </c>
      <c r="Y414" s="114" t="str">
        <f t="shared" si="75"/>
        <v/>
      </c>
      <c r="Z414" s="114" t="str">
        <f t="shared" si="76"/>
        <v/>
      </c>
    </row>
    <row r="415" spans="1:26" ht="12.75" x14ac:dyDescent="0.2">
      <c r="A415" s="16"/>
      <c r="C415" t="str">
        <f t="shared" si="66"/>
        <v/>
      </c>
      <c r="D415" s="16"/>
      <c r="E415" s="3" t="str">
        <f>IF(B415="","",IFERROR(VLOOKUP(B415,Ingredients!$A:$G,4,FALSE),"ingredient not in list"))</f>
        <v/>
      </c>
      <c r="F415" t="str">
        <f t="shared" si="67"/>
        <v/>
      </c>
      <c r="G415" s="9" t="str">
        <f>IF(B415="", "", IFERROR((VLOOKUP(B415,Ingredients!$A:$H,8,FALSE)*(D415/(VLOOKUP(B415,Ingredients!$A:$H,3,FALSE)))), "ingredient not in list"))</f>
        <v/>
      </c>
      <c r="H415" t="str">
        <f t="shared" si="68"/>
        <v/>
      </c>
      <c r="I415" s="69" t="str">
        <f>IF($B415="", "", IFERROR((VLOOKUP($B415,Ingredients!$A:$K,9,FALSE)*($D415/(VLOOKUP($B415,Ingredients!$A:$K,3,FALSE)))), "ingredient not in list"))</f>
        <v/>
      </c>
      <c r="J415" t="str">
        <f t="shared" si="69"/>
        <v/>
      </c>
      <c r="K415" s="69" t="str">
        <f>IF($B415="", "", IFERROR((VLOOKUP($B415,Ingredients!$A:$K,10,FALSE)*($D415/(VLOOKUP($B415,Ingredients!$A:$K,3,FALSE)))), "ingredient not in list"))</f>
        <v/>
      </c>
      <c r="L415" t="str">
        <f t="shared" si="70"/>
        <v/>
      </c>
      <c r="M415" s="69" t="str">
        <f>IF($B415="", "", IFERROR((VLOOKUP($B415,Ingredients!$A:$K,11,FALSE)*($D415/(VLOOKUP($B415,Ingredients!$A:$K,3,FALSE)))), "ingredient not in list"))</f>
        <v/>
      </c>
      <c r="N415" t="str">
        <f t="shared" si="71"/>
        <v/>
      </c>
      <c r="O415" s="29" t="str">
        <f>IF($B415="", "", IFERROR((VLOOKUP($B415,Ingredients!$A:$H,6,FALSE)*($D415/(VLOOKUP($B415,Ingredients!$A:$H,3,FALSE)))), "ingredient not in list"))</f>
        <v/>
      </c>
      <c r="P415" s="9" t="str">
        <f>IF(AND(G415&lt;&gt;"",G416=""),SUM(G$1:G416)-SUM(P$1:P414),"")</f>
        <v/>
      </c>
      <c r="Q415" t="str">
        <f>IF(AND(O415&lt;&gt;"",O416=""),SUM(O$1:O416)-SUM(Q$1:Q414),"")</f>
        <v/>
      </c>
      <c r="R415" s="114" t="str">
        <f>IF(AND(I415&lt;&gt;"",I416=""),SUM(I$1:I416)-SUM(R$1:R414),"")</f>
        <v/>
      </c>
      <c r="S415" s="114" t="str">
        <f>IF(AND(K415&lt;&gt;"",K416=""),SUM(K$1:K416)-SUM(S$1:S414),"")</f>
        <v/>
      </c>
      <c r="T415" s="114" t="str">
        <f>IF(AND(M415&lt;&gt;"",M416=""),SUM(M$1:M416)-SUM(T$1:T414),"")</f>
        <v/>
      </c>
      <c r="V415" s="9" t="str">
        <f t="shared" si="72"/>
        <v/>
      </c>
      <c r="W415" s="28" t="str">
        <f t="shared" si="73"/>
        <v/>
      </c>
      <c r="X415" s="114" t="str">
        <f t="shared" si="74"/>
        <v/>
      </c>
      <c r="Y415" s="114" t="str">
        <f t="shared" si="75"/>
        <v/>
      </c>
      <c r="Z415" s="114" t="str">
        <f t="shared" si="76"/>
        <v/>
      </c>
    </row>
    <row r="416" spans="1:26" ht="12.75" x14ac:dyDescent="0.2">
      <c r="A416" s="16"/>
      <c r="C416" t="str">
        <f t="shared" si="66"/>
        <v/>
      </c>
      <c r="D416" s="16"/>
      <c r="E416" s="3" t="str">
        <f>IF(B416="","",IFERROR(VLOOKUP(B416,Ingredients!$A:$G,4,FALSE),"ingredient not in list"))</f>
        <v/>
      </c>
      <c r="F416" t="str">
        <f t="shared" si="67"/>
        <v/>
      </c>
      <c r="G416" s="9" t="str">
        <f>IF(B416="", "", IFERROR((VLOOKUP(B416,Ingredients!$A:$H,8,FALSE)*(D416/(VLOOKUP(B416,Ingredients!$A:$H,3,FALSE)))), "ingredient not in list"))</f>
        <v/>
      </c>
      <c r="H416" t="str">
        <f t="shared" si="68"/>
        <v/>
      </c>
      <c r="I416" s="69" t="str">
        <f>IF($B416="", "", IFERROR((VLOOKUP($B416,Ingredients!$A:$K,9,FALSE)*($D416/(VLOOKUP($B416,Ingredients!$A:$K,3,FALSE)))), "ingredient not in list"))</f>
        <v/>
      </c>
      <c r="J416" t="str">
        <f t="shared" si="69"/>
        <v/>
      </c>
      <c r="K416" s="69" t="str">
        <f>IF($B416="", "", IFERROR((VLOOKUP($B416,Ingredients!$A:$K,10,FALSE)*($D416/(VLOOKUP($B416,Ingredients!$A:$K,3,FALSE)))), "ingredient not in list"))</f>
        <v/>
      </c>
      <c r="L416" t="str">
        <f t="shared" si="70"/>
        <v/>
      </c>
      <c r="M416" s="69" t="str">
        <f>IF($B416="", "", IFERROR((VLOOKUP($B416,Ingredients!$A:$K,11,FALSE)*($D416/(VLOOKUP($B416,Ingredients!$A:$K,3,FALSE)))), "ingredient not in list"))</f>
        <v/>
      </c>
      <c r="N416" t="str">
        <f t="shared" si="71"/>
        <v/>
      </c>
      <c r="O416" s="29" t="str">
        <f>IF($B416="", "", IFERROR((VLOOKUP($B416,Ingredients!$A:$H,6,FALSE)*($D416/(VLOOKUP($B416,Ingredients!$A:$H,3,FALSE)))), "ingredient not in list"))</f>
        <v/>
      </c>
      <c r="P416" s="9" t="str">
        <f>IF(AND(G416&lt;&gt;"",G417=""),SUM(G$1:G417)-SUM(P$1:P415),"")</f>
        <v/>
      </c>
      <c r="Q416" t="str">
        <f>IF(AND(O416&lt;&gt;"",O417=""),SUM(O$1:O417)-SUM(Q$1:Q415),"")</f>
        <v/>
      </c>
      <c r="R416" s="114" t="str">
        <f>IF(AND(I416&lt;&gt;"",I417=""),SUM(I$1:I417)-SUM(R$1:R415),"")</f>
        <v/>
      </c>
      <c r="S416" s="114" t="str">
        <f>IF(AND(K416&lt;&gt;"",K417=""),SUM(K$1:K417)-SUM(S$1:S415),"")</f>
        <v/>
      </c>
      <c r="T416" s="114" t="str">
        <f>IF(AND(M416&lt;&gt;"",M417=""),SUM(M$1:M417)-SUM(T$1:T415),"")</f>
        <v/>
      </c>
      <c r="V416" s="9" t="str">
        <f t="shared" si="72"/>
        <v/>
      </c>
      <c r="W416" s="28" t="str">
        <f t="shared" si="73"/>
        <v/>
      </c>
      <c r="X416" s="114" t="str">
        <f t="shared" si="74"/>
        <v/>
      </c>
      <c r="Y416" s="114" t="str">
        <f t="shared" si="75"/>
        <v/>
      </c>
      <c r="Z416" s="114" t="str">
        <f t="shared" si="76"/>
        <v/>
      </c>
    </row>
    <row r="417" spans="1:26" ht="12.75" x14ac:dyDescent="0.2">
      <c r="A417" s="16"/>
      <c r="C417" t="str">
        <f t="shared" si="66"/>
        <v/>
      </c>
      <c r="D417" s="16"/>
      <c r="E417" s="3" t="str">
        <f>IF(B417="","",IFERROR(VLOOKUP(B417,Ingredients!$A:$G,4,FALSE),"ingredient not in list"))</f>
        <v/>
      </c>
      <c r="F417" t="str">
        <f t="shared" si="67"/>
        <v/>
      </c>
      <c r="G417" s="9" t="str">
        <f>IF(B417="", "", IFERROR((VLOOKUP(B417,Ingredients!$A:$H,8,FALSE)*(D417/(VLOOKUP(B417,Ingredients!$A:$H,3,FALSE)))), "ingredient not in list"))</f>
        <v/>
      </c>
      <c r="H417" t="str">
        <f t="shared" si="68"/>
        <v/>
      </c>
      <c r="I417" s="69" t="str">
        <f>IF($B417="", "", IFERROR((VLOOKUP($B417,Ingredients!$A:$K,9,FALSE)*($D417/(VLOOKUP($B417,Ingredients!$A:$K,3,FALSE)))), "ingredient not in list"))</f>
        <v/>
      </c>
      <c r="J417" t="str">
        <f t="shared" si="69"/>
        <v/>
      </c>
      <c r="K417" s="69" t="str">
        <f>IF($B417="", "", IFERROR((VLOOKUP($B417,Ingredients!$A:$K,10,FALSE)*($D417/(VLOOKUP($B417,Ingredients!$A:$K,3,FALSE)))), "ingredient not in list"))</f>
        <v/>
      </c>
      <c r="L417" t="str">
        <f t="shared" si="70"/>
        <v/>
      </c>
      <c r="M417" s="69" t="str">
        <f>IF($B417="", "", IFERROR((VLOOKUP($B417,Ingredients!$A:$K,11,FALSE)*($D417/(VLOOKUP($B417,Ingredients!$A:$K,3,FALSE)))), "ingredient not in list"))</f>
        <v/>
      </c>
      <c r="N417" t="str">
        <f t="shared" si="71"/>
        <v/>
      </c>
      <c r="O417" s="29" t="str">
        <f>IF($B417="", "", IFERROR((VLOOKUP($B417,Ingredients!$A:$H,6,FALSE)*($D417/(VLOOKUP($B417,Ingredients!$A:$H,3,FALSE)))), "ingredient not in list"))</f>
        <v/>
      </c>
      <c r="P417" s="9" t="str">
        <f>IF(AND(G417&lt;&gt;"",G418=""),SUM(G$1:G418)-SUM(P$1:P416),"")</f>
        <v/>
      </c>
      <c r="Q417" t="str">
        <f>IF(AND(O417&lt;&gt;"",O418=""),SUM(O$1:O418)-SUM(Q$1:Q416),"")</f>
        <v/>
      </c>
      <c r="R417" s="114" t="str">
        <f>IF(AND(I417&lt;&gt;"",I418=""),SUM(I$1:I418)-SUM(R$1:R416),"")</f>
        <v/>
      </c>
      <c r="S417" s="114" t="str">
        <f>IF(AND(K417&lt;&gt;"",K418=""),SUM(K$1:K418)-SUM(S$1:S416),"")</f>
        <v/>
      </c>
      <c r="T417" s="114" t="str">
        <f>IF(AND(M417&lt;&gt;"",M418=""),SUM(M$1:M418)-SUM(T$1:T416),"")</f>
        <v/>
      </c>
      <c r="V417" s="9" t="str">
        <f t="shared" si="72"/>
        <v/>
      </c>
      <c r="W417" s="28" t="str">
        <f t="shared" si="73"/>
        <v/>
      </c>
      <c r="X417" s="114" t="str">
        <f t="shared" si="74"/>
        <v/>
      </c>
      <c r="Y417" s="114" t="str">
        <f t="shared" si="75"/>
        <v/>
      </c>
      <c r="Z417" s="114" t="str">
        <f t="shared" si="76"/>
        <v/>
      </c>
    </row>
    <row r="418" spans="1:26" ht="12.75" x14ac:dyDescent="0.2">
      <c r="A418" s="16"/>
      <c r="C418" t="str">
        <f t="shared" si="66"/>
        <v/>
      </c>
      <c r="D418" s="16"/>
      <c r="E418" s="3" t="str">
        <f>IF(B418="","",IFERROR(VLOOKUP(B418,Ingredients!$A:$G,4,FALSE),"ingredient not in list"))</f>
        <v/>
      </c>
      <c r="F418" t="str">
        <f t="shared" si="67"/>
        <v/>
      </c>
      <c r="G418" s="9" t="str">
        <f>IF(B418="", "", IFERROR((VLOOKUP(B418,Ingredients!$A:$H,8,FALSE)*(D418/(VLOOKUP(B418,Ingredients!$A:$H,3,FALSE)))), "ingredient not in list"))</f>
        <v/>
      </c>
      <c r="H418" t="str">
        <f t="shared" si="68"/>
        <v/>
      </c>
      <c r="I418" s="69" t="str">
        <f>IF($B418="", "", IFERROR((VLOOKUP($B418,Ingredients!$A:$K,9,FALSE)*($D418/(VLOOKUP($B418,Ingredients!$A:$K,3,FALSE)))), "ingredient not in list"))</f>
        <v/>
      </c>
      <c r="J418" t="str">
        <f t="shared" si="69"/>
        <v/>
      </c>
      <c r="K418" s="69" t="str">
        <f>IF($B418="", "", IFERROR((VLOOKUP($B418,Ingredients!$A:$K,10,FALSE)*($D418/(VLOOKUP($B418,Ingredients!$A:$K,3,FALSE)))), "ingredient not in list"))</f>
        <v/>
      </c>
      <c r="L418" t="str">
        <f t="shared" si="70"/>
        <v/>
      </c>
      <c r="M418" s="69" t="str">
        <f>IF($B418="", "", IFERROR((VLOOKUP($B418,Ingredients!$A:$K,11,FALSE)*($D418/(VLOOKUP($B418,Ingredients!$A:$K,3,FALSE)))), "ingredient not in list"))</f>
        <v/>
      </c>
      <c r="N418" t="str">
        <f t="shared" si="71"/>
        <v/>
      </c>
      <c r="O418" s="29" t="str">
        <f>IF($B418="", "", IFERROR((VLOOKUP($B418,Ingredients!$A:$H,6,FALSE)*($D418/(VLOOKUP($B418,Ingredients!$A:$H,3,FALSE)))), "ingredient not in list"))</f>
        <v/>
      </c>
      <c r="P418" s="9" t="str">
        <f>IF(AND(G418&lt;&gt;"",G419=""),SUM(G$1:G419)-SUM(P$1:P417),"")</f>
        <v/>
      </c>
      <c r="Q418" t="str">
        <f>IF(AND(O418&lt;&gt;"",O419=""),SUM(O$1:O419)-SUM(Q$1:Q417),"")</f>
        <v/>
      </c>
      <c r="R418" s="114" t="str">
        <f>IF(AND(I418&lt;&gt;"",I419=""),SUM(I$1:I419)-SUM(R$1:R417),"")</f>
        <v/>
      </c>
      <c r="S418" s="114" t="str">
        <f>IF(AND(K418&lt;&gt;"",K419=""),SUM(K$1:K419)-SUM(S$1:S417),"")</f>
        <v/>
      </c>
      <c r="T418" s="114" t="str">
        <f>IF(AND(M418&lt;&gt;"",M419=""),SUM(M$1:M419)-SUM(T$1:T417),"")</f>
        <v/>
      </c>
      <c r="V418" s="9" t="str">
        <f t="shared" si="72"/>
        <v/>
      </c>
      <c r="W418" s="28" t="str">
        <f t="shared" si="73"/>
        <v/>
      </c>
      <c r="X418" s="114" t="str">
        <f t="shared" si="74"/>
        <v/>
      </c>
      <c r="Y418" s="114" t="str">
        <f t="shared" si="75"/>
        <v/>
      </c>
      <c r="Z418" s="114" t="str">
        <f t="shared" si="76"/>
        <v/>
      </c>
    </row>
    <row r="419" spans="1:26" ht="12.75" x14ac:dyDescent="0.2">
      <c r="A419" s="16"/>
      <c r="C419" t="str">
        <f t="shared" si="66"/>
        <v/>
      </c>
      <c r="D419" s="16"/>
      <c r="E419" s="3" t="str">
        <f>IF(B419="","",IFERROR(VLOOKUP(B419,Ingredients!$A:$G,4,FALSE),"ingredient not in list"))</f>
        <v/>
      </c>
      <c r="F419" t="str">
        <f t="shared" si="67"/>
        <v/>
      </c>
      <c r="G419" s="9" t="str">
        <f>IF(B419="", "", IFERROR((VLOOKUP(B419,Ingredients!$A:$H,8,FALSE)*(D419/(VLOOKUP(B419,Ingredients!$A:$H,3,FALSE)))), "ingredient not in list"))</f>
        <v/>
      </c>
      <c r="H419" t="str">
        <f t="shared" si="68"/>
        <v/>
      </c>
      <c r="I419" s="69" t="str">
        <f>IF($B419="", "", IFERROR((VLOOKUP($B419,Ingredients!$A:$K,9,FALSE)*($D419/(VLOOKUP($B419,Ingredients!$A:$K,3,FALSE)))), "ingredient not in list"))</f>
        <v/>
      </c>
      <c r="J419" t="str">
        <f t="shared" si="69"/>
        <v/>
      </c>
      <c r="K419" s="69" t="str">
        <f>IF($B419="", "", IFERROR((VLOOKUP($B419,Ingredients!$A:$K,10,FALSE)*($D419/(VLOOKUP($B419,Ingredients!$A:$K,3,FALSE)))), "ingredient not in list"))</f>
        <v/>
      </c>
      <c r="L419" t="str">
        <f t="shared" si="70"/>
        <v/>
      </c>
      <c r="M419" s="69" t="str">
        <f>IF($B419="", "", IFERROR((VLOOKUP($B419,Ingredients!$A:$K,11,FALSE)*($D419/(VLOOKUP($B419,Ingredients!$A:$K,3,FALSE)))), "ingredient not in list"))</f>
        <v/>
      </c>
      <c r="N419" t="str">
        <f t="shared" si="71"/>
        <v/>
      </c>
      <c r="O419" s="29" t="str">
        <f>IF($B419="", "", IFERROR((VLOOKUP($B419,Ingredients!$A:$H,6,FALSE)*($D419/(VLOOKUP($B419,Ingredients!$A:$H,3,FALSE)))), "ingredient not in list"))</f>
        <v/>
      </c>
      <c r="P419" s="9" t="str">
        <f>IF(AND(G419&lt;&gt;"",G420=""),SUM(G$1:G420)-SUM(P$1:P418),"")</f>
        <v/>
      </c>
      <c r="Q419" t="str">
        <f>IF(AND(O419&lt;&gt;"",O420=""),SUM(O$1:O420)-SUM(Q$1:Q418),"")</f>
        <v/>
      </c>
      <c r="R419" s="114" t="str">
        <f>IF(AND(I419&lt;&gt;"",I420=""),SUM(I$1:I420)-SUM(R$1:R418),"")</f>
        <v/>
      </c>
      <c r="S419" s="114" t="str">
        <f>IF(AND(K419&lt;&gt;"",K420=""),SUM(K$1:K420)-SUM(S$1:S418),"")</f>
        <v/>
      </c>
      <c r="T419" s="114" t="str">
        <f>IF(AND(M419&lt;&gt;"",M420=""),SUM(M$1:M420)-SUM(T$1:T418),"")</f>
        <v/>
      </c>
      <c r="V419" s="9" t="str">
        <f t="shared" si="72"/>
        <v/>
      </c>
      <c r="W419" s="28" t="str">
        <f t="shared" si="73"/>
        <v/>
      </c>
      <c r="X419" s="114" t="str">
        <f t="shared" si="74"/>
        <v/>
      </c>
      <c r="Y419" s="114" t="str">
        <f t="shared" si="75"/>
        <v/>
      </c>
      <c r="Z419" s="114" t="str">
        <f t="shared" si="76"/>
        <v/>
      </c>
    </row>
    <row r="420" spans="1:26" ht="12.75" x14ac:dyDescent="0.2">
      <c r="A420" s="16"/>
      <c r="C420" t="str">
        <f t="shared" si="66"/>
        <v/>
      </c>
      <c r="D420" s="16"/>
      <c r="E420" s="3" t="str">
        <f>IF(B420="","",IFERROR(VLOOKUP(B420,Ingredients!$A:$G,4,FALSE),"ingredient not in list"))</f>
        <v/>
      </c>
      <c r="F420" t="str">
        <f t="shared" si="67"/>
        <v/>
      </c>
      <c r="G420" s="9" t="str">
        <f>IF(B420="", "", IFERROR((VLOOKUP(B420,Ingredients!$A:$H,8,FALSE)*(D420/(VLOOKUP(B420,Ingredients!$A:$H,3,FALSE)))), "ingredient not in list"))</f>
        <v/>
      </c>
      <c r="H420" t="str">
        <f t="shared" si="68"/>
        <v/>
      </c>
      <c r="I420" s="69" t="str">
        <f>IF($B420="", "", IFERROR((VLOOKUP($B420,Ingredients!$A:$K,9,FALSE)*($D420/(VLOOKUP($B420,Ingredients!$A:$K,3,FALSE)))), "ingredient not in list"))</f>
        <v/>
      </c>
      <c r="J420" t="str">
        <f t="shared" si="69"/>
        <v/>
      </c>
      <c r="K420" s="69" t="str">
        <f>IF($B420="", "", IFERROR((VLOOKUP($B420,Ingredients!$A:$K,10,FALSE)*($D420/(VLOOKUP($B420,Ingredients!$A:$K,3,FALSE)))), "ingredient not in list"))</f>
        <v/>
      </c>
      <c r="L420" t="str">
        <f t="shared" si="70"/>
        <v/>
      </c>
      <c r="M420" s="69" t="str">
        <f>IF($B420="", "", IFERROR((VLOOKUP($B420,Ingredients!$A:$K,11,FALSE)*($D420/(VLOOKUP($B420,Ingredients!$A:$K,3,FALSE)))), "ingredient not in list"))</f>
        <v/>
      </c>
      <c r="N420" t="str">
        <f t="shared" si="71"/>
        <v/>
      </c>
      <c r="O420" s="29" t="str">
        <f>IF($B420="", "", IFERROR((VLOOKUP($B420,Ingredients!$A:$H,6,FALSE)*($D420/(VLOOKUP($B420,Ingredients!$A:$H,3,FALSE)))), "ingredient not in list"))</f>
        <v/>
      </c>
      <c r="P420" s="9" t="str">
        <f>IF(AND(G420&lt;&gt;"",G421=""),SUM(G$1:G421)-SUM(P$1:P419),"")</f>
        <v/>
      </c>
      <c r="Q420" t="str">
        <f>IF(AND(O420&lt;&gt;"",O421=""),SUM(O$1:O421)-SUM(Q$1:Q419),"")</f>
        <v/>
      </c>
      <c r="R420" s="114" t="str">
        <f>IF(AND(I420&lt;&gt;"",I421=""),SUM(I$1:I421)-SUM(R$1:R419),"")</f>
        <v/>
      </c>
      <c r="S420" s="114" t="str">
        <f>IF(AND(K420&lt;&gt;"",K421=""),SUM(K$1:K421)-SUM(S$1:S419),"")</f>
        <v/>
      </c>
      <c r="T420" s="114" t="str">
        <f>IF(AND(M420&lt;&gt;"",M421=""),SUM(M$1:M421)-SUM(T$1:T419),"")</f>
        <v/>
      </c>
      <c r="V420" s="9" t="str">
        <f t="shared" si="72"/>
        <v/>
      </c>
      <c r="W420" s="28" t="str">
        <f t="shared" si="73"/>
        <v/>
      </c>
      <c r="X420" s="114" t="str">
        <f t="shared" si="74"/>
        <v/>
      </c>
      <c r="Y420" s="114" t="str">
        <f t="shared" si="75"/>
        <v/>
      </c>
      <c r="Z420" s="114" t="str">
        <f t="shared" si="76"/>
        <v/>
      </c>
    </row>
    <row r="421" spans="1:26" ht="12.75" x14ac:dyDescent="0.2">
      <c r="A421" s="16"/>
      <c r="C421" t="str">
        <f t="shared" si="66"/>
        <v/>
      </c>
      <c r="D421" s="16"/>
      <c r="E421" s="3" t="str">
        <f>IF(B421="","",IFERROR(VLOOKUP(B421,Ingredients!$A:$G,4,FALSE),"ingredient not in list"))</f>
        <v/>
      </c>
      <c r="F421" t="str">
        <f t="shared" si="67"/>
        <v/>
      </c>
      <c r="G421" s="9" t="str">
        <f>IF(B421="", "", IFERROR((VLOOKUP(B421,Ingredients!$A:$H,8,FALSE)*(D421/(VLOOKUP(B421,Ingredients!$A:$H,3,FALSE)))), "ingredient not in list"))</f>
        <v/>
      </c>
      <c r="H421" t="str">
        <f t="shared" si="68"/>
        <v/>
      </c>
      <c r="I421" s="69" t="str">
        <f>IF($B421="", "", IFERROR((VLOOKUP($B421,Ingredients!$A:$K,9,FALSE)*($D421/(VLOOKUP($B421,Ingredients!$A:$K,3,FALSE)))), "ingredient not in list"))</f>
        <v/>
      </c>
      <c r="J421" t="str">
        <f t="shared" si="69"/>
        <v/>
      </c>
      <c r="K421" s="69" t="str">
        <f>IF($B421="", "", IFERROR((VLOOKUP($B421,Ingredients!$A:$K,10,FALSE)*($D421/(VLOOKUP($B421,Ingredients!$A:$K,3,FALSE)))), "ingredient not in list"))</f>
        <v/>
      </c>
      <c r="L421" t="str">
        <f t="shared" si="70"/>
        <v/>
      </c>
      <c r="M421" s="69" t="str">
        <f>IF($B421="", "", IFERROR((VLOOKUP($B421,Ingredients!$A:$K,11,FALSE)*($D421/(VLOOKUP($B421,Ingredients!$A:$K,3,FALSE)))), "ingredient not in list"))</f>
        <v/>
      </c>
      <c r="N421" t="str">
        <f t="shared" si="71"/>
        <v/>
      </c>
      <c r="O421" s="29" t="str">
        <f>IF($B421="", "", IFERROR((VLOOKUP($B421,Ingredients!$A:$H,6,FALSE)*($D421/(VLOOKUP($B421,Ingredients!$A:$H,3,FALSE)))), "ingredient not in list"))</f>
        <v/>
      </c>
      <c r="P421" s="9" t="str">
        <f>IF(AND(G421&lt;&gt;"",G422=""),SUM(G$1:G422)-SUM(P$1:P420),"")</f>
        <v/>
      </c>
      <c r="Q421" t="str">
        <f>IF(AND(O421&lt;&gt;"",O422=""),SUM(O$1:O422)-SUM(Q$1:Q420),"")</f>
        <v/>
      </c>
      <c r="R421" s="114" t="str">
        <f>IF(AND(I421&lt;&gt;"",I422=""),SUM(I$1:I422)-SUM(R$1:R420),"")</f>
        <v/>
      </c>
      <c r="S421" s="114" t="str">
        <f>IF(AND(K421&lt;&gt;"",K422=""),SUM(K$1:K422)-SUM(S$1:S420),"")</f>
        <v/>
      </c>
      <c r="T421" s="114" t="str">
        <f>IF(AND(M421&lt;&gt;"",M422=""),SUM(M$1:M422)-SUM(T$1:T420),"")</f>
        <v/>
      </c>
      <c r="V421" s="9" t="str">
        <f t="shared" si="72"/>
        <v/>
      </c>
      <c r="W421" s="28" t="str">
        <f t="shared" si="73"/>
        <v/>
      </c>
      <c r="X421" s="114" t="str">
        <f t="shared" si="74"/>
        <v/>
      </c>
      <c r="Y421" s="114" t="str">
        <f t="shared" si="75"/>
        <v/>
      </c>
      <c r="Z421" s="114" t="str">
        <f t="shared" si="76"/>
        <v/>
      </c>
    </row>
    <row r="422" spans="1:26" ht="12.75" x14ac:dyDescent="0.2">
      <c r="A422" s="16"/>
      <c r="C422" t="str">
        <f t="shared" si="66"/>
        <v/>
      </c>
      <c r="D422" s="16"/>
      <c r="E422" s="3" t="str">
        <f>IF(B422="","",IFERROR(VLOOKUP(B422,Ingredients!$A:$G,4,FALSE),"ingredient not in list"))</f>
        <v/>
      </c>
      <c r="F422" t="str">
        <f t="shared" si="67"/>
        <v/>
      </c>
      <c r="G422" s="9" t="str">
        <f>IF(B422="", "", IFERROR((VLOOKUP(B422,Ingredients!$A:$H,8,FALSE)*(D422/(VLOOKUP(B422,Ingredients!$A:$H,3,FALSE)))), "ingredient not in list"))</f>
        <v/>
      </c>
      <c r="H422" t="str">
        <f t="shared" si="68"/>
        <v/>
      </c>
      <c r="I422" s="69" t="str">
        <f>IF($B422="", "", IFERROR((VLOOKUP($B422,Ingredients!$A:$K,9,FALSE)*($D422/(VLOOKUP($B422,Ingredients!$A:$K,3,FALSE)))), "ingredient not in list"))</f>
        <v/>
      </c>
      <c r="J422" t="str">
        <f t="shared" si="69"/>
        <v/>
      </c>
      <c r="K422" s="69" t="str">
        <f>IF($B422="", "", IFERROR((VLOOKUP($B422,Ingredients!$A:$K,10,FALSE)*($D422/(VLOOKUP($B422,Ingredients!$A:$K,3,FALSE)))), "ingredient not in list"))</f>
        <v/>
      </c>
      <c r="L422" t="str">
        <f t="shared" si="70"/>
        <v/>
      </c>
      <c r="M422" s="69" t="str">
        <f>IF($B422="", "", IFERROR((VLOOKUP($B422,Ingredients!$A:$K,11,FALSE)*($D422/(VLOOKUP($B422,Ingredients!$A:$K,3,FALSE)))), "ingredient not in list"))</f>
        <v/>
      </c>
      <c r="N422" t="str">
        <f t="shared" si="71"/>
        <v/>
      </c>
      <c r="O422" s="29" t="str">
        <f>IF($B422="", "", IFERROR((VLOOKUP($B422,Ingredients!$A:$H,6,FALSE)*($D422/(VLOOKUP($B422,Ingredients!$A:$H,3,FALSE)))), "ingredient not in list"))</f>
        <v/>
      </c>
      <c r="P422" s="9" t="str">
        <f>IF(AND(G422&lt;&gt;"",G423=""),SUM(G$1:G423)-SUM(P$1:P421),"")</f>
        <v/>
      </c>
      <c r="Q422" t="str">
        <f>IF(AND(O422&lt;&gt;"",O423=""),SUM(O$1:O423)-SUM(Q$1:Q421),"")</f>
        <v/>
      </c>
      <c r="R422" s="114" t="str">
        <f>IF(AND(I422&lt;&gt;"",I423=""),SUM(I$1:I423)-SUM(R$1:R421),"")</f>
        <v/>
      </c>
      <c r="S422" s="114" t="str">
        <f>IF(AND(K422&lt;&gt;"",K423=""),SUM(K$1:K423)-SUM(S$1:S421),"")</f>
        <v/>
      </c>
      <c r="T422" s="114" t="str">
        <f>IF(AND(M422&lt;&gt;"",M423=""),SUM(M$1:M423)-SUM(T$1:T421),"")</f>
        <v/>
      </c>
      <c r="V422" s="9" t="str">
        <f t="shared" si="72"/>
        <v/>
      </c>
      <c r="W422" s="28" t="str">
        <f t="shared" si="73"/>
        <v/>
      </c>
      <c r="X422" s="114" t="str">
        <f t="shared" si="74"/>
        <v/>
      </c>
      <c r="Y422" s="114" t="str">
        <f t="shared" si="75"/>
        <v/>
      </c>
      <c r="Z422" s="114" t="str">
        <f t="shared" si="76"/>
        <v/>
      </c>
    </row>
    <row r="423" spans="1:26" ht="12.75" x14ac:dyDescent="0.2">
      <c r="A423" s="16"/>
      <c r="C423" t="str">
        <f t="shared" si="66"/>
        <v/>
      </c>
      <c r="D423" s="16"/>
      <c r="E423" s="3" t="str">
        <f>IF(B423="","",IFERROR(VLOOKUP(B423,Ingredients!$A:$G,4,FALSE),"ingredient not in list"))</f>
        <v/>
      </c>
      <c r="F423" t="str">
        <f t="shared" si="67"/>
        <v/>
      </c>
      <c r="G423" s="9" t="str">
        <f>IF(B423="", "", IFERROR((VLOOKUP(B423,Ingredients!$A:$H,8,FALSE)*(D423/(VLOOKUP(B423,Ingredients!$A:$H,3,FALSE)))), "ingredient not in list"))</f>
        <v/>
      </c>
      <c r="H423" t="str">
        <f t="shared" si="68"/>
        <v/>
      </c>
      <c r="I423" s="69" t="str">
        <f>IF($B423="", "", IFERROR((VLOOKUP($B423,Ingredients!$A:$K,9,FALSE)*($D423/(VLOOKUP($B423,Ingredients!$A:$K,3,FALSE)))), "ingredient not in list"))</f>
        <v/>
      </c>
      <c r="J423" t="str">
        <f t="shared" si="69"/>
        <v/>
      </c>
      <c r="K423" s="69" t="str">
        <f>IF($B423="", "", IFERROR((VLOOKUP($B423,Ingredients!$A:$K,10,FALSE)*($D423/(VLOOKUP($B423,Ingredients!$A:$K,3,FALSE)))), "ingredient not in list"))</f>
        <v/>
      </c>
      <c r="L423" t="str">
        <f t="shared" si="70"/>
        <v/>
      </c>
      <c r="M423" s="69" t="str">
        <f>IF($B423="", "", IFERROR((VLOOKUP($B423,Ingredients!$A:$K,11,FALSE)*($D423/(VLOOKUP($B423,Ingredients!$A:$K,3,FALSE)))), "ingredient not in list"))</f>
        <v/>
      </c>
      <c r="N423" t="str">
        <f t="shared" si="71"/>
        <v/>
      </c>
      <c r="O423" s="29" t="str">
        <f>IF($B423="", "", IFERROR((VLOOKUP($B423,Ingredients!$A:$H,6,FALSE)*($D423/(VLOOKUP($B423,Ingredients!$A:$H,3,FALSE)))), "ingredient not in list"))</f>
        <v/>
      </c>
      <c r="P423" s="9" t="str">
        <f>IF(AND(G423&lt;&gt;"",G424=""),SUM(G$1:G424)-SUM(P$1:P422),"")</f>
        <v/>
      </c>
      <c r="Q423" t="str">
        <f>IF(AND(O423&lt;&gt;"",O424=""),SUM(O$1:O424)-SUM(Q$1:Q422),"")</f>
        <v/>
      </c>
      <c r="R423" s="114" t="str">
        <f>IF(AND(I423&lt;&gt;"",I424=""),SUM(I$1:I424)-SUM(R$1:R422),"")</f>
        <v/>
      </c>
      <c r="S423" s="114" t="str">
        <f>IF(AND(K423&lt;&gt;"",K424=""),SUM(K$1:K424)-SUM(S$1:S422),"")</f>
        <v/>
      </c>
      <c r="T423" s="114" t="str">
        <f>IF(AND(M423&lt;&gt;"",M424=""),SUM(M$1:M424)-SUM(T$1:T422),"")</f>
        <v/>
      </c>
      <c r="V423" s="9" t="str">
        <f t="shared" si="72"/>
        <v/>
      </c>
      <c r="W423" s="28" t="str">
        <f t="shared" si="73"/>
        <v/>
      </c>
      <c r="X423" s="114" t="str">
        <f t="shared" si="74"/>
        <v/>
      </c>
      <c r="Y423" s="114" t="str">
        <f t="shared" si="75"/>
        <v/>
      </c>
      <c r="Z423" s="114" t="str">
        <f t="shared" si="76"/>
        <v/>
      </c>
    </row>
    <row r="424" spans="1:26" ht="12.75" x14ac:dyDescent="0.2">
      <c r="A424" s="16"/>
      <c r="C424" t="str">
        <f t="shared" si="66"/>
        <v/>
      </c>
      <c r="D424" s="16"/>
      <c r="E424" s="3" t="str">
        <f>IF(B424="","",IFERROR(VLOOKUP(B424,Ingredients!$A:$G,4,FALSE),"ingredient not in list"))</f>
        <v/>
      </c>
      <c r="F424" t="str">
        <f t="shared" si="67"/>
        <v/>
      </c>
      <c r="G424" s="9" t="str">
        <f>IF(B424="", "", IFERROR((VLOOKUP(B424,Ingredients!$A:$H,8,FALSE)*(D424/(VLOOKUP(B424,Ingredients!$A:$H,3,FALSE)))), "ingredient not in list"))</f>
        <v/>
      </c>
      <c r="H424" t="str">
        <f t="shared" si="68"/>
        <v/>
      </c>
      <c r="I424" s="69" t="str">
        <f>IF($B424="", "", IFERROR((VLOOKUP($B424,Ingredients!$A:$K,9,FALSE)*($D424/(VLOOKUP($B424,Ingredients!$A:$K,3,FALSE)))), "ingredient not in list"))</f>
        <v/>
      </c>
      <c r="J424" t="str">
        <f t="shared" si="69"/>
        <v/>
      </c>
      <c r="K424" s="69" t="str">
        <f>IF($B424="", "", IFERROR((VLOOKUP($B424,Ingredients!$A:$K,10,FALSE)*($D424/(VLOOKUP($B424,Ingredients!$A:$K,3,FALSE)))), "ingredient not in list"))</f>
        <v/>
      </c>
      <c r="L424" t="str">
        <f t="shared" si="70"/>
        <v/>
      </c>
      <c r="M424" s="69" t="str">
        <f>IF($B424="", "", IFERROR((VLOOKUP($B424,Ingredients!$A:$K,11,FALSE)*($D424/(VLOOKUP($B424,Ingredients!$A:$K,3,FALSE)))), "ingredient not in list"))</f>
        <v/>
      </c>
      <c r="N424" t="str">
        <f t="shared" si="71"/>
        <v/>
      </c>
      <c r="O424" s="29" t="str">
        <f>IF($B424="", "", IFERROR((VLOOKUP($B424,Ingredients!$A:$H,6,FALSE)*($D424/(VLOOKUP($B424,Ingredients!$A:$H,3,FALSE)))), "ingredient not in list"))</f>
        <v/>
      </c>
      <c r="P424" s="9" t="str">
        <f>IF(AND(G424&lt;&gt;"",G425=""),SUM(G$1:G425)-SUM(P$1:P423),"")</f>
        <v/>
      </c>
      <c r="Q424" t="str">
        <f>IF(AND(O424&lt;&gt;"",O425=""),SUM(O$1:O425)-SUM(Q$1:Q423),"")</f>
        <v/>
      </c>
      <c r="R424" s="114" t="str">
        <f>IF(AND(I424&lt;&gt;"",I425=""),SUM(I$1:I425)-SUM(R$1:R423),"")</f>
        <v/>
      </c>
      <c r="S424" s="114" t="str">
        <f>IF(AND(K424&lt;&gt;"",K425=""),SUM(K$1:K425)-SUM(S$1:S423),"")</f>
        <v/>
      </c>
      <c r="T424" s="114" t="str">
        <f>IF(AND(M424&lt;&gt;"",M425=""),SUM(M$1:M425)-SUM(T$1:T423),"")</f>
        <v/>
      </c>
      <c r="V424" s="9" t="str">
        <f t="shared" si="72"/>
        <v/>
      </c>
      <c r="W424" s="28" t="str">
        <f t="shared" si="73"/>
        <v/>
      </c>
      <c r="X424" s="114" t="str">
        <f t="shared" si="74"/>
        <v/>
      </c>
      <c r="Y424" s="114" t="str">
        <f t="shared" si="75"/>
        <v/>
      </c>
      <c r="Z424" s="114" t="str">
        <f t="shared" si="76"/>
        <v/>
      </c>
    </row>
    <row r="425" spans="1:26" ht="12.75" x14ac:dyDescent="0.2">
      <c r="A425" s="16"/>
      <c r="C425" t="str">
        <f t="shared" si="66"/>
        <v/>
      </c>
      <c r="D425" s="16"/>
      <c r="E425" s="3" t="str">
        <f>IF(B425="","",IFERROR(VLOOKUP(B425,Ingredients!$A:$G,4,FALSE),"ingredient not in list"))</f>
        <v/>
      </c>
      <c r="F425" t="str">
        <f t="shared" si="67"/>
        <v/>
      </c>
      <c r="G425" s="9" t="str">
        <f>IF(B425="", "", IFERROR((VLOOKUP(B425,Ingredients!$A:$H,8,FALSE)*(D425/(VLOOKUP(B425,Ingredients!$A:$H,3,FALSE)))), "ingredient not in list"))</f>
        <v/>
      </c>
      <c r="H425" t="str">
        <f t="shared" si="68"/>
        <v/>
      </c>
      <c r="I425" s="69" t="str">
        <f>IF($B425="", "", IFERROR((VLOOKUP($B425,Ingredients!$A:$K,9,FALSE)*($D425/(VLOOKUP($B425,Ingredients!$A:$K,3,FALSE)))), "ingredient not in list"))</f>
        <v/>
      </c>
      <c r="J425" t="str">
        <f t="shared" si="69"/>
        <v/>
      </c>
      <c r="K425" s="69" t="str">
        <f>IF($B425="", "", IFERROR((VLOOKUP($B425,Ingredients!$A:$K,10,FALSE)*($D425/(VLOOKUP($B425,Ingredients!$A:$K,3,FALSE)))), "ingredient not in list"))</f>
        <v/>
      </c>
      <c r="L425" t="str">
        <f t="shared" si="70"/>
        <v/>
      </c>
      <c r="M425" s="69" t="str">
        <f>IF($B425="", "", IFERROR((VLOOKUP($B425,Ingredients!$A:$K,11,FALSE)*($D425/(VLOOKUP($B425,Ingredients!$A:$K,3,FALSE)))), "ingredient not in list"))</f>
        <v/>
      </c>
      <c r="N425" t="str">
        <f t="shared" si="71"/>
        <v/>
      </c>
      <c r="O425" s="29" t="str">
        <f>IF($B425="", "", IFERROR((VLOOKUP($B425,Ingredients!$A:$H,6,FALSE)*($D425/(VLOOKUP($B425,Ingredients!$A:$H,3,FALSE)))), "ingredient not in list"))</f>
        <v/>
      </c>
      <c r="P425" s="9" t="str">
        <f>IF(AND(G425&lt;&gt;"",G426=""),SUM(G$1:G426)-SUM(P$1:P424),"")</f>
        <v/>
      </c>
      <c r="Q425" t="str">
        <f>IF(AND(O425&lt;&gt;"",O426=""),SUM(O$1:O426)-SUM(Q$1:Q424),"")</f>
        <v/>
      </c>
      <c r="R425" s="114" t="str">
        <f>IF(AND(I425&lt;&gt;"",I426=""),SUM(I$1:I426)-SUM(R$1:R424),"")</f>
        <v/>
      </c>
      <c r="S425" s="114" t="str">
        <f>IF(AND(K425&lt;&gt;"",K426=""),SUM(K$1:K426)-SUM(S$1:S424),"")</f>
        <v/>
      </c>
      <c r="T425" s="114" t="str">
        <f>IF(AND(M425&lt;&gt;"",M426=""),SUM(M$1:M426)-SUM(T$1:T424),"")</f>
        <v/>
      </c>
      <c r="V425" s="9" t="str">
        <f t="shared" si="72"/>
        <v/>
      </c>
      <c r="W425" s="28" t="str">
        <f t="shared" si="73"/>
        <v/>
      </c>
      <c r="X425" s="114" t="str">
        <f t="shared" si="74"/>
        <v/>
      </c>
      <c r="Y425" s="114" t="str">
        <f t="shared" si="75"/>
        <v/>
      </c>
      <c r="Z425" s="114" t="str">
        <f t="shared" si="76"/>
        <v/>
      </c>
    </row>
    <row r="426" spans="1:26" ht="12.75" x14ac:dyDescent="0.2">
      <c r="A426" s="16"/>
      <c r="C426" t="str">
        <f t="shared" si="66"/>
        <v/>
      </c>
      <c r="D426" s="16"/>
      <c r="E426" s="3" t="str">
        <f>IF(B426="","",IFERROR(VLOOKUP(B426,Ingredients!$A:$G,4,FALSE),"ingredient not in list"))</f>
        <v/>
      </c>
      <c r="F426" t="str">
        <f t="shared" si="67"/>
        <v/>
      </c>
      <c r="G426" s="9" t="str">
        <f>IF(B426="", "", IFERROR((VLOOKUP(B426,Ingredients!$A:$H,8,FALSE)*(D426/(VLOOKUP(B426,Ingredients!$A:$H,3,FALSE)))), "ingredient not in list"))</f>
        <v/>
      </c>
      <c r="H426" t="str">
        <f t="shared" si="68"/>
        <v/>
      </c>
      <c r="I426" s="69" t="str">
        <f>IF($B426="", "", IFERROR((VLOOKUP($B426,Ingredients!$A:$K,9,FALSE)*($D426/(VLOOKUP($B426,Ingredients!$A:$K,3,FALSE)))), "ingredient not in list"))</f>
        <v/>
      </c>
      <c r="J426" t="str">
        <f t="shared" si="69"/>
        <v/>
      </c>
      <c r="K426" s="69" t="str">
        <f>IF($B426="", "", IFERROR((VLOOKUP($B426,Ingredients!$A:$K,10,FALSE)*($D426/(VLOOKUP($B426,Ingredients!$A:$K,3,FALSE)))), "ingredient not in list"))</f>
        <v/>
      </c>
      <c r="L426" t="str">
        <f t="shared" si="70"/>
        <v/>
      </c>
      <c r="M426" s="69" t="str">
        <f>IF($B426="", "", IFERROR((VLOOKUP($B426,Ingredients!$A:$K,11,FALSE)*($D426/(VLOOKUP($B426,Ingredients!$A:$K,3,FALSE)))), "ingredient not in list"))</f>
        <v/>
      </c>
      <c r="N426" t="str">
        <f t="shared" si="71"/>
        <v/>
      </c>
      <c r="O426" s="29" t="str">
        <f>IF($B426="", "", IFERROR((VLOOKUP($B426,Ingredients!$A:$H,6,FALSE)*($D426/(VLOOKUP($B426,Ingredients!$A:$H,3,FALSE)))), "ingredient not in list"))</f>
        <v/>
      </c>
      <c r="P426" s="9" t="str">
        <f>IF(AND(G426&lt;&gt;"",G427=""),SUM(G$1:G427)-SUM(P$1:P425),"")</f>
        <v/>
      </c>
      <c r="Q426" t="str">
        <f>IF(AND(O426&lt;&gt;"",O427=""),SUM(O$1:O427)-SUM(Q$1:Q425),"")</f>
        <v/>
      </c>
      <c r="R426" s="114" t="str">
        <f>IF(AND(I426&lt;&gt;"",I427=""),SUM(I$1:I427)-SUM(R$1:R425),"")</f>
        <v/>
      </c>
      <c r="S426" s="114" t="str">
        <f>IF(AND(K426&lt;&gt;"",K427=""),SUM(K$1:K427)-SUM(S$1:S425),"")</f>
        <v/>
      </c>
      <c r="T426" s="114" t="str">
        <f>IF(AND(M426&lt;&gt;"",M427=""),SUM(M$1:M427)-SUM(T$1:T425),"")</f>
        <v/>
      </c>
      <c r="V426" s="9" t="str">
        <f t="shared" si="72"/>
        <v/>
      </c>
      <c r="W426" s="28" t="str">
        <f t="shared" si="73"/>
        <v/>
      </c>
      <c r="X426" s="114" t="str">
        <f t="shared" si="74"/>
        <v/>
      </c>
      <c r="Y426" s="114" t="str">
        <f t="shared" si="75"/>
        <v/>
      </c>
      <c r="Z426" s="114" t="str">
        <f t="shared" si="76"/>
        <v/>
      </c>
    </row>
    <row r="427" spans="1:26" ht="12.75" x14ac:dyDescent="0.2">
      <c r="A427" s="16"/>
      <c r="C427" t="str">
        <f t="shared" si="66"/>
        <v/>
      </c>
      <c r="D427" s="16"/>
      <c r="E427" s="3" t="str">
        <f>IF(B427="","",IFERROR(VLOOKUP(B427,Ingredients!$A:$G,4,FALSE),"ingredient not in list"))</f>
        <v/>
      </c>
      <c r="F427" t="str">
        <f t="shared" si="67"/>
        <v/>
      </c>
      <c r="G427" s="9" t="str">
        <f>IF(B427="", "", IFERROR((VLOOKUP(B427,Ingredients!$A:$H,8,FALSE)*(D427/(VLOOKUP(B427,Ingredients!$A:$H,3,FALSE)))), "ingredient not in list"))</f>
        <v/>
      </c>
      <c r="H427" t="str">
        <f t="shared" si="68"/>
        <v/>
      </c>
      <c r="I427" s="69" t="str">
        <f>IF($B427="", "", IFERROR((VLOOKUP($B427,Ingredients!$A:$K,9,FALSE)*($D427/(VLOOKUP($B427,Ingredients!$A:$K,3,FALSE)))), "ingredient not in list"))</f>
        <v/>
      </c>
      <c r="J427" t="str">
        <f t="shared" si="69"/>
        <v/>
      </c>
      <c r="K427" s="69" t="str">
        <f>IF($B427="", "", IFERROR((VLOOKUP($B427,Ingredients!$A:$K,10,FALSE)*($D427/(VLOOKUP($B427,Ingredients!$A:$K,3,FALSE)))), "ingredient not in list"))</f>
        <v/>
      </c>
      <c r="L427" t="str">
        <f t="shared" si="70"/>
        <v/>
      </c>
      <c r="M427" s="69" t="str">
        <f>IF($B427="", "", IFERROR((VLOOKUP($B427,Ingredients!$A:$K,11,FALSE)*($D427/(VLOOKUP($B427,Ingredients!$A:$K,3,FALSE)))), "ingredient not in list"))</f>
        <v/>
      </c>
      <c r="N427" t="str">
        <f t="shared" si="71"/>
        <v/>
      </c>
      <c r="O427" s="29" t="str">
        <f>IF($B427="", "", IFERROR((VLOOKUP($B427,Ingredients!$A:$H,6,FALSE)*($D427/(VLOOKUP($B427,Ingredients!$A:$H,3,FALSE)))), "ingredient not in list"))</f>
        <v/>
      </c>
      <c r="P427" s="9" t="str">
        <f>IF(AND(G427&lt;&gt;"",G428=""),SUM(G$1:G428)-SUM(P$1:P426),"")</f>
        <v/>
      </c>
      <c r="Q427" t="str">
        <f>IF(AND(O427&lt;&gt;"",O428=""),SUM(O$1:O428)-SUM(Q$1:Q426),"")</f>
        <v/>
      </c>
      <c r="R427" s="114" t="str">
        <f>IF(AND(I427&lt;&gt;"",I428=""),SUM(I$1:I428)-SUM(R$1:R426),"")</f>
        <v/>
      </c>
      <c r="S427" s="114" t="str">
        <f>IF(AND(K427&lt;&gt;"",K428=""),SUM(K$1:K428)-SUM(S$1:S426),"")</f>
        <v/>
      </c>
      <c r="T427" s="114" t="str">
        <f>IF(AND(M427&lt;&gt;"",M428=""),SUM(M$1:M428)-SUM(T$1:T426),"")</f>
        <v/>
      </c>
      <c r="V427" s="9" t="str">
        <f t="shared" si="72"/>
        <v/>
      </c>
      <c r="W427" s="28" t="str">
        <f t="shared" si="73"/>
        <v/>
      </c>
      <c r="X427" s="114" t="str">
        <f t="shared" si="74"/>
        <v/>
      </c>
      <c r="Y427" s="114" t="str">
        <f t="shared" si="75"/>
        <v/>
      </c>
      <c r="Z427" s="114" t="str">
        <f t="shared" si="76"/>
        <v/>
      </c>
    </row>
    <row r="428" spans="1:26" ht="12.75" x14ac:dyDescent="0.2">
      <c r="A428" s="16"/>
      <c r="C428" t="str">
        <f t="shared" si="66"/>
        <v/>
      </c>
      <c r="D428" s="16"/>
      <c r="E428" s="3" t="str">
        <f>IF(B428="","",IFERROR(VLOOKUP(B428,Ingredients!$A:$G,4,FALSE),"ingredient not in list"))</f>
        <v/>
      </c>
      <c r="F428" t="str">
        <f t="shared" si="67"/>
        <v/>
      </c>
      <c r="G428" s="9" t="str">
        <f>IF(B428="", "", IFERROR((VLOOKUP(B428,Ingredients!$A:$H,8,FALSE)*(D428/(VLOOKUP(B428,Ingredients!$A:$H,3,FALSE)))), "ingredient not in list"))</f>
        <v/>
      </c>
      <c r="H428" t="str">
        <f t="shared" si="68"/>
        <v/>
      </c>
      <c r="I428" s="69" t="str">
        <f>IF($B428="", "", IFERROR((VLOOKUP($B428,Ingredients!$A:$K,9,FALSE)*($D428/(VLOOKUP($B428,Ingredients!$A:$K,3,FALSE)))), "ingredient not in list"))</f>
        <v/>
      </c>
      <c r="J428" t="str">
        <f t="shared" si="69"/>
        <v/>
      </c>
      <c r="K428" s="69" t="str">
        <f>IF($B428="", "", IFERROR((VLOOKUP($B428,Ingredients!$A:$K,10,FALSE)*($D428/(VLOOKUP($B428,Ingredients!$A:$K,3,FALSE)))), "ingredient not in list"))</f>
        <v/>
      </c>
      <c r="L428" t="str">
        <f t="shared" si="70"/>
        <v/>
      </c>
      <c r="M428" s="69" t="str">
        <f>IF($B428="", "", IFERROR((VLOOKUP($B428,Ingredients!$A:$K,11,FALSE)*($D428/(VLOOKUP($B428,Ingredients!$A:$K,3,FALSE)))), "ingredient not in list"))</f>
        <v/>
      </c>
      <c r="N428" t="str">
        <f t="shared" si="71"/>
        <v/>
      </c>
      <c r="O428" s="29" t="str">
        <f>IF($B428="", "", IFERROR((VLOOKUP($B428,Ingredients!$A:$H,6,FALSE)*($D428/(VLOOKUP($B428,Ingredients!$A:$H,3,FALSE)))), "ingredient not in list"))</f>
        <v/>
      </c>
      <c r="P428" s="9" t="str">
        <f>IF(AND(G428&lt;&gt;"",G429=""),SUM(G$1:G429)-SUM(P$1:P427),"")</f>
        <v/>
      </c>
      <c r="Q428" t="str">
        <f>IF(AND(O428&lt;&gt;"",O429=""),SUM(O$1:O429)-SUM(Q$1:Q427),"")</f>
        <v/>
      </c>
      <c r="R428" s="114" t="str">
        <f>IF(AND(I428&lt;&gt;"",I429=""),SUM(I$1:I429)-SUM(R$1:R427),"")</f>
        <v/>
      </c>
      <c r="S428" s="114" t="str">
        <f>IF(AND(K428&lt;&gt;"",K429=""),SUM(K$1:K429)-SUM(S$1:S427),"")</f>
        <v/>
      </c>
      <c r="T428" s="114" t="str">
        <f>IF(AND(M428&lt;&gt;"",M429=""),SUM(M$1:M429)-SUM(T$1:T427),"")</f>
        <v/>
      </c>
      <c r="V428" s="9" t="str">
        <f t="shared" si="72"/>
        <v/>
      </c>
      <c r="W428" s="28" t="str">
        <f t="shared" si="73"/>
        <v/>
      </c>
      <c r="X428" s="114" t="str">
        <f t="shared" si="74"/>
        <v/>
      </c>
      <c r="Y428" s="114" t="str">
        <f t="shared" si="75"/>
        <v/>
      </c>
      <c r="Z428" s="114" t="str">
        <f t="shared" si="76"/>
        <v/>
      </c>
    </row>
    <row r="429" spans="1:26" ht="12.75" x14ac:dyDescent="0.2">
      <c r="A429" s="16"/>
      <c r="C429" t="str">
        <f t="shared" si="66"/>
        <v/>
      </c>
      <c r="D429" s="16"/>
      <c r="E429" s="3" t="str">
        <f>IF(B429="","",IFERROR(VLOOKUP(B429,Ingredients!$A:$G,4,FALSE),"ingredient not in list"))</f>
        <v/>
      </c>
      <c r="F429" t="str">
        <f t="shared" si="67"/>
        <v/>
      </c>
      <c r="G429" s="9" t="str">
        <f>IF(B429="", "", IFERROR((VLOOKUP(B429,Ingredients!$A:$H,8,FALSE)*(D429/(VLOOKUP(B429,Ingredients!$A:$H,3,FALSE)))), "ingredient not in list"))</f>
        <v/>
      </c>
      <c r="H429" t="str">
        <f t="shared" si="68"/>
        <v/>
      </c>
      <c r="I429" s="69" t="str">
        <f>IF($B429="", "", IFERROR((VLOOKUP($B429,Ingredients!$A:$K,9,FALSE)*($D429/(VLOOKUP($B429,Ingredients!$A:$K,3,FALSE)))), "ingredient not in list"))</f>
        <v/>
      </c>
      <c r="J429" t="str">
        <f t="shared" si="69"/>
        <v/>
      </c>
      <c r="K429" s="69" t="str">
        <f>IF($B429="", "", IFERROR((VLOOKUP($B429,Ingredients!$A:$K,10,FALSE)*($D429/(VLOOKUP($B429,Ingredients!$A:$K,3,FALSE)))), "ingredient not in list"))</f>
        <v/>
      </c>
      <c r="L429" t="str">
        <f t="shared" si="70"/>
        <v/>
      </c>
      <c r="M429" s="69" t="str">
        <f>IF($B429="", "", IFERROR((VLOOKUP($B429,Ingredients!$A:$K,11,FALSE)*($D429/(VLOOKUP($B429,Ingredients!$A:$K,3,FALSE)))), "ingredient not in list"))</f>
        <v/>
      </c>
      <c r="N429" t="str">
        <f t="shared" si="71"/>
        <v/>
      </c>
      <c r="O429" s="29" t="str">
        <f>IF($B429="", "", IFERROR((VLOOKUP($B429,Ingredients!$A:$H,6,FALSE)*($D429/(VLOOKUP($B429,Ingredients!$A:$H,3,FALSE)))), "ingredient not in list"))</f>
        <v/>
      </c>
      <c r="P429" s="9" t="str">
        <f>IF(AND(G429&lt;&gt;"",G430=""),SUM(G$1:G430)-SUM(P$1:P428),"")</f>
        <v/>
      </c>
      <c r="Q429" t="str">
        <f>IF(AND(O429&lt;&gt;"",O430=""),SUM(O$1:O430)-SUM(Q$1:Q428),"")</f>
        <v/>
      </c>
      <c r="R429" s="114" t="str">
        <f>IF(AND(I429&lt;&gt;"",I430=""),SUM(I$1:I430)-SUM(R$1:R428),"")</f>
        <v/>
      </c>
      <c r="S429" s="114" t="str">
        <f>IF(AND(K429&lt;&gt;"",K430=""),SUM(K$1:K430)-SUM(S$1:S428),"")</f>
        <v/>
      </c>
      <c r="T429" s="114" t="str">
        <f>IF(AND(M429&lt;&gt;"",M430=""),SUM(M$1:M430)-SUM(T$1:T428),"")</f>
        <v/>
      </c>
      <c r="V429" s="9" t="str">
        <f t="shared" si="72"/>
        <v/>
      </c>
      <c r="W429" s="28" t="str">
        <f t="shared" si="73"/>
        <v/>
      </c>
      <c r="X429" s="114" t="str">
        <f t="shared" si="74"/>
        <v/>
      </c>
      <c r="Y429" s="114" t="str">
        <f t="shared" si="75"/>
        <v/>
      </c>
      <c r="Z429" s="114" t="str">
        <f t="shared" si="76"/>
        <v/>
      </c>
    </row>
    <row r="430" spans="1:26" ht="12.75" x14ac:dyDescent="0.2">
      <c r="A430" s="16"/>
      <c r="C430" t="str">
        <f t="shared" si="66"/>
        <v/>
      </c>
      <c r="D430" s="16"/>
      <c r="E430" s="3" t="str">
        <f>IF(B430="","",IFERROR(VLOOKUP(B430,Ingredients!$A:$G,4,FALSE),"ingredient not in list"))</f>
        <v/>
      </c>
      <c r="F430" t="str">
        <f t="shared" si="67"/>
        <v/>
      </c>
      <c r="G430" s="9" t="str">
        <f>IF(B430="", "", IFERROR((VLOOKUP(B430,Ingredients!$A:$H,8,FALSE)*(D430/(VLOOKUP(B430,Ingredients!$A:$H,3,FALSE)))), "ingredient not in list"))</f>
        <v/>
      </c>
      <c r="H430" t="str">
        <f t="shared" si="68"/>
        <v/>
      </c>
      <c r="I430" s="69" t="str">
        <f>IF($B430="", "", IFERROR((VLOOKUP($B430,Ingredients!$A:$K,9,FALSE)*($D430/(VLOOKUP($B430,Ingredients!$A:$K,3,FALSE)))), "ingredient not in list"))</f>
        <v/>
      </c>
      <c r="J430" t="str">
        <f t="shared" si="69"/>
        <v/>
      </c>
      <c r="K430" s="69" t="str">
        <f>IF($B430="", "", IFERROR((VLOOKUP($B430,Ingredients!$A:$K,10,FALSE)*($D430/(VLOOKUP($B430,Ingredients!$A:$K,3,FALSE)))), "ingredient not in list"))</f>
        <v/>
      </c>
      <c r="L430" t="str">
        <f t="shared" si="70"/>
        <v/>
      </c>
      <c r="M430" s="69" t="str">
        <f>IF($B430="", "", IFERROR((VLOOKUP($B430,Ingredients!$A:$K,11,FALSE)*($D430/(VLOOKUP($B430,Ingredients!$A:$K,3,FALSE)))), "ingredient not in list"))</f>
        <v/>
      </c>
      <c r="N430" t="str">
        <f t="shared" si="71"/>
        <v/>
      </c>
      <c r="O430" s="29" t="str">
        <f>IF($B430="", "", IFERROR((VLOOKUP($B430,Ingredients!$A:$H,6,FALSE)*($D430/(VLOOKUP($B430,Ingredients!$A:$H,3,FALSE)))), "ingredient not in list"))</f>
        <v/>
      </c>
      <c r="P430" s="9" t="str">
        <f>IF(AND(G430&lt;&gt;"",G431=""),SUM(G$1:G431)-SUM(P$1:P429),"")</f>
        <v/>
      </c>
      <c r="Q430" t="str">
        <f>IF(AND(O430&lt;&gt;"",O431=""),SUM(O$1:O431)-SUM(Q$1:Q429),"")</f>
        <v/>
      </c>
      <c r="R430" s="114" t="str">
        <f>IF(AND(I430&lt;&gt;"",I431=""),SUM(I$1:I431)-SUM(R$1:R429),"")</f>
        <v/>
      </c>
      <c r="S430" s="114" t="str">
        <f>IF(AND(K430&lt;&gt;"",K431=""),SUM(K$1:K431)-SUM(S$1:S429),"")</f>
        <v/>
      </c>
      <c r="T430" s="114" t="str">
        <f>IF(AND(M430&lt;&gt;"",M431=""),SUM(M$1:M431)-SUM(T$1:T429),"")</f>
        <v/>
      </c>
      <c r="V430" s="9" t="str">
        <f t="shared" si="72"/>
        <v/>
      </c>
      <c r="W430" s="28" t="str">
        <f t="shared" si="73"/>
        <v/>
      </c>
      <c r="X430" s="114" t="str">
        <f t="shared" si="74"/>
        <v/>
      </c>
      <c r="Y430" s="114" t="str">
        <f t="shared" si="75"/>
        <v/>
      </c>
      <c r="Z430" s="114" t="str">
        <f t="shared" si="76"/>
        <v/>
      </c>
    </row>
    <row r="431" spans="1:26" ht="12.75" x14ac:dyDescent="0.2">
      <c r="A431" s="16"/>
      <c r="C431" t="str">
        <f t="shared" si="66"/>
        <v/>
      </c>
      <c r="D431" s="16"/>
      <c r="E431" s="3" t="str">
        <f>IF(B431="","",IFERROR(VLOOKUP(B431,Ingredients!$A:$G,4,FALSE),"ingredient not in list"))</f>
        <v/>
      </c>
      <c r="F431" t="str">
        <f t="shared" si="67"/>
        <v/>
      </c>
      <c r="G431" s="9" t="str">
        <f>IF(B431="", "", IFERROR((VLOOKUP(B431,Ingredients!$A:$H,8,FALSE)*(D431/(VLOOKUP(B431,Ingredients!$A:$H,3,FALSE)))), "ingredient not in list"))</f>
        <v/>
      </c>
      <c r="H431" t="str">
        <f t="shared" si="68"/>
        <v/>
      </c>
      <c r="I431" s="69" t="str">
        <f>IF($B431="", "", IFERROR((VLOOKUP($B431,Ingredients!$A:$K,9,FALSE)*($D431/(VLOOKUP($B431,Ingredients!$A:$K,3,FALSE)))), "ingredient not in list"))</f>
        <v/>
      </c>
      <c r="J431" t="str">
        <f t="shared" si="69"/>
        <v/>
      </c>
      <c r="K431" s="69" t="str">
        <f>IF($B431="", "", IFERROR((VLOOKUP($B431,Ingredients!$A:$K,10,FALSE)*($D431/(VLOOKUP($B431,Ingredients!$A:$K,3,FALSE)))), "ingredient not in list"))</f>
        <v/>
      </c>
      <c r="L431" t="str">
        <f t="shared" si="70"/>
        <v/>
      </c>
      <c r="M431" s="69" t="str">
        <f>IF($B431="", "", IFERROR((VLOOKUP($B431,Ingredients!$A:$K,11,FALSE)*($D431/(VLOOKUP($B431,Ingredients!$A:$K,3,FALSE)))), "ingredient not in list"))</f>
        <v/>
      </c>
      <c r="N431" t="str">
        <f t="shared" si="71"/>
        <v/>
      </c>
      <c r="O431" s="29" t="str">
        <f>IF($B431="", "", IFERROR((VLOOKUP($B431,Ingredients!$A:$H,6,FALSE)*($D431/(VLOOKUP($B431,Ingredients!$A:$H,3,FALSE)))), "ingredient not in list"))</f>
        <v/>
      </c>
      <c r="P431" s="9" t="str">
        <f>IF(AND(G431&lt;&gt;"",G432=""),SUM(G$1:G432)-SUM(P$1:P430),"")</f>
        <v/>
      </c>
      <c r="Q431" t="str">
        <f>IF(AND(O431&lt;&gt;"",O432=""),SUM(O$1:O432)-SUM(Q$1:Q430),"")</f>
        <v/>
      </c>
      <c r="R431" s="114" t="str">
        <f>IF(AND(I431&lt;&gt;"",I432=""),SUM(I$1:I432)-SUM(R$1:R430),"")</f>
        <v/>
      </c>
      <c r="S431" s="114" t="str">
        <f>IF(AND(K431&lt;&gt;"",K432=""),SUM(K$1:K432)-SUM(S$1:S430),"")</f>
        <v/>
      </c>
      <c r="T431" s="114" t="str">
        <f>IF(AND(M431&lt;&gt;"",M432=""),SUM(M$1:M432)-SUM(T$1:T430),"")</f>
        <v/>
      </c>
      <c r="V431" s="9" t="str">
        <f t="shared" si="72"/>
        <v/>
      </c>
      <c r="W431" s="28" t="str">
        <f t="shared" si="73"/>
        <v/>
      </c>
      <c r="X431" s="114" t="str">
        <f t="shared" si="74"/>
        <v/>
      </c>
      <c r="Y431" s="114" t="str">
        <f t="shared" si="75"/>
        <v/>
      </c>
      <c r="Z431" s="114" t="str">
        <f t="shared" si="76"/>
        <v/>
      </c>
    </row>
    <row r="432" spans="1:26" ht="12.75" x14ac:dyDescent="0.2">
      <c r="A432" s="16"/>
      <c r="C432" t="str">
        <f t="shared" si="66"/>
        <v/>
      </c>
      <c r="D432" s="16"/>
      <c r="E432" s="3" t="str">
        <f>IF(B432="","",IFERROR(VLOOKUP(B432,Ingredients!$A:$G,4,FALSE),"ingredient not in list"))</f>
        <v/>
      </c>
      <c r="F432" t="str">
        <f t="shared" si="67"/>
        <v/>
      </c>
      <c r="G432" s="9" t="str">
        <f>IF(B432="", "", IFERROR((VLOOKUP(B432,Ingredients!$A:$H,8,FALSE)*(D432/(VLOOKUP(B432,Ingredients!$A:$H,3,FALSE)))), "ingredient not in list"))</f>
        <v/>
      </c>
      <c r="H432" t="str">
        <f t="shared" si="68"/>
        <v/>
      </c>
      <c r="I432" s="69" t="str">
        <f>IF($B432="", "", IFERROR((VLOOKUP($B432,Ingredients!$A:$K,9,FALSE)*($D432/(VLOOKUP($B432,Ingredients!$A:$K,3,FALSE)))), "ingredient not in list"))</f>
        <v/>
      </c>
      <c r="J432" t="str">
        <f t="shared" si="69"/>
        <v/>
      </c>
      <c r="K432" s="69" t="str">
        <f>IF($B432="", "", IFERROR((VLOOKUP($B432,Ingredients!$A:$K,10,FALSE)*($D432/(VLOOKUP($B432,Ingredients!$A:$K,3,FALSE)))), "ingredient not in list"))</f>
        <v/>
      </c>
      <c r="L432" t="str">
        <f t="shared" si="70"/>
        <v/>
      </c>
      <c r="M432" s="69" t="str">
        <f>IF($B432="", "", IFERROR((VLOOKUP($B432,Ingredients!$A:$K,11,FALSE)*($D432/(VLOOKUP($B432,Ingredients!$A:$K,3,FALSE)))), "ingredient not in list"))</f>
        <v/>
      </c>
      <c r="N432" t="str">
        <f t="shared" si="71"/>
        <v/>
      </c>
      <c r="O432" s="29" t="str">
        <f>IF($B432="", "", IFERROR((VLOOKUP($B432,Ingredients!$A:$H,6,FALSE)*($D432/(VLOOKUP($B432,Ingredients!$A:$H,3,FALSE)))), "ingredient not in list"))</f>
        <v/>
      </c>
      <c r="P432" s="9" t="str">
        <f>IF(AND(G432&lt;&gt;"",G433=""),SUM(G$1:G433)-SUM(P$1:P431),"")</f>
        <v/>
      </c>
      <c r="Q432" t="str">
        <f>IF(AND(O432&lt;&gt;"",O433=""),SUM(O$1:O433)-SUM(Q$1:Q431),"")</f>
        <v/>
      </c>
      <c r="R432" s="114" t="str">
        <f>IF(AND(I432&lt;&gt;"",I433=""),SUM(I$1:I433)-SUM(R$1:R431),"")</f>
        <v/>
      </c>
      <c r="S432" s="114" t="str">
        <f>IF(AND(K432&lt;&gt;"",K433=""),SUM(K$1:K433)-SUM(S$1:S431),"")</f>
        <v/>
      </c>
      <c r="T432" s="114" t="str">
        <f>IF(AND(M432&lt;&gt;"",M433=""),SUM(M$1:M433)-SUM(T$1:T431),"")</f>
        <v/>
      </c>
      <c r="V432" s="9" t="str">
        <f t="shared" si="72"/>
        <v/>
      </c>
      <c r="W432" s="28" t="str">
        <f t="shared" si="73"/>
        <v/>
      </c>
      <c r="X432" s="114" t="str">
        <f t="shared" si="74"/>
        <v/>
      </c>
      <c r="Y432" s="114" t="str">
        <f t="shared" si="75"/>
        <v/>
      </c>
      <c r="Z432" s="114" t="str">
        <f t="shared" si="76"/>
        <v/>
      </c>
    </row>
    <row r="433" spans="1:26" ht="12.75" x14ac:dyDescent="0.2">
      <c r="A433" s="16"/>
      <c r="C433" t="str">
        <f t="shared" si="66"/>
        <v/>
      </c>
      <c r="D433" s="16"/>
      <c r="E433" s="3" t="str">
        <f>IF(B433="","",IFERROR(VLOOKUP(B433,Ingredients!$A:$G,4,FALSE),"ingredient not in list"))</f>
        <v/>
      </c>
      <c r="F433" t="str">
        <f t="shared" si="67"/>
        <v/>
      </c>
      <c r="G433" s="9" t="str">
        <f>IF(B433="", "", IFERROR((VLOOKUP(B433,Ingredients!$A:$H,8,FALSE)*(D433/(VLOOKUP(B433,Ingredients!$A:$H,3,FALSE)))), "ingredient not in list"))</f>
        <v/>
      </c>
      <c r="H433" t="str">
        <f t="shared" si="68"/>
        <v/>
      </c>
      <c r="I433" s="69" t="str">
        <f>IF($B433="", "", IFERROR((VLOOKUP($B433,Ingredients!$A:$K,9,FALSE)*($D433/(VLOOKUP($B433,Ingredients!$A:$K,3,FALSE)))), "ingredient not in list"))</f>
        <v/>
      </c>
      <c r="J433" t="str">
        <f t="shared" si="69"/>
        <v/>
      </c>
      <c r="K433" s="69" t="str">
        <f>IF($B433="", "", IFERROR((VLOOKUP($B433,Ingredients!$A:$K,10,FALSE)*($D433/(VLOOKUP($B433,Ingredients!$A:$K,3,FALSE)))), "ingredient not in list"))</f>
        <v/>
      </c>
      <c r="L433" t="str">
        <f t="shared" si="70"/>
        <v/>
      </c>
      <c r="M433" s="69" t="str">
        <f>IF($B433="", "", IFERROR((VLOOKUP($B433,Ingredients!$A:$K,11,FALSE)*($D433/(VLOOKUP($B433,Ingredients!$A:$K,3,FALSE)))), "ingredient not in list"))</f>
        <v/>
      </c>
      <c r="N433" t="str">
        <f t="shared" si="71"/>
        <v/>
      </c>
      <c r="O433" s="29" t="str">
        <f>IF($B433="", "", IFERROR((VLOOKUP($B433,Ingredients!$A:$H,6,FALSE)*($D433/(VLOOKUP($B433,Ingredients!$A:$H,3,FALSE)))), "ingredient not in list"))</f>
        <v/>
      </c>
      <c r="P433" s="9" t="str">
        <f>IF(AND(G433&lt;&gt;"",G434=""),SUM(G$1:G434)-SUM(P$1:P432),"")</f>
        <v/>
      </c>
      <c r="Q433" t="str">
        <f>IF(AND(O433&lt;&gt;"",O434=""),SUM(O$1:O434)-SUM(Q$1:Q432),"")</f>
        <v/>
      </c>
      <c r="R433" s="114" t="str">
        <f>IF(AND(I433&lt;&gt;"",I434=""),SUM(I$1:I434)-SUM(R$1:R432),"")</f>
        <v/>
      </c>
      <c r="S433" s="114" t="str">
        <f>IF(AND(K433&lt;&gt;"",K434=""),SUM(K$1:K434)-SUM(S$1:S432),"")</f>
        <v/>
      </c>
      <c r="T433" s="114" t="str">
        <f>IF(AND(M433&lt;&gt;"",M434=""),SUM(M$1:M434)-SUM(T$1:T432),"")</f>
        <v/>
      </c>
      <c r="V433" s="9" t="str">
        <f t="shared" si="72"/>
        <v/>
      </c>
      <c r="W433" s="28" t="str">
        <f t="shared" si="73"/>
        <v/>
      </c>
      <c r="X433" s="114" t="str">
        <f t="shared" si="74"/>
        <v/>
      </c>
      <c r="Y433" s="114" t="str">
        <f t="shared" si="75"/>
        <v/>
      </c>
      <c r="Z433" s="114" t="str">
        <f t="shared" si="76"/>
        <v/>
      </c>
    </row>
    <row r="434" spans="1:26" ht="12.75" x14ac:dyDescent="0.2">
      <c r="A434" s="16"/>
      <c r="C434" t="str">
        <f t="shared" si="66"/>
        <v/>
      </c>
      <c r="D434" s="16"/>
      <c r="E434" s="3" t="str">
        <f>IF(B434="","",IFERROR(VLOOKUP(B434,Ingredients!$A:$G,4,FALSE),"ingredient not in list"))</f>
        <v/>
      </c>
      <c r="F434" t="str">
        <f t="shared" si="67"/>
        <v/>
      </c>
      <c r="G434" s="9" t="str">
        <f>IF(B434="", "", IFERROR((VLOOKUP(B434,Ingredients!$A:$H,8,FALSE)*(D434/(VLOOKUP(B434,Ingredients!$A:$H,3,FALSE)))), "ingredient not in list"))</f>
        <v/>
      </c>
      <c r="H434" t="str">
        <f t="shared" si="68"/>
        <v/>
      </c>
      <c r="I434" s="69" t="str">
        <f>IF($B434="", "", IFERROR((VLOOKUP($B434,Ingredients!$A:$K,9,FALSE)*($D434/(VLOOKUP($B434,Ingredients!$A:$K,3,FALSE)))), "ingredient not in list"))</f>
        <v/>
      </c>
      <c r="J434" t="str">
        <f t="shared" si="69"/>
        <v/>
      </c>
      <c r="K434" s="69" t="str">
        <f>IF($B434="", "", IFERROR((VLOOKUP($B434,Ingredients!$A:$K,10,FALSE)*($D434/(VLOOKUP($B434,Ingredients!$A:$K,3,FALSE)))), "ingredient not in list"))</f>
        <v/>
      </c>
      <c r="L434" t="str">
        <f t="shared" si="70"/>
        <v/>
      </c>
      <c r="M434" s="69" t="str">
        <f>IF($B434="", "", IFERROR((VLOOKUP($B434,Ingredients!$A:$K,11,FALSE)*($D434/(VLOOKUP($B434,Ingredients!$A:$K,3,FALSE)))), "ingredient not in list"))</f>
        <v/>
      </c>
      <c r="N434" t="str">
        <f t="shared" si="71"/>
        <v/>
      </c>
      <c r="O434" s="29" t="str">
        <f>IF($B434="", "", IFERROR((VLOOKUP($B434,Ingredients!$A:$H,6,FALSE)*($D434/(VLOOKUP($B434,Ingredients!$A:$H,3,FALSE)))), "ingredient not in list"))</f>
        <v/>
      </c>
      <c r="P434" s="9" t="str">
        <f>IF(AND(G434&lt;&gt;"",G435=""),SUM(G$1:G435)-SUM(P$1:P433),"")</f>
        <v/>
      </c>
      <c r="Q434" t="str">
        <f>IF(AND(O434&lt;&gt;"",O435=""),SUM(O$1:O435)-SUM(Q$1:Q433),"")</f>
        <v/>
      </c>
      <c r="R434" s="114" t="str">
        <f>IF(AND(I434&lt;&gt;"",I435=""),SUM(I$1:I435)-SUM(R$1:R433),"")</f>
        <v/>
      </c>
      <c r="S434" s="114" t="str">
        <f>IF(AND(K434&lt;&gt;"",K435=""),SUM(K$1:K435)-SUM(S$1:S433),"")</f>
        <v/>
      </c>
      <c r="T434" s="114" t="str">
        <f>IF(AND(M434&lt;&gt;"",M435=""),SUM(M$1:M435)-SUM(T$1:T433),"")</f>
        <v/>
      </c>
      <c r="V434" s="9" t="str">
        <f t="shared" si="72"/>
        <v/>
      </c>
      <c r="W434" s="28" t="str">
        <f t="shared" si="73"/>
        <v/>
      </c>
      <c r="X434" s="114" t="str">
        <f t="shared" si="74"/>
        <v/>
      </c>
      <c r="Y434" s="114" t="str">
        <f t="shared" si="75"/>
        <v/>
      </c>
      <c r="Z434" s="114" t="str">
        <f t="shared" si="76"/>
        <v/>
      </c>
    </row>
    <row r="435" spans="1:26" ht="12.75" x14ac:dyDescent="0.2">
      <c r="A435" s="16"/>
      <c r="C435" t="str">
        <f t="shared" si="66"/>
        <v/>
      </c>
      <c r="D435" s="16"/>
      <c r="E435" s="3" t="str">
        <f>IF(B435="","",IFERROR(VLOOKUP(B435,Ingredients!$A:$G,4,FALSE),"ingredient not in list"))</f>
        <v/>
      </c>
      <c r="F435" t="str">
        <f t="shared" si="67"/>
        <v/>
      </c>
      <c r="G435" s="9" t="str">
        <f>IF(B435="", "", IFERROR((VLOOKUP(B435,Ingredients!$A:$H,8,FALSE)*(D435/(VLOOKUP(B435,Ingredients!$A:$H,3,FALSE)))), "ingredient not in list"))</f>
        <v/>
      </c>
      <c r="H435" t="str">
        <f t="shared" si="68"/>
        <v/>
      </c>
      <c r="I435" s="69" t="str">
        <f>IF($B435="", "", IFERROR((VLOOKUP($B435,Ingredients!$A:$K,9,FALSE)*($D435/(VLOOKUP($B435,Ingredients!$A:$K,3,FALSE)))), "ingredient not in list"))</f>
        <v/>
      </c>
      <c r="J435" t="str">
        <f t="shared" si="69"/>
        <v/>
      </c>
      <c r="K435" s="69" t="str">
        <f>IF($B435="", "", IFERROR((VLOOKUP($B435,Ingredients!$A:$K,10,FALSE)*($D435/(VLOOKUP($B435,Ingredients!$A:$K,3,FALSE)))), "ingredient not in list"))</f>
        <v/>
      </c>
      <c r="L435" t="str">
        <f t="shared" si="70"/>
        <v/>
      </c>
      <c r="M435" s="69" t="str">
        <f>IF($B435="", "", IFERROR((VLOOKUP($B435,Ingredients!$A:$K,11,FALSE)*($D435/(VLOOKUP($B435,Ingredients!$A:$K,3,FALSE)))), "ingredient not in list"))</f>
        <v/>
      </c>
      <c r="N435" t="str">
        <f t="shared" si="71"/>
        <v/>
      </c>
      <c r="O435" s="29" t="str">
        <f>IF($B435="", "", IFERROR((VLOOKUP($B435,Ingredients!$A:$H,6,FALSE)*($D435/(VLOOKUP($B435,Ingredients!$A:$H,3,FALSE)))), "ingredient not in list"))</f>
        <v/>
      </c>
      <c r="P435" s="9" t="str">
        <f>IF(AND(G435&lt;&gt;"",G436=""),SUM(G$1:G436)-SUM(P$1:P434),"")</f>
        <v/>
      </c>
      <c r="Q435" t="str">
        <f>IF(AND(O435&lt;&gt;"",O436=""),SUM(O$1:O436)-SUM(Q$1:Q434),"")</f>
        <v/>
      </c>
      <c r="R435" s="114" t="str">
        <f>IF(AND(I435&lt;&gt;"",I436=""),SUM(I$1:I436)-SUM(R$1:R434),"")</f>
        <v/>
      </c>
      <c r="S435" s="114" t="str">
        <f>IF(AND(K435&lt;&gt;"",K436=""),SUM(K$1:K436)-SUM(S$1:S434),"")</f>
        <v/>
      </c>
      <c r="T435" s="114" t="str">
        <f>IF(AND(M435&lt;&gt;"",M436=""),SUM(M$1:M436)-SUM(T$1:T434),"")</f>
        <v/>
      </c>
      <c r="V435" s="9" t="str">
        <f t="shared" si="72"/>
        <v/>
      </c>
      <c r="W435" s="28" t="str">
        <f t="shared" si="73"/>
        <v/>
      </c>
      <c r="X435" s="114" t="str">
        <f t="shared" si="74"/>
        <v/>
      </c>
      <c r="Y435" s="114" t="str">
        <f t="shared" si="75"/>
        <v/>
      </c>
      <c r="Z435" s="114" t="str">
        <f t="shared" si="76"/>
        <v/>
      </c>
    </row>
    <row r="436" spans="1:26" ht="12.75" x14ac:dyDescent="0.2">
      <c r="A436" s="16"/>
      <c r="C436" t="str">
        <f t="shared" si="66"/>
        <v/>
      </c>
      <c r="D436" s="16"/>
      <c r="E436" s="3" t="str">
        <f>IF(B436="","",IFERROR(VLOOKUP(B436,Ingredients!$A:$G,4,FALSE),"ingredient not in list"))</f>
        <v/>
      </c>
      <c r="F436" t="str">
        <f t="shared" si="67"/>
        <v/>
      </c>
      <c r="G436" s="9" t="str">
        <f>IF(B436="", "", IFERROR((VLOOKUP(B436,Ingredients!$A:$H,8,FALSE)*(D436/(VLOOKUP(B436,Ingredients!$A:$H,3,FALSE)))), "ingredient not in list"))</f>
        <v/>
      </c>
      <c r="H436" t="str">
        <f t="shared" si="68"/>
        <v/>
      </c>
      <c r="I436" s="69" t="str">
        <f>IF($B436="", "", IFERROR((VLOOKUP($B436,Ingredients!$A:$K,9,FALSE)*($D436/(VLOOKUP($B436,Ingredients!$A:$K,3,FALSE)))), "ingredient not in list"))</f>
        <v/>
      </c>
      <c r="J436" t="str">
        <f t="shared" si="69"/>
        <v/>
      </c>
      <c r="K436" s="69" t="str">
        <f>IF($B436="", "", IFERROR((VLOOKUP($B436,Ingredients!$A:$K,10,FALSE)*($D436/(VLOOKUP($B436,Ingredients!$A:$K,3,FALSE)))), "ingredient not in list"))</f>
        <v/>
      </c>
      <c r="L436" t="str">
        <f t="shared" si="70"/>
        <v/>
      </c>
      <c r="M436" s="69" t="str">
        <f>IF($B436="", "", IFERROR((VLOOKUP($B436,Ingredients!$A:$K,11,FALSE)*($D436/(VLOOKUP($B436,Ingredients!$A:$K,3,FALSE)))), "ingredient not in list"))</f>
        <v/>
      </c>
      <c r="N436" t="str">
        <f t="shared" si="71"/>
        <v/>
      </c>
      <c r="O436" s="29" t="str">
        <f>IF($B436="", "", IFERROR((VLOOKUP($B436,Ingredients!$A:$H,6,FALSE)*($D436/(VLOOKUP($B436,Ingredients!$A:$H,3,FALSE)))), "ingredient not in list"))</f>
        <v/>
      </c>
      <c r="P436" s="9" t="str">
        <f>IF(AND(G436&lt;&gt;"",G437=""),SUM(G$1:G437)-SUM(P$1:P435),"")</f>
        <v/>
      </c>
      <c r="Q436" t="str">
        <f>IF(AND(O436&lt;&gt;"",O437=""),SUM(O$1:O437)-SUM(Q$1:Q435),"")</f>
        <v/>
      </c>
      <c r="R436" s="114" t="str">
        <f>IF(AND(I436&lt;&gt;"",I437=""),SUM(I$1:I437)-SUM(R$1:R435),"")</f>
        <v/>
      </c>
      <c r="S436" s="114" t="str">
        <f>IF(AND(K436&lt;&gt;"",K437=""),SUM(K$1:K437)-SUM(S$1:S435),"")</f>
        <v/>
      </c>
      <c r="T436" s="114" t="str">
        <f>IF(AND(M436&lt;&gt;"",M437=""),SUM(M$1:M437)-SUM(T$1:T435),"")</f>
        <v/>
      </c>
      <c r="V436" s="9" t="str">
        <f t="shared" si="72"/>
        <v/>
      </c>
      <c r="W436" s="28" t="str">
        <f t="shared" si="73"/>
        <v/>
      </c>
      <c r="X436" s="114" t="str">
        <f t="shared" si="74"/>
        <v/>
      </c>
      <c r="Y436" s="114" t="str">
        <f t="shared" si="75"/>
        <v/>
      </c>
      <c r="Z436" s="114" t="str">
        <f t="shared" si="76"/>
        <v/>
      </c>
    </row>
    <row r="437" spans="1:26" ht="12.75" x14ac:dyDescent="0.2">
      <c r="A437" s="16"/>
      <c r="C437" t="str">
        <f t="shared" si="66"/>
        <v/>
      </c>
      <c r="D437" s="16"/>
      <c r="E437" s="3" t="str">
        <f>IF(B437="","",IFERROR(VLOOKUP(B437,Ingredients!$A:$G,4,FALSE),"ingredient not in list"))</f>
        <v/>
      </c>
      <c r="F437" t="str">
        <f t="shared" si="67"/>
        <v/>
      </c>
      <c r="G437" s="9" t="str">
        <f>IF(B437="", "", IFERROR((VLOOKUP(B437,Ingredients!$A:$H,8,FALSE)*(D437/(VLOOKUP(B437,Ingredients!$A:$H,3,FALSE)))), "ingredient not in list"))</f>
        <v/>
      </c>
      <c r="H437" t="str">
        <f t="shared" si="68"/>
        <v/>
      </c>
      <c r="I437" s="69" t="str">
        <f>IF($B437="", "", IFERROR((VLOOKUP($B437,Ingredients!$A:$K,9,FALSE)*($D437/(VLOOKUP($B437,Ingredients!$A:$K,3,FALSE)))), "ingredient not in list"))</f>
        <v/>
      </c>
      <c r="J437" t="str">
        <f t="shared" si="69"/>
        <v/>
      </c>
      <c r="K437" s="69" t="str">
        <f>IF($B437="", "", IFERROR((VLOOKUP($B437,Ingredients!$A:$K,10,FALSE)*($D437/(VLOOKUP($B437,Ingredients!$A:$K,3,FALSE)))), "ingredient not in list"))</f>
        <v/>
      </c>
      <c r="L437" t="str">
        <f t="shared" si="70"/>
        <v/>
      </c>
      <c r="M437" s="69" t="str">
        <f>IF($B437="", "", IFERROR((VLOOKUP($B437,Ingredients!$A:$K,11,FALSE)*($D437/(VLOOKUP($B437,Ingredients!$A:$K,3,FALSE)))), "ingredient not in list"))</f>
        <v/>
      </c>
      <c r="N437" t="str">
        <f t="shared" si="71"/>
        <v/>
      </c>
      <c r="O437" s="29" t="str">
        <f>IF($B437="", "", IFERROR((VLOOKUP($B437,Ingredients!$A:$H,6,FALSE)*($D437/(VLOOKUP($B437,Ingredients!$A:$H,3,FALSE)))), "ingredient not in list"))</f>
        <v/>
      </c>
      <c r="P437" s="9" t="str">
        <f>IF(AND(G437&lt;&gt;"",G438=""),SUM(G$1:G438)-SUM(P$1:P436),"")</f>
        <v/>
      </c>
      <c r="Q437" t="str">
        <f>IF(AND(O437&lt;&gt;"",O438=""),SUM(O$1:O438)-SUM(Q$1:Q436),"")</f>
        <v/>
      </c>
      <c r="R437" s="114" t="str">
        <f>IF(AND(I437&lt;&gt;"",I438=""),SUM(I$1:I438)-SUM(R$1:R436),"")</f>
        <v/>
      </c>
      <c r="S437" s="114" t="str">
        <f>IF(AND(K437&lt;&gt;"",K438=""),SUM(K$1:K438)-SUM(S$1:S436),"")</f>
        <v/>
      </c>
      <c r="T437" s="114" t="str">
        <f>IF(AND(M437&lt;&gt;"",M438=""),SUM(M$1:M438)-SUM(T$1:T436),"")</f>
        <v/>
      </c>
      <c r="V437" s="9" t="str">
        <f t="shared" si="72"/>
        <v/>
      </c>
      <c r="W437" s="28" t="str">
        <f t="shared" si="73"/>
        <v/>
      </c>
      <c r="X437" s="114" t="str">
        <f t="shared" si="74"/>
        <v/>
      </c>
      <c r="Y437" s="114" t="str">
        <f t="shared" si="75"/>
        <v/>
      </c>
      <c r="Z437" s="114" t="str">
        <f t="shared" si="76"/>
        <v/>
      </c>
    </row>
    <row r="438" spans="1:26" ht="12.75" x14ac:dyDescent="0.2">
      <c r="A438" s="16"/>
      <c r="C438" t="str">
        <f t="shared" si="66"/>
        <v/>
      </c>
      <c r="D438" s="16"/>
      <c r="E438" s="3" t="str">
        <f>IF(B438="","",IFERROR(VLOOKUP(B438,Ingredients!$A:$G,4,FALSE),"ingredient not in list"))</f>
        <v/>
      </c>
      <c r="F438" t="str">
        <f t="shared" si="67"/>
        <v/>
      </c>
      <c r="G438" s="9" t="str">
        <f>IF(B438="", "", IFERROR((VLOOKUP(B438,Ingredients!$A:$H,8,FALSE)*(D438/(VLOOKUP(B438,Ingredients!$A:$H,3,FALSE)))), "ingredient not in list"))</f>
        <v/>
      </c>
      <c r="H438" t="str">
        <f t="shared" si="68"/>
        <v/>
      </c>
      <c r="I438" s="69" t="str">
        <f>IF($B438="", "", IFERROR((VLOOKUP($B438,Ingredients!$A:$K,9,FALSE)*($D438/(VLOOKUP($B438,Ingredients!$A:$K,3,FALSE)))), "ingredient not in list"))</f>
        <v/>
      </c>
      <c r="J438" t="str">
        <f t="shared" si="69"/>
        <v/>
      </c>
      <c r="K438" s="69" t="str">
        <f>IF($B438="", "", IFERROR((VLOOKUP($B438,Ingredients!$A:$K,10,FALSE)*($D438/(VLOOKUP($B438,Ingredients!$A:$K,3,FALSE)))), "ingredient not in list"))</f>
        <v/>
      </c>
      <c r="L438" t="str">
        <f t="shared" si="70"/>
        <v/>
      </c>
      <c r="M438" s="69" t="str">
        <f>IF($B438="", "", IFERROR((VLOOKUP($B438,Ingredients!$A:$K,11,FALSE)*($D438/(VLOOKUP($B438,Ingredients!$A:$K,3,FALSE)))), "ingredient not in list"))</f>
        <v/>
      </c>
      <c r="N438" t="str">
        <f t="shared" si="71"/>
        <v/>
      </c>
      <c r="O438" s="29" t="str">
        <f>IF($B438="", "", IFERROR((VLOOKUP($B438,Ingredients!$A:$H,6,FALSE)*($D438/(VLOOKUP($B438,Ingredients!$A:$H,3,FALSE)))), "ingredient not in list"))</f>
        <v/>
      </c>
      <c r="P438" s="9" t="str">
        <f>IF(AND(G438&lt;&gt;"",G439=""),SUM(G$1:G439)-SUM(P$1:P437),"")</f>
        <v/>
      </c>
      <c r="Q438" t="str">
        <f>IF(AND(O438&lt;&gt;"",O439=""),SUM(O$1:O439)-SUM(Q$1:Q437),"")</f>
        <v/>
      </c>
      <c r="R438" s="114" t="str">
        <f>IF(AND(I438&lt;&gt;"",I439=""),SUM(I$1:I439)-SUM(R$1:R437),"")</f>
        <v/>
      </c>
      <c r="S438" s="114" t="str">
        <f>IF(AND(K438&lt;&gt;"",K439=""),SUM(K$1:K439)-SUM(S$1:S437),"")</f>
        <v/>
      </c>
      <c r="T438" s="114" t="str">
        <f>IF(AND(M438&lt;&gt;"",M439=""),SUM(M$1:M439)-SUM(T$1:T437),"")</f>
        <v/>
      </c>
      <c r="V438" s="9" t="str">
        <f t="shared" si="72"/>
        <v/>
      </c>
      <c r="W438" s="28" t="str">
        <f t="shared" si="73"/>
        <v/>
      </c>
      <c r="X438" s="114" t="str">
        <f t="shared" si="74"/>
        <v/>
      </c>
      <c r="Y438" s="114" t="str">
        <f t="shared" si="75"/>
        <v/>
      </c>
      <c r="Z438" s="114" t="str">
        <f t="shared" si="76"/>
        <v/>
      </c>
    </row>
    <row r="439" spans="1:26" ht="12.75" x14ac:dyDescent="0.2">
      <c r="A439" s="16"/>
      <c r="C439" t="str">
        <f t="shared" si="66"/>
        <v/>
      </c>
      <c r="D439" s="16"/>
      <c r="E439" s="3" t="str">
        <f>IF(B439="","",IFERROR(VLOOKUP(B439,Ingredients!$A:$G,4,FALSE),"ingredient not in list"))</f>
        <v/>
      </c>
      <c r="F439" t="str">
        <f t="shared" si="67"/>
        <v/>
      </c>
      <c r="G439" s="9" t="str">
        <f>IF(B439="", "", IFERROR((VLOOKUP(B439,Ingredients!$A:$H,8,FALSE)*(D439/(VLOOKUP(B439,Ingredients!$A:$H,3,FALSE)))), "ingredient not in list"))</f>
        <v/>
      </c>
      <c r="H439" t="str">
        <f t="shared" si="68"/>
        <v/>
      </c>
      <c r="I439" s="69" t="str">
        <f>IF($B439="", "", IFERROR((VLOOKUP($B439,Ingredients!$A:$K,9,FALSE)*($D439/(VLOOKUP($B439,Ingredients!$A:$K,3,FALSE)))), "ingredient not in list"))</f>
        <v/>
      </c>
      <c r="J439" t="str">
        <f t="shared" si="69"/>
        <v/>
      </c>
      <c r="K439" s="69" t="str">
        <f>IF($B439="", "", IFERROR((VLOOKUP($B439,Ingredients!$A:$K,10,FALSE)*($D439/(VLOOKUP($B439,Ingredients!$A:$K,3,FALSE)))), "ingredient not in list"))</f>
        <v/>
      </c>
      <c r="L439" t="str">
        <f t="shared" si="70"/>
        <v/>
      </c>
      <c r="M439" s="69" t="str">
        <f>IF($B439="", "", IFERROR((VLOOKUP($B439,Ingredients!$A:$K,11,FALSE)*($D439/(VLOOKUP($B439,Ingredients!$A:$K,3,FALSE)))), "ingredient not in list"))</f>
        <v/>
      </c>
      <c r="N439" t="str">
        <f t="shared" si="71"/>
        <v/>
      </c>
      <c r="O439" s="29" t="str">
        <f>IF($B439="", "", IFERROR((VLOOKUP($B439,Ingredients!$A:$H,6,FALSE)*($D439/(VLOOKUP($B439,Ingredients!$A:$H,3,FALSE)))), "ingredient not in list"))</f>
        <v/>
      </c>
      <c r="P439" s="9" t="str">
        <f>IF(AND(G439&lt;&gt;"",G440=""),SUM(G$1:G440)-SUM(P$1:P438),"")</f>
        <v/>
      </c>
      <c r="Q439" t="str">
        <f>IF(AND(O439&lt;&gt;"",O440=""),SUM(O$1:O440)-SUM(Q$1:Q438),"")</f>
        <v/>
      </c>
      <c r="R439" s="114" t="str">
        <f>IF(AND(I439&lt;&gt;"",I440=""),SUM(I$1:I440)-SUM(R$1:R438),"")</f>
        <v/>
      </c>
      <c r="S439" s="114" t="str">
        <f>IF(AND(K439&lt;&gt;"",K440=""),SUM(K$1:K440)-SUM(S$1:S438),"")</f>
        <v/>
      </c>
      <c r="T439" s="114" t="str">
        <f>IF(AND(M439&lt;&gt;"",M440=""),SUM(M$1:M440)-SUM(T$1:T438),"")</f>
        <v/>
      </c>
      <c r="V439" s="9" t="str">
        <f t="shared" si="72"/>
        <v/>
      </c>
      <c r="W439" s="28" t="str">
        <f t="shared" si="73"/>
        <v/>
      </c>
      <c r="X439" s="114" t="str">
        <f t="shared" si="74"/>
        <v/>
      </c>
      <c r="Y439" s="114" t="str">
        <f t="shared" si="75"/>
        <v/>
      </c>
      <c r="Z439" s="114" t="str">
        <f t="shared" si="76"/>
        <v/>
      </c>
    </row>
    <row r="440" spans="1:26" ht="12.75" x14ac:dyDescent="0.2">
      <c r="A440" s="16"/>
      <c r="C440" t="str">
        <f t="shared" si="66"/>
        <v/>
      </c>
      <c r="D440" s="16"/>
      <c r="E440" s="3" t="str">
        <f>IF(B440="","",IFERROR(VLOOKUP(B440,Ingredients!$A:$G,4,FALSE),"ingredient not in list"))</f>
        <v/>
      </c>
      <c r="F440" t="str">
        <f t="shared" si="67"/>
        <v/>
      </c>
      <c r="G440" s="9" t="str">
        <f>IF(B440="", "", IFERROR((VLOOKUP(B440,Ingredients!$A:$H,8,FALSE)*(D440/(VLOOKUP(B440,Ingredients!$A:$H,3,FALSE)))), "ingredient not in list"))</f>
        <v/>
      </c>
      <c r="H440" t="str">
        <f t="shared" si="68"/>
        <v/>
      </c>
      <c r="I440" s="69" t="str">
        <f>IF($B440="", "", IFERROR((VLOOKUP($B440,Ingredients!$A:$K,9,FALSE)*($D440/(VLOOKUP($B440,Ingredients!$A:$K,3,FALSE)))), "ingredient not in list"))</f>
        <v/>
      </c>
      <c r="J440" t="str">
        <f t="shared" si="69"/>
        <v/>
      </c>
      <c r="K440" s="69" t="str">
        <f>IF($B440="", "", IFERROR((VLOOKUP($B440,Ingredients!$A:$K,10,FALSE)*($D440/(VLOOKUP($B440,Ingredients!$A:$K,3,FALSE)))), "ingredient not in list"))</f>
        <v/>
      </c>
      <c r="L440" t="str">
        <f t="shared" si="70"/>
        <v/>
      </c>
      <c r="M440" s="69" t="str">
        <f>IF($B440="", "", IFERROR((VLOOKUP($B440,Ingredients!$A:$K,11,FALSE)*($D440/(VLOOKUP($B440,Ingredients!$A:$K,3,FALSE)))), "ingredient not in list"))</f>
        <v/>
      </c>
      <c r="N440" t="str">
        <f t="shared" si="71"/>
        <v/>
      </c>
      <c r="O440" s="29" t="str">
        <f>IF($B440="", "", IFERROR((VLOOKUP($B440,Ingredients!$A:$H,6,FALSE)*($D440/(VLOOKUP($B440,Ingredients!$A:$H,3,FALSE)))), "ingredient not in list"))</f>
        <v/>
      </c>
      <c r="P440" s="9" t="str">
        <f>IF(AND(G440&lt;&gt;"",G441=""),SUM(G$1:G441)-SUM(P$1:P439),"")</f>
        <v/>
      </c>
      <c r="Q440" t="str">
        <f>IF(AND(O440&lt;&gt;"",O441=""),SUM(O$1:O441)-SUM(Q$1:Q439),"")</f>
        <v/>
      </c>
      <c r="R440" s="114" t="str">
        <f>IF(AND(I440&lt;&gt;"",I441=""),SUM(I$1:I441)-SUM(R$1:R439),"")</f>
        <v/>
      </c>
      <c r="S440" s="114" t="str">
        <f>IF(AND(K440&lt;&gt;"",K441=""),SUM(K$1:K441)-SUM(S$1:S439),"")</f>
        <v/>
      </c>
      <c r="T440" s="114" t="str">
        <f>IF(AND(M440&lt;&gt;"",M441=""),SUM(M$1:M441)-SUM(T$1:T439),"")</f>
        <v/>
      </c>
      <c r="V440" s="9" t="str">
        <f t="shared" si="72"/>
        <v/>
      </c>
      <c r="W440" s="28" t="str">
        <f t="shared" si="73"/>
        <v/>
      </c>
      <c r="X440" s="114" t="str">
        <f t="shared" si="74"/>
        <v/>
      </c>
      <c r="Y440" s="114" t="str">
        <f t="shared" si="75"/>
        <v/>
      </c>
      <c r="Z440" s="114" t="str">
        <f t="shared" si="76"/>
        <v/>
      </c>
    </row>
    <row r="441" spans="1:26" ht="12.75" x14ac:dyDescent="0.2">
      <c r="A441" s="16"/>
      <c r="C441" t="str">
        <f t="shared" si="66"/>
        <v/>
      </c>
      <c r="D441" s="16"/>
      <c r="E441" s="3" t="str">
        <f>IF(B441="","",IFERROR(VLOOKUP(B441,Ingredients!$A:$G,4,FALSE),"ingredient not in list"))</f>
        <v/>
      </c>
      <c r="F441" t="str">
        <f t="shared" si="67"/>
        <v/>
      </c>
      <c r="G441" s="9" t="str">
        <f>IF(B441="", "", IFERROR((VLOOKUP(B441,Ingredients!$A:$H,8,FALSE)*(D441/(VLOOKUP(B441,Ingredients!$A:$H,3,FALSE)))), "ingredient not in list"))</f>
        <v/>
      </c>
      <c r="H441" t="str">
        <f t="shared" si="68"/>
        <v/>
      </c>
      <c r="I441" s="69" t="str">
        <f>IF($B441="", "", IFERROR((VLOOKUP($B441,Ingredients!$A:$K,9,FALSE)*($D441/(VLOOKUP($B441,Ingredients!$A:$K,3,FALSE)))), "ingredient not in list"))</f>
        <v/>
      </c>
      <c r="J441" t="str">
        <f t="shared" si="69"/>
        <v/>
      </c>
      <c r="K441" s="69" t="str">
        <f>IF($B441="", "", IFERROR((VLOOKUP($B441,Ingredients!$A:$K,10,FALSE)*($D441/(VLOOKUP($B441,Ingredients!$A:$K,3,FALSE)))), "ingredient not in list"))</f>
        <v/>
      </c>
      <c r="L441" t="str">
        <f t="shared" si="70"/>
        <v/>
      </c>
      <c r="M441" s="69" t="str">
        <f>IF($B441="", "", IFERROR((VLOOKUP($B441,Ingredients!$A:$K,11,FALSE)*($D441/(VLOOKUP($B441,Ingredients!$A:$K,3,FALSE)))), "ingredient not in list"))</f>
        <v/>
      </c>
      <c r="N441" t="str">
        <f t="shared" si="71"/>
        <v/>
      </c>
      <c r="O441" s="29" t="str">
        <f>IF($B441="", "", IFERROR((VLOOKUP($B441,Ingredients!$A:$H,6,FALSE)*($D441/(VLOOKUP($B441,Ingredients!$A:$H,3,FALSE)))), "ingredient not in list"))</f>
        <v/>
      </c>
      <c r="P441" s="9" t="str">
        <f>IF(AND(G441&lt;&gt;"",G442=""),SUM(G$1:G442)-SUM(P$1:P440),"")</f>
        <v/>
      </c>
      <c r="Q441" t="str">
        <f>IF(AND(O441&lt;&gt;"",O442=""),SUM(O$1:O442)-SUM(Q$1:Q440),"")</f>
        <v/>
      </c>
      <c r="R441" s="114" t="str">
        <f>IF(AND(I441&lt;&gt;"",I442=""),SUM(I$1:I442)-SUM(R$1:R440),"")</f>
        <v/>
      </c>
      <c r="S441" s="114" t="str">
        <f>IF(AND(K441&lt;&gt;"",K442=""),SUM(K$1:K442)-SUM(S$1:S440),"")</f>
        <v/>
      </c>
      <c r="T441" s="114" t="str">
        <f>IF(AND(M441&lt;&gt;"",M442=""),SUM(M$1:M442)-SUM(T$1:T440),"")</f>
        <v/>
      </c>
      <c r="V441" s="9" t="str">
        <f t="shared" si="72"/>
        <v/>
      </c>
      <c r="W441" s="28" t="str">
        <f t="shared" si="73"/>
        <v/>
      </c>
      <c r="X441" s="114" t="str">
        <f t="shared" si="74"/>
        <v/>
      </c>
      <c r="Y441" s="114" t="str">
        <f t="shared" si="75"/>
        <v/>
      </c>
      <c r="Z441" s="114" t="str">
        <f t="shared" si="76"/>
        <v/>
      </c>
    </row>
    <row r="442" spans="1:26" ht="12.75" x14ac:dyDescent="0.2">
      <c r="A442" s="16"/>
      <c r="C442" t="str">
        <f t="shared" si="66"/>
        <v/>
      </c>
      <c r="D442" s="16"/>
      <c r="E442" s="3" t="str">
        <f>IF(B442="","",IFERROR(VLOOKUP(B442,Ingredients!$A:$G,4,FALSE),"ingredient not in list"))</f>
        <v/>
      </c>
      <c r="F442" t="str">
        <f t="shared" si="67"/>
        <v/>
      </c>
      <c r="G442" s="9" t="str">
        <f>IF(B442="", "", IFERROR((VLOOKUP(B442,Ingredients!$A:$H,8,FALSE)*(D442/(VLOOKUP(B442,Ingredients!$A:$H,3,FALSE)))), "ingredient not in list"))</f>
        <v/>
      </c>
      <c r="H442" t="str">
        <f t="shared" si="68"/>
        <v/>
      </c>
      <c r="I442" s="69" t="str">
        <f>IF($B442="", "", IFERROR((VLOOKUP($B442,Ingredients!$A:$K,9,FALSE)*($D442/(VLOOKUP($B442,Ingredients!$A:$K,3,FALSE)))), "ingredient not in list"))</f>
        <v/>
      </c>
      <c r="J442" t="str">
        <f t="shared" si="69"/>
        <v/>
      </c>
      <c r="K442" s="69" t="str">
        <f>IF($B442="", "", IFERROR((VLOOKUP($B442,Ingredients!$A:$K,10,FALSE)*($D442/(VLOOKUP($B442,Ingredients!$A:$K,3,FALSE)))), "ingredient not in list"))</f>
        <v/>
      </c>
      <c r="L442" t="str">
        <f t="shared" si="70"/>
        <v/>
      </c>
      <c r="M442" s="69" t="str">
        <f>IF($B442="", "", IFERROR((VLOOKUP($B442,Ingredients!$A:$K,11,FALSE)*($D442/(VLOOKUP($B442,Ingredients!$A:$K,3,FALSE)))), "ingredient not in list"))</f>
        <v/>
      </c>
      <c r="N442" t="str">
        <f t="shared" si="71"/>
        <v/>
      </c>
      <c r="O442" s="29" t="str">
        <f>IF($B442="", "", IFERROR((VLOOKUP($B442,Ingredients!$A:$H,6,FALSE)*($D442/(VLOOKUP($B442,Ingredients!$A:$H,3,FALSE)))), "ingredient not in list"))</f>
        <v/>
      </c>
      <c r="P442" s="9" t="str">
        <f>IF(AND(G442&lt;&gt;"",G443=""),SUM(G$1:G443)-SUM(P$1:P441),"")</f>
        <v/>
      </c>
      <c r="Q442" t="str">
        <f>IF(AND(O442&lt;&gt;"",O443=""),SUM(O$1:O443)-SUM(Q$1:Q441),"")</f>
        <v/>
      </c>
      <c r="R442" s="114" t="str">
        <f>IF(AND(I442&lt;&gt;"",I443=""),SUM(I$1:I443)-SUM(R$1:R441),"")</f>
        <v/>
      </c>
      <c r="S442" s="114" t="str">
        <f>IF(AND(K442&lt;&gt;"",K443=""),SUM(K$1:K443)-SUM(S$1:S441),"")</f>
        <v/>
      </c>
      <c r="T442" s="114" t="str">
        <f>IF(AND(M442&lt;&gt;"",M443=""),SUM(M$1:M443)-SUM(T$1:T441),"")</f>
        <v/>
      </c>
      <c r="V442" s="9" t="str">
        <f t="shared" si="72"/>
        <v/>
      </c>
      <c r="W442" s="28" t="str">
        <f t="shared" si="73"/>
        <v/>
      </c>
      <c r="X442" s="114" t="str">
        <f t="shared" si="74"/>
        <v/>
      </c>
      <c r="Y442" s="114" t="str">
        <f t="shared" si="75"/>
        <v/>
      </c>
      <c r="Z442" s="114" t="str">
        <f t="shared" si="76"/>
        <v/>
      </c>
    </row>
    <row r="443" spans="1:26" ht="12.75" x14ac:dyDescent="0.2">
      <c r="A443" s="16"/>
      <c r="C443" t="str">
        <f t="shared" si="66"/>
        <v/>
      </c>
      <c r="D443" s="16"/>
      <c r="E443" s="3" t="str">
        <f>IF(B443="","",IFERROR(VLOOKUP(B443,Ingredients!$A:$G,4,FALSE),"ingredient not in list"))</f>
        <v/>
      </c>
      <c r="F443" t="str">
        <f t="shared" si="67"/>
        <v/>
      </c>
      <c r="G443" s="9" t="str">
        <f>IF(B443="", "", IFERROR((VLOOKUP(B443,Ingredients!$A:$H,8,FALSE)*(D443/(VLOOKUP(B443,Ingredients!$A:$H,3,FALSE)))), "ingredient not in list"))</f>
        <v/>
      </c>
      <c r="H443" t="str">
        <f t="shared" si="68"/>
        <v/>
      </c>
      <c r="I443" s="69" t="str">
        <f>IF($B443="", "", IFERROR((VLOOKUP($B443,Ingredients!$A:$K,9,FALSE)*($D443/(VLOOKUP($B443,Ingredients!$A:$K,3,FALSE)))), "ingredient not in list"))</f>
        <v/>
      </c>
      <c r="J443" t="str">
        <f t="shared" si="69"/>
        <v/>
      </c>
      <c r="K443" s="69" t="str">
        <f>IF($B443="", "", IFERROR((VLOOKUP($B443,Ingredients!$A:$K,10,FALSE)*($D443/(VLOOKUP($B443,Ingredients!$A:$K,3,FALSE)))), "ingredient not in list"))</f>
        <v/>
      </c>
      <c r="L443" t="str">
        <f t="shared" si="70"/>
        <v/>
      </c>
      <c r="M443" s="69" t="str">
        <f>IF($B443="", "", IFERROR((VLOOKUP($B443,Ingredients!$A:$K,11,FALSE)*($D443/(VLOOKUP($B443,Ingredients!$A:$K,3,FALSE)))), "ingredient not in list"))</f>
        <v/>
      </c>
      <c r="N443" t="str">
        <f t="shared" si="71"/>
        <v/>
      </c>
      <c r="O443" s="29" t="str">
        <f>IF($B443="", "", IFERROR((VLOOKUP($B443,Ingredients!$A:$H,6,FALSE)*($D443/(VLOOKUP($B443,Ingredients!$A:$H,3,FALSE)))), "ingredient not in list"))</f>
        <v/>
      </c>
      <c r="P443" s="9" t="str">
        <f>IF(AND(G443&lt;&gt;"",G444=""),SUM(G$1:G444)-SUM(P$1:P442),"")</f>
        <v/>
      </c>
      <c r="Q443" t="str">
        <f>IF(AND(O443&lt;&gt;"",O444=""),SUM(O$1:O444)-SUM(Q$1:Q442),"")</f>
        <v/>
      </c>
      <c r="R443" s="114" t="str">
        <f>IF(AND(I443&lt;&gt;"",I444=""),SUM(I$1:I444)-SUM(R$1:R442),"")</f>
        <v/>
      </c>
      <c r="S443" s="114" t="str">
        <f>IF(AND(K443&lt;&gt;"",K444=""),SUM(K$1:K444)-SUM(S$1:S442),"")</f>
        <v/>
      </c>
      <c r="T443" s="114" t="str">
        <f>IF(AND(M443&lt;&gt;"",M444=""),SUM(M$1:M444)-SUM(T$1:T442),"")</f>
        <v/>
      </c>
      <c r="V443" s="9" t="str">
        <f t="shared" si="72"/>
        <v/>
      </c>
      <c r="W443" s="28" t="str">
        <f t="shared" si="73"/>
        <v/>
      </c>
      <c r="X443" s="114" t="str">
        <f t="shared" si="74"/>
        <v/>
      </c>
      <c r="Y443" s="114" t="str">
        <f t="shared" si="75"/>
        <v/>
      </c>
      <c r="Z443" s="114" t="str">
        <f t="shared" si="76"/>
        <v/>
      </c>
    </row>
    <row r="444" spans="1:26" ht="12.75" x14ac:dyDescent="0.2">
      <c r="A444" s="16"/>
      <c r="C444" t="str">
        <f t="shared" si="66"/>
        <v/>
      </c>
      <c r="D444" s="16"/>
      <c r="E444" s="3" t="str">
        <f>IF(B444="","",IFERROR(VLOOKUP(B444,Ingredients!$A:$G,4,FALSE),"ingredient not in list"))</f>
        <v/>
      </c>
      <c r="F444" t="str">
        <f t="shared" si="67"/>
        <v/>
      </c>
      <c r="G444" s="9" t="str">
        <f>IF(B444="", "", IFERROR((VLOOKUP(B444,Ingredients!$A:$H,8,FALSE)*(D444/(VLOOKUP(B444,Ingredients!$A:$H,3,FALSE)))), "ingredient not in list"))</f>
        <v/>
      </c>
      <c r="H444" t="str">
        <f t="shared" si="68"/>
        <v/>
      </c>
      <c r="I444" s="69" t="str">
        <f>IF($B444="", "", IFERROR((VLOOKUP($B444,Ingredients!$A:$K,9,FALSE)*($D444/(VLOOKUP($B444,Ingredients!$A:$K,3,FALSE)))), "ingredient not in list"))</f>
        <v/>
      </c>
      <c r="J444" t="str">
        <f t="shared" si="69"/>
        <v/>
      </c>
      <c r="K444" s="69" t="str">
        <f>IF($B444="", "", IFERROR((VLOOKUP($B444,Ingredients!$A:$K,10,FALSE)*($D444/(VLOOKUP($B444,Ingredients!$A:$K,3,FALSE)))), "ingredient not in list"))</f>
        <v/>
      </c>
      <c r="L444" t="str">
        <f t="shared" si="70"/>
        <v/>
      </c>
      <c r="M444" s="69" t="str">
        <f>IF($B444="", "", IFERROR((VLOOKUP($B444,Ingredients!$A:$K,11,FALSE)*($D444/(VLOOKUP($B444,Ingredients!$A:$K,3,FALSE)))), "ingredient not in list"))</f>
        <v/>
      </c>
      <c r="N444" t="str">
        <f t="shared" si="71"/>
        <v/>
      </c>
      <c r="O444" s="29" t="str">
        <f>IF($B444="", "", IFERROR((VLOOKUP($B444,Ingredients!$A:$H,6,FALSE)*($D444/(VLOOKUP($B444,Ingredients!$A:$H,3,FALSE)))), "ingredient not in list"))</f>
        <v/>
      </c>
      <c r="P444" s="9" t="str">
        <f>IF(AND(G444&lt;&gt;"",G445=""),SUM(G$1:G445)-SUM(P$1:P443),"")</f>
        <v/>
      </c>
      <c r="Q444" t="str">
        <f>IF(AND(O444&lt;&gt;"",O445=""),SUM(O$1:O445)-SUM(Q$1:Q443),"")</f>
        <v/>
      </c>
      <c r="R444" s="114" t="str">
        <f>IF(AND(I444&lt;&gt;"",I445=""),SUM(I$1:I445)-SUM(R$1:R443),"")</f>
        <v/>
      </c>
      <c r="S444" s="114" t="str">
        <f>IF(AND(K444&lt;&gt;"",K445=""),SUM(K$1:K445)-SUM(S$1:S443),"")</f>
        <v/>
      </c>
      <c r="T444" s="114" t="str">
        <f>IF(AND(M444&lt;&gt;"",M445=""),SUM(M$1:M445)-SUM(T$1:T443),"")</f>
        <v/>
      </c>
      <c r="V444" s="9" t="str">
        <f t="shared" si="72"/>
        <v/>
      </c>
      <c r="W444" s="28" t="str">
        <f t="shared" si="73"/>
        <v/>
      </c>
      <c r="X444" s="114" t="str">
        <f t="shared" si="74"/>
        <v/>
      </c>
      <c r="Y444" s="114" t="str">
        <f t="shared" si="75"/>
        <v/>
      </c>
      <c r="Z444" s="114" t="str">
        <f t="shared" si="76"/>
        <v/>
      </c>
    </row>
    <row r="445" spans="1:26" ht="12.75" x14ac:dyDescent="0.2">
      <c r="A445" s="16"/>
      <c r="C445" t="str">
        <f t="shared" si="66"/>
        <v/>
      </c>
      <c r="D445" s="16"/>
      <c r="E445" s="3" t="str">
        <f>IF(B445="","",IFERROR(VLOOKUP(B445,Ingredients!$A:$G,4,FALSE),"ingredient not in list"))</f>
        <v/>
      </c>
      <c r="F445" t="str">
        <f t="shared" si="67"/>
        <v/>
      </c>
      <c r="G445" s="9" t="str">
        <f>IF(B445="", "", IFERROR((VLOOKUP(B445,Ingredients!$A:$H,8,FALSE)*(D445/(VLOOKUP(B445,Ingredients!$A:$H,3,FALSE)))), "ingredient not in list"))</f>
        <v/>
      </c>
      <c r="H445" t="str">
        <f t="shared" si="68"/>
        <v/>
      </c>
      <c r="I445" s="69" t="str">
        <f>IF($B445="", "", IFERROR((VLOOKUP($B445,Ingredients!$A:$K,9,FALSE)*($D445/(VLOOKUP($B445,Ingredients!$A:$K,3,FALSE)))), "ingredient not in list"))</f>
        <v/>
      </c>
      <c r="J445" t="str">
        <f t="shared" si="69"/>
        <v/>
      </c>
      <c r="K445" s="69" t="str">
        <f>IF($B445="", "", IFERROR((VLOOKUP($B445,Ingredients!$A:$K,10,FALSE)*($D445/(VLOOKUP($B445,Ingredients!$A:$K,3,FALSE)))), "ingredient not in list"))</f>
        <v/>
      </c>
      <c r="L445" t="str">
        <f t="shared" si="70"/>
        <v/>
      </c>
      <c r="M445" s="69" t="str">
        <f>IF($B445="", "", IFERROR((VLOOKUP($B445,Ingredients!$A:$K,11,FALSE)*($D445/(VLOOKUP($B445,Ingredients!$A:$K,3,FALSE)))), "ingredient not in list"))</f>
        <v/>
      </c>
      <c r="N445" t="str">
        <f t="shared" si="71"/>
        <v/>
      </c>
      <c r="O445" s="29" t="str">
        <f>IF($B445="", "", IFERROR((VLOOKUP($B445,Ingredients!$A:$H,6,FALSE)*($D445/(VLOOKUP($B445,Ingredients!$A:$H,3,FALSE)))), "ingredient not in list"))</f>
        <v/>
      </c>
      <c r="P445" s="9" t="str">
        <f>IF(AND(G445&lt;&gt;"",G446=""),SUM(G$1:G446)-SUM(P$1:P444),"")</f>
        <v/>
      </c>
      <c r="Q445" t="str">
        <f>IF(AND(O445&lt;&gt;"",O446=""),SUM(O$1:O446)-SUM(Q$1:Q444),"")</f>
        <v/>
      </c>
      <c r="R445" s="114" t="str">
        <f>IF(AND(I445&lt;&gt;"",I446=""),SUM(I$1:I446)-SUM(R$1:R444),"")</f>
        <v/>
      </c>
      <c r="S445" s="114" t="str">
        <f>IF(AND(K445&lt;&gt;"",K446=""),SUM(K$1:K446)-SUM(S$1:S444),"")</f>
        <v/>
      </c>
      <c r="T445" s="114" t="str">
        <f>IF(AND(M445&lt;&gt;"",M446=""),SUM(M$1:M446)-SUM(T$1:T444),"")</f>
        <v/>
      </c>
      <c r="V445" s="9" t="str">
        <f t="shared" si="72"/>
        <v/>
      </c>
      <c r="W445" s="28" t="str">
        <f t="shared" si="73"/>
        <v/>
      </c>
      <c r="X445" s="114" t="str">
        <f t="shared" si="74"/>
        <v/>
      </c>
      <c r="Y445" s="114" t="str">
        <f t="shared" si="75"/>
        <v/>
      </c>
      <c r="Z445" s="114" t="str">
        <f t="shared" si="76"/>
        <v/>
      </c>
    </row>
    <row r="446" spans="1:26" ht="12.75" x14ac:dyDescent="0.2">
      <c r="A446" s="16"/>
      <c r="C446" t="str">
        <f t="shared" si="66"/>
        <v/>
      </c>
      <c r="D446" s="16"/>
      <c r="E446" s="3" t="str">
        <f>IF(B446="","",IFERROR(VLOOKUP(B446,Ingredients!$A:$G,4,FALSE),"ingredient not in list"))</f>
        <v/>
      </c>
      <c r="F446" t="str">
        <f t="shared" si="67"/>
        <v/>
      </c>
      <c r="G446" s="9" t="str">
        <f>IF(B446="", "", IFERROR((VLOOKUP(B446,Ingredients!$A:$H,8,FALSE)*(D446/(VLOOKUP(B446,Ingredients!$A:$H,3,FALSE)))), "ingredient not in list"))</f>
        <v/>
      </c>
      <c r="H446" t="str">
        <f t="shared" si="68"/>
        <v/>
      </c>
      <c r="I446" s="69" t="str">
        <f>IF($B446="", "", IFERROR((VLOOKUP($B446,Ingredients!$A:$K,9,FALSE)*($D446/(VLOOKUP($B446,Ingredients!$A:$K,3,FALSE)))), "ingredient not in list"))</f>
        <v/>
      </c>
      <c r="J446" t="str">
        <f t="shared" si="69"/>
        <v/>
      </c>
      <c r="K446" s="69" t="str">
        <f>IF($B446="", "", IFERROR((VLOOKUP($B446,Ingredients!$A:$K,10,FALSE)*($D446/(VLOOKUP($B446,Ingredients!$A:$K,3,FALSE)))), "ingredient not in list"))</f>
        <v/>
      </c>
      <c r="L446" t="str">
        <f t="shared" si="70"/>
        <v/>
      </c>
      <c r="M446" s="69" t="str">
        <f>IF($B446="", "", IFERROR((VLOOKUP($B446,Ingredients!$A:$K,11,FALSE)*($D446/(VLOOKUP($B446,Ingredients!$A:$K,3,FALSE)))), "ingredient not in list"))</f>
        <v/>
      </c>
      <c r="N446" t="str">
        <f t="shared" si="71"/>
        <v/>
      </c>
      <c r="O446" s="29" t="str">
        <f>IF($B446="", "", IFERROR((VLOOKUP($B446,Ingredients!$A:$H,6,FALSE)*($D446/(VLOOKUP($B446,Ingredients!$A:$H,3,FALSE)))), "ingredient not in list"))</f>
        <v/>
      </c>
      <c r="P446" s="9" t="str">
        <f>IF(AND(G446&lt;&gt;"",G447=""),SUM(G$1:G447)-SUM(P$1:P445),"")</f>
        <v/>
      </c>
      <c r="Q446" t="str">
        <f>IF(AND(O446&lt;&gt;"",O447=""),SUM(O$1:O447)-SUM(Q$1:Q445),"")</f>
        <v/>
      </c>
      <c r="R446" s="114" t="str">
        <f>IF(AND(I446&lt;&gt;"",I447=""),SUM(I$1:I447)-SUM(R$1:R445),"")</f>
        <v/>
      </c>
      <c r="S446" s="114" t="str">
        <f>IF(AND(K446&lt;&gt;"",K447=""),SUM(K$1:K447)-SUM(S$1:S445),"")</f>
        <v/>
      </c>
      <c r="T446" s="114" t="str">
        <f>IF(AND(M446&lt;&gt;"",M447=""),SUM(M$1:M447)-SUM(T$1:T445),"")</f>
        <v/>
      </c>
      <c r="V446" s="9" t="str">
        <f t="shared" si="72"/>
        <v/>
      </c>
      <c r="W446" s="28" t="str">
        <f t="shared" si="73"/>
        <v/>
      </c>
      <c r="X446" s="114" t="str">
        <f t="shared" si="74"/>
        <v/>
      </c>
      <c r="Y446" s="114" t="str">
        <f t="shared" si="75"/>
        <v/>
      </c>
      <c r="Z446" s="114" t="str">
        <f t="shared" si="76"/>
        <v/>
      </c>
    </row>
    <row r="447" spans="1:26" ht="12.75" x14ac:dyDescent="0.2">
      <c r="A447" s="16"/>
      <c r="C447" t="str">
        <f t="shared" si="66"/>
        <v/>
      </c>
      <c r="D447" s="16"/>
      <c r="E447" s="3" t="str">
        <f>IF(B447="","",IFERROR(VLOOKUP(B447,Ingredients!$A:$G,4,FALSE),"ingredient not in list"))</f>
        <v/>
      </c>
      <c r="F447" t="str">
        <f t="shared" si="67"/>
        <v/>
      </c>
      <c r="G447" s="9" t="str">
        <f>IF(B447="", "", IFERROR((VLOOKUP(B447,Ingredients!$A:$H,8,FALSE)*(D447/(VLOOKUP(B447,Ingredients!$A:$H,3,FALSE)))), "ingredient not in list"))</f>
        <v/>
      </c>
      <c r="H447" t="str">
        <f t="shared" si="68"/>
        <v/>
      </c>
      <c r="I447" s="69" t="str">
        <f>IF($B447="", "", IFERROR((VLOOKUP($B447,Ingredients!$A:$K,9,FALSE)*($D447/(VLOOKUP($B447,Ingredients!$A:$K,3,FALSE)))), "ingredient not in list"))</f>
        <v/>
      </c>
      <c r="J447" t="str">
        <f t="shared" si="69"/>
        <v/>
      </c>
      <c r="K447" s="69" t="str">
        <f>IF($B447="", "", IFERROR((VLOOKUP($B447,Ingredients!$A:$K,10,FALSE)*($D447/(VLOOKUP($B447,Ingredients!$A:$K,3,FALSE)))), "ingredient not in list"))</f>
        <v/>
      </c>
      <c r="L447" t="str">
        <f t="shared" si="70"/>
        <v/>
      </c>
      <c r="M447" s="69" t="str">
        <f>IF($B447="", "", IFERROR((VLOOKUP($B447,Ingredients!$A:$K,11,FALSE)*($D447/(VLOOKUP($B447,Ingredients!$A:$K,3,FALSE)))), "ingredient not in list"))</f>
        <v/>
      </c>
      <c r="N447" t="str">
        <f t="shared" si="71"/>
        <v/>
      </c>
      <c r="O447" s="29" t="str">
        <f>IF($B447="", "", IFERROR((VLOOKUP($B447,Ingredients!$A:$H,6,FALSE)*($D447/(VLOOKUP($B447,Ingredients!$A:$H,3,FALSE)))), "ingredient not in list"))</f>
        <v/>
      </c>
      <c r="P447" s="9" t="str">
        <f>IF(AND(G447&lt;&gt;"",G448=""),SUM(G$1:G448)-SUM(P$1:P446),"")</f>
        <v/>
      </c>
      <c r="Q447" t="str">
        <f>IF(AND(O447&lt;&gt;"",O448=""),SUM(O$1:O448)-SUM(Q$1:Q446),"")</f>
        <v/>
      </c>
      <c r="R447" s="114" t="str">
        <f>IF(AND(I447&lt;&gt;"",I448=""),SUM(I$1:I448)-SUM(R$1:R446),"")</f>
        <v/>
      </c>
      <c r="S447" s="114" t="str">
        <f>IF(AND(K447&lt;&gt;"",K448=""),SUM(K$1:K448)-SUM(S$1:S446),"")</f>
        <v/>
      </c>
      <c r="T447" s="114" t="str">
        <f>IF(AND(M447&lt;&gt;"",M448=""),SUM(M$1:M448)-SUM(T$1:T446),"")</f>
        <v/>
      </c>
      <c r="V447" s="9" t="str">
        <f t="shared" si="72"/>
        <v/>
      </c>
      <c r="W447" s="28" t="str">
        <f t="shared" si="73"/>
        <v/>
      </c>
      <c r="X447" s="114" t="str">
        <f t="shared" si="74"/>
        <v/>
      </c>
      <c r="Y447" s="114" t="str">
        <f t="shared" si="75"/>
        <v/>
      </c>
      <c r="Z447" s="114" t="str">
        <f t="shared" si="76"/>
        <v/>
      </c>
    </row>
    <row r="448" spans="1:26" ht="12.75" x14ac:dyDescent="0.2">
      <c r="A448" s="16"/>
      <c r="C448" t="str">
        <f t="shared" si="66"/>
        <v/>
      </c>
      <c r="D448" s="16"/>
      <c r="E448" s="3" t="str">
        <f>IF(B448="","",IFERROR(VLOOKUP(B448,Ingredients!$A:$G,4,FALSE),"ingredient not in list"))</f>
        <v/>
      </c>
      <c r="F448" t="str">
        <f t="shared" si="67"/>
        <v/>
      </c>
      <c r="G448" s="9" t="str">
        <f>IF(B448="", "", IFERROR((VLOOKUP(B448,Ingredients!$A:$H,8,FALSE)*(D448/(VLOOKUP(B448,Ingredients!$A:$H,3,FALSE)))), "ingredient not in list"))</f>
        <v/>
      </c>
      <c r="H448" t="str">
        <f t="shared" si="68"/>
        <v/>
      </c>
      <c r="I448" s="69" t="str">
        <f>IF($B448="", "", IFERROR((VLOOKUP($B448,Ingredients!$A:$K,9,FALSE)*($D448/(VLOOKUP($B448,Ingredients!$A:$K,3,FALSE)))), "ingredient not in list"))</f>
        <v/>
      </c>
      <c r="J448" t="str">
        <f t="shared" si="69"/>
        <v/>
      </c>
      <c r="K448" s="69" t="str">
        <f>IF($B448="", "", IFERROR((VLOOKUP($B448,Ingredients!$A:$K,10,FALSE)*($D448/(VLOOKUP($B448,Ingredients!$A:$K,3,FALSE)))), "ingredient not in list"))</f>
        <v/>
      </c>
      <c r="L448" t="str">
        <f t="shared" si="70"/>
        <v/>
      </c>
      <c r="M448" s="69" t="str">
        <f>IF($B448="", "", IFERROR((VLOOKUP($B448,Ingredients!$A:$K,11,FALSE)*($D448/(VLOOKUP($B448,Ingredients!$A:$K,3,FALSE)))), "ingredient not in list"))</f>
        <v/>
      </c>
      <c r="N448" t="str">
        <f t="shared" si="71"/>
        <v/>
      </c>
      <c r="O448" s="29" t="str">
        <f>IF($B448="", "", IFERROR((VLOOKUP($B448,Ingredients!$A:$H,6,FALSE)*($D448/(VLOOKUP($B448,Ingredients!$A:$H,3,FALSE)))), "ingredient not in list"))</f>
        <v/>
      </c>
      <c r="P448" s="9" t="str">
        <f>IF(AND(G448&lt;&gt;"",G449=""),SUM(G$1:G449)-SUM(P$1:P447),"")</f>
        <v/>
      </c>
      <c r="Q448" t="str">
        <f>IF(AND(O448&lt;&gt;"",O449=""),SUM(O$1:O449)-SUM(Q$1:Q447),"")</f>
        <v/>
      </c>
      <c r="R448" s="114" t="str">
        <f>IF(AND(I448&lt;&gt;"",I449=""),SUM(I$1:I449)-SUM(R$1:R447),"")</f>
        <v/>
      </c>
      <c r="S448" s="114" t="str">
        <f>IF(AND(K448&lt;&gt;"",K449=""),SUM(K$1:K449)-SUM(S$1:S447),"")</f>
        <v/>
      </c>
      <c r="T448" s="114" t="str">
        <f>IF(AND(M448&lt;&gt;"",M449=""),SUM(M$1:M449)-SUM(T$1:T447),"")</f>
        <v/>
      </c>
      <c r="V448" s="9" t="str">
        <f t="shared" si="72"/>
        <v/>
      </c>
      <c r="W448" s="28" t="str">
        <f t="shared" si="73"/>
        <v/>
      </c>
      <c r="X448" s="114" t="str">
        <f t="shared" si="74"/>
        <v/>
      </c>
      <c r="Y448" s="114" t="str">
        <f t="shared" si="75"/>
        <v/>
      </c>
      <c r="Z448" s="114" t="str">
        <f t="shared" si="76"/>
        <v/>
      </c>
    </row>
    <row r="449" spans="1:26" ht="12.75" x14ac:dyDescent="0.2">
      <c r="A449" s="16"/>
      <c r="C449" t="str">
        <f t="shared" si="66"/>
        <v/>
      </c>
      <c r="D449" s="16"/>
      <c r="E449" s="3" t="str">
        <f>IF(B449="","",IFERROR(VLOOKUP(B449,Ingredients!$A:$G,4,FALSE),"ingredient not in list"))</f>
        <v/>
      </c>
      <c r="F449" t="str">
        <f t="shared" si="67"/>
        <v/>
      </c>
      <c r="G449" s="9" t="str">
        <f>IF(B449="", "", IFERROR((VLOOKUP(B449,Ingredients!$A:$H,8,FALSE)*(D449/(VLOOKUP(B449,Ingredients!$A:$H,3,FALSE)))), "ingredient not in list"))</f>
        <v/>
      </c>
      <c r="H449" t="str">
        <f t="shared" si="68"/>
        <v/>
      </c>
      <c r="I449" s="69" t="str">
        <f>IF($B449="", "", IFERROR((VLOOKUP($B449,Ingredients!$A:$K,9,FALSE)*($D449/(VLOOKUP($B449,Ingredients!$A:$K,3,FALSE)))), "ingredient not in list"))</f>
        <v/>
      </c>
      <c r="J449" t="str">
        <f t="shared" si="69"/>
        <v/>
      </c>
      <c r="K449" s="69" t="str">
        <f>IF($B449="", "", IFERROR((VLOOKUP($B449,Ingredients!$A:$K,10,FALSE)*($D449/(VLOOKUP($B449,Ingredients!$A:$K,3,FALSE)))), "ingredient not in list"))</f>
        <v/>
      </c>
      <c r="L449" t="str">
        <f t="shared" si="70"/>
        <v/>
      </c>
      <c r="M449" s="69" t="str">
        <f>IF($B449="", "", IFERROR((VLOOKUP($B449,Ingredients!$A:$K,11,FALSE)*($D449/(VLOOKUP($B449,Ingredients!$A:$K,3,FALSE)))), "ingredient not in list"))</f>
        <v/>
      </c>
      <c r="N449" t="str">
        <f t="shared" si="71"/>
        <v/>
      </c>
      <c r="O449" s="29" t="str">
        <f>IF($B449="", "", IFERROR((VLOOKUP($B449,Ingredients!$A:$H,6,FALSE)*($D449/(VLOOKUP($B449,Ingredients!$A:$H,3,FALSE)))), "ingredient not in list"))</f>
        <v/>
      </c>
      <c r="P449" s="9" t="str">
        <f>IF(AND(G449&lt;&gt;"",G450=""),SUM(G$1:G450)-SUM(P$1:P448),"")</f>
        <v/>
      </c>
      <c r="Q449" t="str">
        <f>IF(AND(O449&lt;&gt;"",O450=""),SUM(O$1:O450)-SUM(Q$1:Q448),"")</f>
        <v/>
      </c>
      <c r="R449" s="114" t="str">
        <f>IF(AND(I449&lt;&gt;"",I450=""),SUM(I$1:I450)-SUM(R$1:R448),"")</f>
        <v/>
      </c>
      <c r="S449" s="114" t="str">
        <f>IF(AND(K449&lt;&gt;"",K450=""),SUM(K$1:K450)-SUM(S$1:S448),"")</f>
        <v/>
      </c>
      <c r="T449" s="114" t="str">
        <f>IF(AND(M449&lt;&gt;"",M450=""),SUM(M$1:M450)-SUM(T$1:T448),"")</f>
        <v/>
      </c>
      <c r="V449" s="9" t="str">
        <f t="shared" si="72"/>
        <v/>
      </c>
      <c r="W449" s="28" t="str">
        <f t="shared" si="73"/>
        <v/>
      </c>
      <c r="X449" s="114" t="str">
        <f t="shared" si="74"/>
        <v/>
      </c>
      <c r="Y449" s="114" t="str">
        <f t="shared" si="75"/>
        <v/>
      </c>
      <c r="Z449" s="114" t="str">
        <f t="shared" si="76"/>
        <v/>
      </c>
    </row>
    <row r="450" spans="1:26" ht="12.75" x14ac:dyDescent="0.2">
      <c r="A450" s="16"/>
      <c r="C450" t="str">
        <f t="shared" ref="C450:C513" si="77">IF($B450="","", "|")</f>
        <v/>
      </c>
      <c r="D450" s="16"/>
      <c r="E450" s="3" t="str">
        <f>IF(B450="","",IFERROR(VLOOKUP(B450,Ingredients!$A:$G,4,FALSE),"ingredient not in list"))</f>
        <v/>
      </c>
      <c r="F450" t="str">
        <f t="shared" ref="F450:F513" si="78">IF($B450="","", "|")</f>
        <v/>
      </c>
      <c r="G450" s="9" t="str">
        <f>IF(B450="", "", IFERROR((VLOOKUP(B450,Ingredients!$A:$H,8,FALSE)*(D450/(VLOOKUP(B450,Ingredients!$A:$H,3,FALSE)))), "ingredient not in list"))</f>
        <v/>
      </c>
      <c r="H450" t="str">
        <f t="shared" ref="H450:H513" si="79">IF($B450="","", "|")</f>
        <v/>
      </c>
      <c r="I450" s="69" t="str">
        <f>IF($B450="", "", IFERROR((VLOOKUP($B450,Ingredients!$A:$K,9,FALSE)*($D450/(VLOOKUP($B450,Ingredients!$A:$K,3,FALSE)))), "ingredient not in list"))</f>
        <v/>
      </c>
      <c r="J450" t="str">
        <f t="shared" ref="J450:J513" si="80">IF($B450="","", "|")</f>
        <v/>
      </c>
      <c r="K450" s="69" t="str">
        <f>IF($B450="", "", IFERROR((VLOOKUP($B450,Ingredients!$A:$K,10,FALSE)*($D450/(VLOOKUP($B450,Ingredients!$A:$K,3,FALSE)))), "ingredient not in list"))</f>
        <v/>
      </c>
      <c r="L450" t="str">
        <f t="shared" ref="L450:L513" si="81">IF($B450="","", "|")</f>
        <v/>
      </c>
      <c r="M450" s="69" t="str">
        <f>IF($B450="", "", IFERROR((VLOOKUP($B450,Ingredients!$A:$K,11,FALSE)*($D450/(VLOOKUP($B450,Ingredients!$A:$K,3,FALSE)))), "ingredient not in list"))</f>
        <v/>
      </c>
      <c r="N450" t="str">
        <f t="shared" ref="N450:N513" si="82">IF($B450="","", "|")</f>
        <v/>
      </c>
      <c r="O450" s="29" t="str">
        <f>IF($B450="", "", IFERROR((VLOOKUP($B450,Ingredients!$A:$H,6,FALSE)*($D450/(VLOOKUP($B450,Ingredients!$A:$H,3,FALSE)))), "ingredient not in list"))</f>
        <v/>
      </c>
      <c r="P450" s="9" t="str">
        <f>IF(AND(G450&lt;&gt;"",G451=""),SUM(G$1:G451)-SUM(P$1:P449),"")</f>
        <v/>
      </c>
      <c r="Q450" t="str">
        <f>IF(AND(O450&lt;&gt;"",O451=""),SUM(O$1:O451)-SUM(Q$1:Q449),"")</f>
        <v/>
      </c>
      <c r="R450" s="114" t="str">
        <f>IF(AND(I450&lt;&gt;"",I451=""),SUM(I$1:I451)-SUM(R$1:R449),"")</f>
        <v/>
      </c>
      <c r="S450" s="114" t="str">
        <f>IF(AND(K450&lt;&gt;"",K451=""),SUM(K$1:K451)-SUM(S$1:S449),"")</f>
        <v/>
      </c>
      <c r="T450" s="114" t="str">
        <f>IF(AND(M450&lt;&gt;"",M451=""),SUM(M$1:M451)-SUM(T$1:T449),"")</f>
        <v/>
      </c>
      <c r="V450" s="9" t="str">
        <f t="shared" si="72"/>
        <v/>
      </c>
      <c r="W450" s="28" t="str">
        <f t="shared" si="73"/>
        <v/>
      </c>
      <c r="X450" s="114" t="str">
        <f t="shared" si="74"/>
        <v/>
      </c>
      <c r="Y450" s="114" t="str">
        <f t="shared" si="75"/>
        <v/>
      </c>
      <c r="Z450" s="114" t="str">
        <f t="shared" si="76"/>
        <v/>
      </c>
    </row>
    <row r="451" spans="1:26" ht="12.75" x14ac:dyDescent="0.2">
      <c r="A451" s="16"/>
      <c r="C451" t="str">
        <f t="shared" si="77"/>
        <v/>
      </c>
      <c r="D451" s="16"/>
      <c r="E451" s="3" t="str">
        <f>IF(B451="","",IFERROR(VLOOKUP(B451,Ingredients!$A:$G,4,FALSE),"ingredient not in list"))</f>
        <v/>
      </c>
      <c r="F451" t="str">
        <f t="shared" si="78"/>
        <v/>
      </c>
      <c r="G451" s="9" t="str">
        <f>IF(B451="", "", IFERROR((VLOOKUP(B451,Ingredients!$A:$H,8,FALSE)*(D451/(VLOOKUP(B451,Ingredients!$A:$H,3,FALSE)))), "ingredient not in list"))</f>
        <v/>
      </c>
      <c r="H451" t="str">
        <f t="shared" si="79"/>
        <v/>
      </c>
      <c r="I451" s="69" t="str">
        <f>IF($B451="", "", IFERROR((VLOOKUP($B451,Ingredients!$A:$K,9,FALSE)*($D451/(VLOOKUP($B451,Ingredients!$A:$K,3,FALSE)))), "ingredient not in list"))</f>
        <v/>
      </c>
      <c r="J451" t="str">
        <f t="shared" si="80"/>
        <v/>
      </c>
      <c r="K451" s="69" t="str">
        <f>IF($B451="", "", IFERROR((VLOOKUP($B451,Ingredients!$A:$K,10,FALSE)*($D451/(VLOOKUP($B451,Ingredients!$A:$K,3,FALSE)))), "ingredient not in list"))</f>
        <v/>
      </c>
      <c r="L451" t="str">
        <f t="shared" si="81"/>
        <v/>
      </c>
      <c r="M451" s="69" t="str">
        <f>IF($B451="", "", IFERROR((VLOOKUP($B451,Ingredients!$A:$K,11,FALSE)*($D451/(VLOOKUP($B451,Ingredients!$A:$K,3,FALSE)))), "ingredient not in list"))</f>
        <v/>
      </c>
      <c r="N451" t="str">
        <f t="shared" si="82"/>
        <v/>
      </c>
      <c r="O451" s="29" t="str">
        <f>IF($B451="", "", IFERROR((VLOOKUP($B451,Ingredients!$A:$H,6,FALSE)*($D451/(VLOOKUP($B451,Ingredients!$A:$H,3,FALSE)))), "ingredient not in list"))</f>
        <v/>
      </c>
      <c r="P451" s="9" t="str">
        <f>IF(AND(G451&lt;&gt;"",G452=""),SUM(G$1:G452)-SUM(P$1:P450),"")</f>
        <v/>
      </c>
      <c r="Q451" t="str">
        <f>IF(AND(O451&lt;&gt;"",O452=""),SUM(O$1:O452)-SUM(Q$1:Q450),"")</f>
        <v/>
      </c>
      <c r="R451" s="114" t="str">
        <f>IF(AND(I451&lt;&gt;"",I452=""),SUM(I$1:I452)-SUM(R$1:R450),"")</f>
        <v/>
      </c>
      <c r="S451" s="114" t="str">
        <f>IF(AND(K451&lt;&gt;"",K452=""),SUM(K$1:K452)-SUM(S$1:S450),"")</f>
        <v/>
      </c>
      <c r="T451" s="114" t="str">
        <f>IF(AND(M451&lt;&gt;"",M452=""),SUM(M$1:M452)-SUM(T$1:T450),"")</f>
        <v/>
      </c>
      <c r="V451" s="9" t="str">
        <f t="shared" ref="V451:V514" si="83">IF(U451="","",P451/U451)</f>
        <v/>
      </c>
      <c r="W451" s="28" t="str">
        <f t="shared" ref="W451:W514" si="84">IF(U451="","", Q451/U451)</f>
        <v/>
      </c>
      <c r="X451" s="114" t="str">
        <f t="shared" ref="X451:X514" si="85">IF(R451="","", R451/U451)</f>
        <v/>
      </c>
      <c r="Y451" s="114" t="str">
        <f t="shared" ref="Y451:Y514" si="86">IF(S451="","", S451/U451)</f>
        <v/>
      </c>
      <c r="Z451" s="114" t="str">
        <f t="shared" ref="Z451:Z514" si="87">IF(T451="","", T451/U451)</f>
        <v/>
      </c>
    </row>
    <row r="452" spans="1:26" ht="12.75" x14ac:dyDescent="0.2">
      <c r="A452" s="16"/>
      <c r="C452" t="str">
        <f t="shared" si="77"/>
        <v/>
      </c>
      <c r="D452" s="16"/>
      <c r="E452" s="3" t="str">
        <f>IF(B452="","",IFERROR(VLOOKUP(B452,Ingredients!$A:$G,4,FALSE),"ingredient not in list"))</f>
        <v/>
      </c>
      <c r="F452" t="str">
        <f t="shared" si="78"/>
        <v/>
      </c>
      <c r="G452" s="9" t="str">
        <f>IF(B452="", "", IFERROR((VLOOKUP(B452,Ingredients!$A:$H,8,FALSE)*(D452/(VLOOKUP(B452,Ingredients!$A:$H,3,FALSE)))), "ingredient not in list"))</f>
        <v/>
      </c>
      <c r="H452" t="str">
        <f t="shared" si="79"/>
        <v/>
      </c>
      <c r="I452" s="69" t="str">
        <f>IF($B452="", "", IFERROR((VLOOKUP($B452,Ingredients!$A:$K,9,FALSE)*($D452/(VLOOKUP($B452,Ingredients!$A:$K,3,FALSE)))), "ingredient not in list"))</f>
        <v/>
      </c>
      <c r="J452" t="str">
        <f t="shared" si="80"/>
        <v/>
      </c>
      <c r="K452" s="69" t="str">
        <f>IF($B452="", "", IFERROR((VLOOKUP($B452,Ingredients!$A:$K,10,FALSE)*($D452/(VLOOKUP($B452,Ingredients!$A:$K,3,FALSE)))), "ingredient not in list"))</f>
        <v/>
      </c>
      <c r="L452" t="str">
        <f t="shared" si="81"/>
        <v/>
      </c>
      <c r="M452" s="69" t="str">
        <f>IF($B452="", "", IFERROR((VLOOKUP($B452,Ingredients!$A:$K,11,FALSE)*($D452/(VLOOKUP($B452,Ingredients!$A:$K,3,FALSE)))), "ingredient not in list"))</f>
        <v/>
      </c>
      <c r="N452" t="str">
        <f t="shared" si="82"/>
        <v/>
      </c>
      <c r="O452" s="29" t="str">
        <f>IF($B452="", "", IFERROR((VLOOKUP($B452,Ingredients!$A:$H,6,FALSE)*($D452/(VLOOKUP($B452,Ingredients!$A:$H,3,FALSE)))), "ingredient not in list"))</f>
        <v/>
      </c>
      <c r="P452" s="9" t="str">
        <f>IF(AND(G452&lt;&gt;"",G453=""),SUM(G$1:G453)-SUM(P$1:P451),"")</f>
        <v/>
      </c>
      <c r="Q452" t="str">
        <f>IF(AND(O452&lt;&gt;"",O453=""),SUM(O$1:O453)-SUM(Q$1:Q451),"")</f>
        <v/>
      </c>
      <c r="R452" s="114" t="str">
        <f>IF(AND(I452&lt;&gt;"",I453=""),SUM(I$1:I453)-SUM(R$1:R451),"")</f>
        <v/>
      </c>
      <c r="S452" s="114" t="str">
        <f>IF(AND(K452&lt;&gt;"",K453=""),SUM(K$1:K453)-SUM(S$1:S451),"")</f>
        <v/>
      </c>
      <c r="T452" s="114" t="str">
        <f>IF(AND(M452&lt;&gt;"",M453=""),SUM(M$1:M453)-SUM(T$1:T451),"")</f>
        <v/>
      </c>
      <c r="V452" s="9" t="str">
        <f t="shared" si="83"/>
        <v/>
      </c>
      <c r="W452" s="28" t="str">
        <f t="shared" si="84"/>
        <v/>
      </c>
      <c r="X452" s="114" t="str">
        <f t="shared" si="85"/>
        <v/>
      </c>
      <c r="Y452" s="114" t="str">
        <f t="shared" si="86"/>
        <v/>
      </c>
      <c r="Z452" s="114" t="str">
        <f t="shared" si="87"/>
        <v/>
      </c>
    </row>
    <row r="453" spans="1:26" ht="12.75" x14ac:dyDescent="0.2">
      <c r="A453" s="16"/>
      <c r="C453" t="str">
        <f t="shared" si="77"/>
        <v/>
      </c>
      <c r="D453" s="16"/>
      <c r="E453" s="3" t="str">
        <f>IF(B453="","",IFERROR(VLOOKUP(B453,Ingredients!$A:$G,4,FALSE),"ingredient not in list"))</f>
        <v/>
      </c>
      <c r="F453" t="str">
        <f t="shared" si="78"/>
        <v/>
      </c>
      <c r="G453" s="9" t="str">
        <f>IF(B453="", "", IFERROR((VLOOKUP(B453,Ingredients!$A:$H,8,FALSE)*(D453/(VLOOKUP(B453,Ingredients!$A:$H,3,FALSE)))), "ingredient not in list"))</f>
        <v/>
      </c>
      <c r="H453" t="str">
        <f t="shared" si="79"/>
        <v/>
      </c>
      <c r="I453" s="69" t="str">
        <f>IF($B453="", "", IFERROR((VLOOKUP($B453,Ingredients!$A:$K,9,FALSE)*($D453/(VLOOKUP($B453,Ingredients!$A:$K,3,FALSE)))), "ingredient not in list"))</f>
        <v/>
      </c>
      <c r="J453" t="str">
        <f t="shared" si="80"/>
        <v/>
      </c>
      <c r="K453" s="69" t="str">
        <f>IF($B453="", "", IFERROR((VLOOKUP($B453,Ingredients!$A:$K,10,FALSE)*($D453/(VLOOKUP($B453,Ingredients!$A:$K,3,FALSE)))), "ingredient not in list"))</f>
        <v/>
      </c>
      <c r="L453" t="str">
        <f t="shared" si="81"/>
        <v/>
      </c>
      <c r="M453" s="69" t="str">
        <f>IF($B453="", "", IFERROR((VLOOKUP($B453,Ingredients!$A:$K,11,FALSE)*($D453/(VLOOKUP($B453,Ingredients!$A:$K,3,FALSE)))), "ingredient not in list"))</f>
        <v/>
      </c>
      <c r="N453" t="str">
        <f t="shared" si="82"/>
        <v/>
      </c>
      <c r="O453" s="29" t="str">
        <f>IF($B453="", "", IFERROR((VLOOKUP($B453,Ingredients!$A:$H,6,FALSE)*($D453/(VLOOKUP($B453,Ingredients!$A:$H,3,FALSE)))), "ingredient not in list"))</f>
        <v/>
      </c>
      <c r="P453" s="9" t="str">
        <f>IF(AND(G453&lt;&gt;"",G454=""),SUM(G$1:G454)-SUM(P$1:P452),"")</f>
        <v/>
      </c>
      <c r="Q453" t="str">
        <f>IF(AND(O453&lt;&gt;"",O454=""),SUM(O$1:O454)-SUM(Q$1:Q452),"")</f>
        <v/>
      </c>
      <c r="R453" s="114" t="str">
        <f>IF(AND(I453&lt;&gt;"",I454=""),SUM(I$1:I454)-SUM(R$1:R452),"")</f>
        <v/>
      </c>
      <c r="S453" s="114" t="str">
        <f>IF(AND(K453&lt;&gt;"",K454=""),SUM(K$1:K454)-SUM(S$1:S452),"")</f>
        <v/>
      </c>
      <c r="T453" s="114" t="str">
        <f>IF(AND(M453&lt;&gt;"",M454=""),SUM(M$1:M454)-SUM(T$1:T452),"")</f>
        <v/>
      </c>
      <c r="V453" s="9" t="str">
        <f t="shared" si="83"/>
        <v/>
      </c>
      <c r="W453" s="28" t="str">
        <f t="shared" si="84"/>
        <v/>
      </c>
      <c r="X453" s="114" t="str">
        <f t="shared" si="85"/>
        <v/>
      </c>
      <c r="Y453" s="114" t="str">
        <f t="shared" si="86"/>
        <v/>
      </c>
      <c r="Z453" s="114" t="str">
        <f t="shared" si="87"/>
        <v/>
      </c>
    </row>
    <row r="454" spans="1:26" ht="12.75" x14ac:dyDescent="0.2">
      <c r="A454" s="16"/>
      <c r="C454" t="str">
        <f t="shared" si="77"/>
        <v/>
      </c>
      <c r="D454" s="16"/>
      <c r="E454" s="3" t="str">
        <f>IF(B454="","",IFERROR(VLOOKUP(B454,Ingredients!$A:$G,4,FALSE),"ingredient not in list"))</f>
        <v/>
      </c>
      <c r="F454" t="str">
        <f t="shared" si="78"/>
        <v/>
      </c>
      <c r="G454" s="9" t="str">
        <f>IF(B454="", "", IFERROR((VLOOKUP(B454,Ingredients!$A:$H,8,FALSE)*(D454/(VLOOKUP(B454,Ingredients!$A:$H,3,FALSE)))), "ingredient not in list"))</f>
        <v/>
      </c>
      <c r="H454" t="str">
        <f t="shared" si="79"/>
        <v/>
      </c>
      <c r="I454" s="69" t="str">
        <f>IF($B454="", "", IFERROR((VLOOKUP($B454,Ingredients!$A:$K,9,FALSE)*($D454/(VLOOKUP($B454,Ingredients!$A:$K,3,FALSE)))), "ingredient not in list"))</f>
        <v/>
      </c>
      <c r="J454" t="str">
        <f t="shared" si="80"/>
        <v/>
      </c>
      <c r="K454" s="69" t="str">
        <f>IF($B454="", "", IFERROR((VLOOKUP($B454,Ingredients!$A:$K,10,FALSE)*($D454/(VLOOKUP($B454,Ingredients!$A:$K,3,FALSE)))), "ingredient not in list"))</f>
        <v/>
      </c>
      <c r="L454" t="str">
        <f t="shared" si="81"/>
        <v/>
      </c>
      <c r="M454" s="69" t="str">
        <f>IF($B454="", "", IFERROR((VLOOKUP($B454,Ingredients!$A:$K,11,FALSE)*($D454/(VLOOKUP($B454,Ingredients!$A:$K,3,FALSE)))), "ingredient not in list"))</f>
        <v/>
      </c>
      <c r="N454" t="str">
        <f t="shared" si="82"/>
        <v/>
      </c>
      <c r="O454" s="29" t="str">
        <f>IF($B454="", "", IFERROR((VLOOKUP($B454,Ingredients!$A:$H,6,FALSE)*($D454/(VLOOKUP($B454,Ingredients!$A:$H,3,FALSE)))), "ingredient not in list"))</f>
        <v/>
      </c>
      <c r="P454" s="9" t="str">
        <f>IF(AND(G454&lt;&gt;"",G455=""),SUM(G$1:G455)-SUM(P$1:P453),"")</f>
        <v/>
      </c>
      <c r="Q454" t="str">
        <f>IF(AND(O454&lt;&gt;"",O455=""),SUM(O$1:O455)-SUM(Q$1:Q453),"")</f>
        <v/>
      </c>
      <c r="R454" s="114" t="str">
        <f>IF(AND(I454&lt;&gt;"",I455=""),SUM(I$1:I455)-SUM(R$1:R453),"")</f>
        <v/>
      </c>
      <c r="S454" s="114" t="str">
        <f>IF(AND(K454&lt;&gt;"",K455=""),SUM(K$1:K455)-SUM(S$1:S453),"")</f>
        <v/>
      </c>
      <c r="T454" s="114" t="str">
        <f>IF(AND(M454&lt;&gt;"",M455=""),SUM(M$1:M455)-SUM(T$1:T453),"")</f>
        <v/>
      </c>
      <c r="V454" s="9" t="str">
        <f t="shared" si="83"/>
        <v/>
      </c>
      <c r="W454" s="28" t="str">
        <f t="shared" si="84"/>
        <v/>
      </c>
      <c r="X454" s="114" t="str">
        <f t="shared" si="85"/>
        <v/>
      </c>
      <c r="Y454" s="114" t="str">
        <f t="shared" si="86"/>
        <v/>
      </c>
      <c r="Z454" s="114" t="str">
        <f t="shared" si="87"/>
        <v/>
      </c>
    </row>
    <row r="455" spans="1:26" ht="12.75" x14ac:dyDescent="0.2">
      <c r="A455" s="16"/>
      <c r="C455" t="str">
        <f t="shared" si="77"/>
        <v/>
      </c>
      <c r="D455" s="16"/>
      <c r="E455" s="3" t="str">
        <f>IF(B455="","",IFERROR(VLOOKUP(B455,Ingredients!$A:$G,4,FALSE),"ingredient not in list"))</f>
        <v/>
      </c>
      <c r="F455" t="str">
        <f t="shared" si="78"/>
        <v/>
      </c>
      <c r="G455" s="9" t="str">
        <f>IF(B455="", "", IFERROR((VLOOKUP(B455,Ingredients!$A:$H,8,FALSE)*(D455/(VLOOKUP(B455,Ingredients!$A:$H,3,FALSE)))), "ingredient not in list"))</f>
        <v/>
      </c>
      <c r="H455" t="str">
        <f t="shared" si="79"/>
        <v/>
      </c>
      <c r="I455" s="69" t="str">
        <f>IF($B455="", "", IFERROR((VLOOKUP($B455,Ingredients!$A:$K,9,FALSE)*($D455/(VLOOKUP($B455,Ingredients!$A:$K,3,FALSE)))), "ingredient not in list"))</f>
        <v/>
      </c>
      <c r="J455" t="str">
        <f t="shared" si="80"/>
        <v/>
      </c>
      <c r="K455" s="69" t="str">
        <f>IF($B455="", "", IFERROR((VLOOKUP($B455,Ingredients!$A:$K,10,FALSE)*($D455/(VLOOKUP($B455,Ingredients!$A:$K,3,FALSE)))), "ingredient not in list"))</f>
        <v/>
      </c>
      <c r="L455" t="str">
        <f t="shared" si="81"/>
        <v/>
      </c>
      <c r="M455" s="69" t="str">
        <f>IF($B455="", "", IFERROR((VLOOKUP($B455,Ingredients!$A:$K,11,FALSE)*($D455/(VLOOKUP($B455,Ingredients!$A:$K,3,FALSE)))), "ingredient not in list"))</f>
        <v/>
      </c>
      <c r="N455" t="str">
        <f t="shared" si="82"/>
        <v/>
      </c>
      <c r="O455" s="29" t="str">
        <f>IF($B455="", "", IFERROR((VLOOKUP($B455,Ingredients!$A:$H,6,FALSE)*($D455/(VLOOKUP($B455,Ingredients!$A:$H,3,FALSE)))), "ingredient not in list"))</f>
        <v/>
      </c>
      <c r="P455" s="9" t="str">
        <f>IF(AND(G455&lt;&gt;"",G456=""),SUM(G$1:G456)-SUM(P$1:P454),"")</f>
        <v/>
      </c>
      <c r="Q455" t="str">
        <f>IF(AND(O455&lt;&gt;"",O456=""),SUM(O$1:O456)-SUM(Q$1:Q454),"")</f>
        <v/>
      </c>
      <c r="R455" s="114" t="str">
        <f>IF(AND(I455&lt;&gt;"",I456=""),SUM(I$1:I456)-SUM(R$1:R454),"")</f>
        <v/>
      </c>
      <c r="S455" s="114" t="str">
        <f>IF(AND(K455&lt;&gt;"",K456=""),SUM(K$1:K456)-SUM(S$1:S454),"")</f>
        <v/>
      </c>
      <c r="T455" s="114" t="str">
        <f>IF(AND(M455&lt;&gt;"",M456=""),SUM(M$1:M456)-SUM(T$1:T454),"")</f>
        <v/>
      </c>
      <c r="V455" s="9" t="str">
        <f t="shared" si="83"/>
        <v/>
      </c>
      <c r="W455" s="28" t="str">
        <f t="shared" si="84"/>
        <v/>
      </c>
      <c r="X455" s="114" t="str">
        <f t="shared" si="85"/>
        <v/>
      </c>
      <c r="Y455" s="114" t="str">
        <f t="shared" si="86"/>
        <v/>
      </c>
      <c r="Z455" s="114" t="str">
        <f t="shared" si="87"/>
        <v/>
      </c>
    </row>
    <row r="456" spans="1:26" ht="12.75" x14ac:dyDescent="0.2">
      <c r="A456" s="16"/>
      <c r="C456" t="str">
        <f t="shared" si="77"/>
        <v/>
      </c>
      <c r="D456" s="16"/>
      <c r="E456" s="3" t="str">
        <f>IF(B456="","",IFERROR(VLOOKUP(B456,Ingredients!$A:$G,4,FALSE),"ingredient not in list"))</f>
        <v/>
      </c>
      <c r="F456" t="str">
        <f t="shared" si="78"/>
        <v/>
      </c>
      <c r="G456" s="9" t="str">
        <f>IF(B456="", "", IFERROR((VLOOKUP(B456,Ingredients!$A:$H,8,FALSE)*(D456/(VLOOKUP(B456,Ingredients!$A:$H,3,FALSE)))), "ingredient not in list"))</f>
        <v/>
      </c>
      <c r="H456" t="str">
        <f t="shared" si="79"/>
        <v/>
      </c>
      <c r="I456" s="69" t="str">
        <f>IF($B456="", "", IFERROR((VLOOKUP($B456,Ingredients!$A:$K,9,FALSE)*($D456/(VLOOKUP($B456,Ingredients!$A:$K,3,FALSE)))), "ingredient not in list"))</f>
        <v/>
      </c>
      <c r="J456" t="str">
        <f t="shared" si="80"/>
        <v/>
      </c>
      <c r="K456" s="69" t="str">
        <f>IF($B456="", "", IFERROR((VLOOKUP($B456,Ingredients!$A:$K,10,FALSE)*($D456/(VLOOKUP($B456,Ingredients!$A:$K,3,FALSE)))), "ingredient not in list"))</f>
        <v/>
      </c>
      <c r="L456" t="str">
        <f t="shared" si="81"/>
        <v/>
      </c>
      <c r="M456" s="69" t="str">
        <f>IF($B456="", "", IFERROR((VLOOKUP($B456,Ingredients!$A:$K,11,FALSE)*($D456/(VLOOKUP($B456,Ingredients!$A:$K,3,FALSE)))), "ingredient not in list"))</f>
        <v/>
      </c>
      <c r="N456" t="str">
        <f t="shared" si="82"/>
        <v/>
      </c>
      <c r="O456" s="29" t="str">
        <f>IF($B456="", "", IFERROR((VLOOKUP($B456,Ingredients!$A:$H,6,FALSE)*($D456/(VLOOKUP($B456,Ingredients!$A:$H,3,FALSE)))), "ingredient not in list"))</f>
        <v/>
      </c>
      <c r="P456" s="9" t="str">
        <f>IF(AND(G456&lt;&gt;"",G457=""),SUM(G$1:G457)-SUM(P$1:P455),"")</f>
        <v/>
      </c>
      <c r="Q456" t="str">
        <f>IF(AND(O456&lt;&gt;"",O457=""),SUM(O$1:O457)-SUM(Q$1:Q455),"")</f>
        <v/>
      </c>
      <c r="R456" s="114" t="str">
        <f>IF(AND(I456&lt;&gt;"",I457=""),SUM(I$1:I457)-SUM(R$1:R455),"")</f>
        <v/>
      </c>
      <c r="S456" s="114" t="str">
        <f>IF(AND(K456&lt;&gt;"",K457=""),SUM(K$1:K457)-SUM(S$1:S455),"")</f>
        <v/>
      </c>
      <c r="T456" s="114" t="str">
        <f>IF(AND(M456&lt;&gt;"",M457=""),SUM(M$1:M457)-SUM(T$1:T455),"")</f>
        <v/>
      </c>
      <c r="V456" s="9" t="str">
        <f t="shared" si="83"/>
        <v/>
      </c>
      <c r="W456" s="28" t="str">
        <f t="shared" si="84"/>
        <v/>
      </c>
      <c r="X456" s="114" t="str">
        <f t="shared" si="85"/>
        <v/>
      </c>
      <c r="Y456" s="114" t="str">
        <f t="shared" si="86"/>
        <v/>
      </c>
      <c r="Z456" s="114" t="str">
        <f t="shared" si="87"/>
        <v/>
      </c>
    </row>
    <row r="457" spans="1:26" ht="12.75" x14ac:dyDescent="0.2">
      <c r="A457" s="16"/>
      <c r="C457" t="str">
        <f t="shared" si="77"/>
        <v/>
      </c>
      <c r="D457" s="16"/>
      <c r="E457" s="3" t="str">
        <f>IF(B457="","",IFERROR(VLOOKUP(B457,Ingredients!$A:$G,4,FALSE),"ingredient not in list"))</f>
        <v/>
      </c>
      <c r="F457" t="str">
        <f t="shared" si="78"/>
        <v/>
      </c>
      <c r="G457" s="9" t="str">
        <f>IF(B457="", "", IFERROR((VLOOKUP(B457,Ingredients!$A:$H,8,FALSE)*(D457/(VLOOKUP(B457,Ingredients!$A:$H,3,FALSE)))), "ingredient not in list"))</f>
        <v/>
      </c>
      <c r="H457" t="str">
        <f t="shared" si="79"/>
        <v/>
      </c>
      <c r="I457" s="69" t="str">
        <f>IF($B457="", "", IFERROR((VLOOKUP($B457,Ingredients!$A:$K,9,FALSE)*($D457/(VLOOKUP($B457,Ingredients!$A:$K,3,FALSE)))), "ingredient not in list"))</f>
        <v/>
      </c>
      <c r="J457" t="str">
        <f t="shared" si="80"/>
        <v/>
      </c>
      <c r="K457" s="69" t="str">
        <f>IF($B457="", "", IFERROR((VLOOKUP($B457,Ingredients!$A:$K,10,FALSE)*($D457/(VLOOKUP($B457,Ingredients!$A:$K,3,FALSE)))), "ingredient not in list"))</f>
        <v/>
      </c>
      <c r="L457" t="str">
        <f t="shared" si="81"/>
        <v/>
      </c>
      <c r="M457" s="69" t="str">
        <f>IF($B457="", "", IFERROR((VLOOKUP($B457,Ingredients!$A:$K,11,FALSE)*($D457/(VLOOKUP($B457,Ingredients!$A:$K,3,FALSE)))), "ingredient not in list"))</f>
        <v/>
      </c>
      <c r="N457" t="str">
        <f t="shared" si="82"/>
        <v/>
      </c>
      <c r="O457" s="29" t="str">
        <f>IF($B457="", "", IFERROR((VLOOKUP($B457,Ingredients!$A:$H,6,FALSE)*($D457/(VLOOKUP($B457,Ingredients!$A:$H,3,FALSE)))), "ingredient not in list"))</f>
        <v/>
      </c>
      <c r="P457" s="9" t="str">
        <f>IF(AND(G457&lt;&gt;"",G458=""),SUM(G$1:G458)-SUM(P$1:P456),"")</f>
        <v/>
      </c>
      <c r="Q457" t="str">
        <f>IF(AND(O457&lt;&gt;"",O458=""),SUM(O$1:O458)-SUM(Q$1:Q456),"")</f>
        <v/>
      </c>
      <c r="R457" s="114" t="str">
        <f>IF(AND(I457&lt;&gt;"",I458=""),SUM(I$1:I458)-SUM(R$1:R456),"")</f>
        <v/>
      </c>
      <c r="S457" s="114" t="str">
        <f>IF(AND(K457&lt;&gt;"",K458=""),SUM(K$1:K458)-SUM(S$1:S456),"")</f>
        <v/>
      </c>
      <c r="T457" s="114" t="str">
        <f>IF(AND(M457&lt;&gt;"",M458=""),SUM(M$1:M458)-SUM(T$1:T456),"")</f>
        <v/>
      </c>
      <c r="V457" s="9" t="str">
        <f t="shared" si="83"/>
        <v/>
      </c>
      <c r="W457" s="28" t="str">
        <f t="shared" si="84"/>
        <v/>
      </c>
      <c r="X457" s="114" t="str">
        <f t="shared" si="85"/>
        <v/>
      </c>
      <c r="Y457" s="114" t="str">
        <f t="shared" si="86"/>
        <v/>
      </c>
      <c r="Z457" s="114" t="str">
        <f t="shared" si="87"/>
        <v/>
      </c>
    </row>
    <row r="458" spans="1:26" ht="12.75" x14ac:dyDescent="0.2">
      <c r="A458" s="16"/>
      <c r="C458" t="str">
        <f t="shared" si="77"/>
        <v/>
      </c>
      <c r="D458" s="16"/>
      <c r="E458" s="3" t="str">
        <f>IF(B458="","",IFERROR(VLOOKUP(B458,Ingredients!$A:$G,4,FALSE),"ingredient not in list"))</f>
        <v/>
      </c>
      <c r="F458" t="str">
        <f t="shared" si="78"/>
        <v/>
      </c>
      <c r="G458" s="9" t="str">
        <f>IF(B458="", "", IFERROR((VLOOKUP(B458,Ingredients!$A:$H,8,FALSE)*(D458/(VLOOKUP(B458,Ingredients!$A:$H,3,FALSE)))), "ingredient not in list"))</f>
        <v/>
      </c>
      <c r="H458" t="str">
        <f t="shared" si="79"/>
        <v/>
      </c>
      <c r="I458" s="69" t="str">
        <f>IF($B458="", "", IFERROR((VLOOKUP($B458,Ingredients!$A:$K,9,FALSE)*($D458/(VLOOKUP($B458,Ingredients!$A:$K,3,FALSE)))), "ingredient not in list"))</f>
        <v/>
      </c>
      <c r="J458" t="str">
        <f t="shared" si="80"/>
        <v/>
      </c>
      <c r="K458" s="69" t="str">
        <f>IF($B458="", "", IFERROR((VLOOKUP($B458,Ingredients!$A:$K,10,FALSE)*($D458/(VLOOKUP($B458,Ingredients!$A:$K,3,FALSE)))), "ingredient not in list"))</f>
        <v/>
      </c>
      <c r="L458" t="str">
        <f t="shared" si="81"/>
        <v/>
      </c>
      <c r="M458" s="69" t="str">
        <f>IF($B458="", "", IFERROR((VLOOKUP($B458,Ingredients!$A:$K,11,FALSE)*($D458/(VLOOKUP($B458,Ingredients!$A:$K,3,FALSE)))), "ingredient not in list"))</f>
        <v/>
      </c>
      <c r="N458" t="str">
        <f t="shared" si="82"/>
        <v/>
      </c>
      <c r="O458" s="29" t="str">
        <f>IF($B458="", "", IFERROR((VLOOKUP($B458,Ingredients!$A:$H,6,FALSE)*($D458/(VLOOKUP($B458,Ingredients!$A:$H,3,FALSE)))), "ingredient not in list"))</f>
        <v/>
      </c>
      <c r="P458" s="9" t="str">
        <f>IF(AND(G458&lt;&gt;"",G459=""),SUM(G$1:G459)-SUM(P$1:P457),"")</f>
        <v/>
      </c>
      <c r="Q458" t="str">
        <f>IF(AND(O458&lt;&gt;"",O459=""),SUM(O$1:O459)-SUM(Q$1:Q457),"")</f>
        <v/>
      </c>
      <c r="R458" s="114" t="str">
        <f>IF(AND(I458&lt;&gt;"",I459=""),SUM(I$1:I459)-SUM(R$1:R457),"")</f>
        <v/>
      </c>
      <c r="S458" s="114" t="str">
        <f>IF(AND(K458&lt;&gt;"",K459=""),SUM(K$1:K459)-SUM(S$1:S457),"")</f>
        <v/>
      </c>
      <c r="T458" s="114" t="str">
        <f>IF(AND(M458&lt;&gt;"",M459=""),SUM(M$1:M459)-SUM(T$1:T457),"")</f>
        <v/>
      </c>
      <c r="V458" s="9" t="str">
        <f t="shared" si="83"/>
        <v/>
      </c>
      <c r="W458" s="28" t="str">
        <f t="shared" si="84"/>
        <v/>
      </c>
      <c r="X458" s="114" t="str">
        <f t="shared" si="85"/>
        <v/>
      </c>
      <c r="Y458" s="114" t="str">
        <f t="shared" si="86"/>
        <v/>
      </c>
      <c r="Z458" s="114" t="str">
        <f t="shared" si="87"/>
        <v/>
      </c>
    </row>
    <row r="459" spans="1:26" ht="12.75" x14ac:dyDescent="0.2">
      <c r="A459" s="16"/>
      <c r="C459" t="str">
        <f t="shared" si="77"/>
        <v/>
      </c>
      <c r="D459" s="16"/>
      <c r="E459" s="3" t="str">
        <f>IF(B459="","",IFERROR(VLOOKUP(B459,Ingredients!$A:$G,4,FALSE),"ingredient not in list"))</f>
        <v/>
      </c>
      <c r="F459" t="str">
        <f t="shared" si="78"/>
        <v/>
      </c>
      <c r="G459" s="9" t="str">
        <f>IF(B459="", "", IFERROR((VLOOKUP(B459,Ingredients!$A:$H,8,FALSE)*(D459/(VLOOKUP(B459,Ingredients!$A:$H,3,FALSE)))), "ingredient not in list"))</f>
        <v/>
      </c>
      <c r="H459" t="str">
        <f t="shared" si="79"/>
        <v/>
      </c>
      <c r="I459" s="69" t="str">
        <f>IF($B459="", "", IFERROR((VLOOKUP($B459,Ingredients!$A:$K,9,FALSE)*($D459/(VLOOKUP($B459,Ingredients!$A:$K,3,FALSE)))), "ingredient not in list"))</f>
        <v/>
      </c>
      <c r="J459" t="str">
        <f t="shared" si="80"/>
        <v/>
      </c>
      <c r="K459" s="69" t="str">
        <f>IF($B459="", "", IFERROR((VLOOKUP($B459,Ingredients!$A:$K,10,FALSE)*($D459/(VLOOKUP($B459,Ingredients!$A:$K,3,FALSE)))), "ingredient not in list"))</f>
        <v/>
      </c>
      <c r="L459" t="str">
        <f t="shared" si="81"/>
        <v/>
      </c>
      <c r="M459" s="69" t="str">
        <f>IF($B459="", "", IFERROR((VLOOKUP($B459,Ingredients!$A:$K,11,FALSE)*($D459/(VLOOKUP($B459,Ingredients!$A:$K,3,FALSE)))), "ingredient not in list"))</f>
        <v/>
      </c>
      <c r="N459" t="str">
        <f t="shared" si="82"/>
        <v/>
      </c>
      <c r="O459" s="29" t="str">
        <f>IF($B459="", "", IFERROR((VLOOKUP($B459,Ingredients!$A:$H,6,FALSE)*($D459/(VLOOKUP($B459,Ingredients!$A:$H,3,FALSE)))), "ingredient not in list"))</f>
        <v/>
      </c>
      <c r="P459" s="9" t="str">
        <f>IF(AND(G459&lt;&gt;"",G460=""),SUM(G$1:G460)-SUM(P$1:P458),"")</f>
        <v/>
      </c>
      <c r="Q459" t="str">
        <f>IF(AND(O459&lt;&gt;"",O460=""),SUM(O$1:O460)-SUM(Q$1:Q458),"")</f>
        <v/>
      </c>
      <c r="R459" s="114" t="str">
        <f>IF(AND(I459&lt;&gt;"",I460=""),SUM(I$1:I460)-SUM(R$1:R458),"")</f>
        <v/>
      </c>
      <c r="S459" s="114" t="str">
        <f>IF(AND(K459&lt;&gt;"",K460=""),SUM(K$1:K460)-SUM(S$1:S458),"")</f>
        <v/>
      </c>
      <c r="T459" s="114" t="str">
        <f>IF(AND(M459&lt;&gt;"",M460=""),SUM(M$1:M460)-SUM(T$1:T458),"")</f>
        <v/>
      </c>
      <c r="V459" s="9" t="str">
        <f t="shared" si="83"/>
        <v/>
      </c>
      <c r="W459" s="28" t="str">
        <f t="shared" si="84"/>
        <v/>
      </c>
      <c r="X459" s="114" t="str">
        <f t="shared" si="85"/>
        <v/>
      </c>
      <c r="Y459" s="114" t="str">
        <f t="shared" si="86"/>
        <v/>
      </c>
      <c r="Z459" s="114" t="str">
        <f t="shared" si="87"/>
        <v/>
      </c>
    </row>
    <row r="460" spans="1:26" ht="12.75" x14ac:dyDescent="0.2">
      <c r="A460" s="16"/>
      <c r="C460" t="str">
        <f t="shared" si="77"/>
        <v/>
      </c>
      <c r="D460" s="16"/>
      <c r="E460" s="3" t="str">
        <f>IF(B460="","",IFERROR(VLOOKUP(B460,Ingredients!$A:$G,4,FALSE),"ingredient not in list"))</f>
        <v/>
      </c>
      <c r="F460" t="str">
        <f t="shared" si="78"/>
        <v/>
      </c>
      <c r="G460" s="9" t="str">
        <f>IF(B460="", "", IFERROR((VLOOKUP(B460,Ingredients!$A:$H,8,FALSE)*(D460/(VLOOKUP(B460,Ingredients!$A:$H,3,FALSE)))), "ingredient not in list"))</f>
        <v/>
      </c>
      <c r="H460" t="str">
        <f t="shared" si="79"/>
        <v/>
      </c>
      <c r="I460" s="69" t="str">
        <f>IF($B460="", "", IFERROR((VLOOKUP($B460,Ingredients!$A:$K,9,FALSE)*($D460/(VLOOKUP($B460,Ingredients!$A:$K,3,FALSE)))), "ingredient not in list"))</f>
        <v/>
      </c>
      <c r="J460" t="str">
        <f t="shared" si="80"/>
        <v/>
      </c>
      <c r="K460" s="69" t="str">
        <f>IF($B460="", "", IFERROR((VLOOKUP($B460,Ingredients!$A:$K,10,FALSE)*($D460/(VLOOKUP($B460,Ingredients!$A:$K,3,FALSE)))), "ingredient not in list"))</f>
        <v/>
      </c>
      <c r="L460" t="str">
        <f t="shared" si="81"/>
        <v/>
      </c>
      <c r="M460" s="69" t="str">
        <f>IF($B460="", "", IFERROR((VLOOKUP($B460,Ingredients!$A:$K,11,FALSE)*($D460/(VLOOKUP($B460,Ingredients!$A:$K,3,FALSE)))), "ingredient not in list"))</f>
        <v/>
      </c>
      <c r="N460" t="str">
        <f t="shared" si="82"/>
        <v/>
      </c>
      <c r="O460" s="29" t="str">
        <f>IF($B460="", "", IFERROR((VLOOKUP($B460,Ingredients!$A:$H,6,FALSE)*($D460/(VLOOKUP($B460,Ingredients!$A:$H,3,FALSE)))), "ingredient not in list"))</f>
        <v/>
      </c>
      <c r="P460" s="9" t="str">
        <f>IF(AND(G460&lt;&gt;"",G461=""),SUM(G$1:G461)-SUM(P$1:P459),"")</f>
        <v/>
      </c>
      <c r="Q460" t="str">
        <f>IF(AND(O460&lt;&gt;"",O461=""),SUM(O$1:O461)-SUM(Q$1:Q459),"")</f>
        <v/>
      </c>
      <c r="R460" s="114" t="str">
        <f>IF(AND(I460&lt;&gt;"",I461=""),SUM(I$1:I461)-SUM(R$1:R459),"")</f>
        <v/>
      </c>
      <c r="S460" s="114" t="str">
        <f>IF(AND(K460&lt;&gt;"",K461=""),SUM(K$1:K461)-SUM(S$1:S459),"")</f>
        <v/>
      </c>
      <c r="T460" s="114" t="str">
        <f>IF(AND(M460&lt;&gt;"",M461=""),SUM(M$1:M461)-SUM(T$1:T459),"")</f>
        <v/>
      </c>
      <c r="V460" s="9" t="str">
        <f t="shared" si="83"/>
        <v/>
      </c>
      <c r="W460" s="28" t="str">
        <f t="shared" si="84"/>
        <v/>
      </c>
      <c r="X460" s="114" t="str">
        <f t="shared" si="85"/>
        <v/>
      </c>
      <c r="Y460" s="114" t="str">
        <f t="shared" si="86"/>
        <v/>
      </c>
      <c r="Z460" s="114" t="str">
        <f t="shared" si="87"/>
        <v/>
      </c>
    </row>
    <row r="461" spans="1:26" ht="12.75" x14ac:dyDescent="0.2">
      <c r="A461" s="16"/>
      <c r="C461" t="str">
        <f t="shared" si="77"/>
        <v/>
      </c>
      <c r="D461" s="16"/>
      <c r="E461" s="3" t="str">
        <f>IF(B461="","",IFERROR(VLOOKUP(B461,Ingredients!$A:$G,4,FALSE),"ingredient not in list"))</f>
        <v/>
      </c>
      <c r="F461" t="str">
        <f t="shared" si="78"/>
        <v/>
      </c>
      <c r="G461" s="9" t="str">
        <f>IF(B461="", "", IFERROR((VLOOKUP(B461,Ingredients!$A:$H,8,FALSE)*(D461/(VLOOKUP(B461,Ingredients!$A:$H,3,FALSE)))), "ingredient not in list"))</f>
        <v/>
      </c>
      <c r="H461" t="str">
        <f t="shared" si="79"/>
        <v/>
      </c>
      <c r="I461" s="69" t="str">
        <f>IF($B461="", "", IFERROR((VLOOKUP($B461,Ingredients!$A:$K,9,FALSE)*($D461/(VLOOKUP($B461,Ingredients!$A:$K,3,FALSE)))), "ingredient not in list"))</f>
        <v/>
      </c>
      <c r="J461" t="str">
        <f t="shared" si="80"/>
        <v/>
      </c>
      <c r="K461" s="69" t="str">
        <f>IF($B461="", "", IFERROR((VLOOKUP($B461,Ingredients!$A:$K,10,FALSE)*($D461/(VLOOKUP($B461,Ingredients!$A:$K,3,FALSE)))), "ingredient not in list"))</f>
        <v/>
      </c>
      <c r="L461" t="str">
        <f t="shared" si="81"/>
        <v/>
      </c>
      <c r="M461" s="69" t="str">
        <f>IF($B461="", "", IFERROR((VLOOKUP($B461,Ingredients!$A:$K,11,FALSE)*($D461/(VLOOKUP($B461,Ingredients!$A:$K,3,FALSE)))), "ingredient not in list"))</f>
        <v/>
      </c>
      <c r="N461" t="str">
        <f t="shared" si="82"/>
        <v/>
      </c>
      <c r="O461" s="29" t="str">
        <f>IF($B461="", "", IFERROR((VLOOKUP($B461,Ingredients!$A:$H,6,FALSE)*($D461/(VLOOKUP($B461,Ingredients!$A:$H,3,FALSE)))), "ingredient not in list"))</f>
        <v/>
      </c>
      <c r="P461" s="9" t="str">
        <f>IF(AND(G461&lt;&gt;"",G462=""),SUM(G$1:G462)-SUM(P$1:P460),"")</f>
        <v/>
      </c>
      <c r="Q461" t="str">
        <f>IF(AND(O461&lt;&gt;"",O462=""),SUM(O$1:O462)-SUM(Q$1:Q460),"")</f>
        <v/>
      </c>
      <c r="R461" s="114" t="str">
        <f>IF(AND(I461&lt;&gt;"",I462=""),SUM(I$1:I462)-SUM(R$1:R460),"")</f>
        <v/>
      </c>
      <c r="S461" s="114" t="str">
        <f>IF(AND(K461&lt;&gt;"",K462=""),SUM(K$1:K462)-SUM(S$1:S460),"")</f>
        <v/>
      </c>
      <c r="T461" s="114" t="str">
        <f>IF(AND(M461&lt;&gt;"",M462=""),SUM(M$1:M462)-SUM(T$1:T460),"")</f>
        <v/>
      </c>
      <c r="V461" s="9" t="str">
        <f t="shared" si="83"/>
        <v/>
      </c>
      <c r="W461" s="28" t="str">
        <f t="shared" si="84"/>
        <v/>
      </c>
      <c r="X461" s="114" t="str">
        <f t="shared" si="85"/>
        <v/>
      </c>
      <c r="Y461" s="114" t="str">
        <f t="shared" si="86"/>
        <v/>
      </c>
      <c r="Z461" s="114" t="str">
        <f t="shared" si="87"/>
        <v/>
      </c>
    </row>
    <row r="462" spans="1:26" ht="12.75" x14ac:dyDescent="0.2">
      <c r="A462" s="16"/>
      <c r="C462" t="str">
        <f t="shared" si="77"/>
        <v/>
      </c>
      <c r="D462" s="16"/>
      <c r="E462" s="3" t="str">
        <f>IF(B462="","",IFERROR(VLOOKUP(B462,Ingredients!$A:$G,4,FALSE),"ingredient not in list"))</f>
        <v/>
      </c>
      <c r="F462" t="str">
        <f t="shared" si="78"/>
        <v/>
      </c>
      <c r="G462" s="9" t="str">
        <f>IF(B462="", "", IFERROR((VLOOKUP(B462,Ingredients!$A:$H,8,FALSE)*(D462/(VLOOKUP(B462,Ingredients!$A:$H,3,FALSE)))), "ingredient not in list"))</f>
        <v/>
      </c>
      <c r="H462" t="str">
        <f t="shared" si="79"/>
        <v/>
      </c>
      <c r="I462" s="69" t="str">
        <f>IF($B462="", "", IFERROR((VLOOKUP($B462,Ingredients!$A:$K,9,FALSE)*($D462/(VLOOKUP($B462,Ingredients!$A:$K,3,FALSE)))), "ingredient not in list"))</f>
        <v/>
      </c>
      <c r="J462" t="str">
        <f t="shared" si="80"/>
        <v/>
      </c>
      <c r="K462" s="69" t="str">
        <f>IF($B462="", "", IFERROR((VLOOKUP($B462,Ingredients!$A:$K,10,FALSE)*($D462/(VLOOKUP($B462,Ingredients!$A:$K,3,FALSE)))), "ingredient not in list"))</f>
        <v/>
      </c>
      <c r="L462" t="str">
        <f t="shared" si="81"/>
        <v/>
      </c>
      <c r="M462" s="69" t="str">
        <f>IF($B462="", "", IFERROR((VLOOKUP($B462,Ingredients!$A:$K,11,FALSE)*($D462/(VLOOKUP($B462,Ingredients!$A:$K,3,FALSE)))), "ingredient not in list"))</f>
        <v/>
      </c>
      <c r="N462" t="str">
        <f t="shared" si="82"/>
        <v/>
      </c>
      <c r="O462" s="29" t="str">
        <f>IF($B462="", "", IFERROR((VLOOKUP($B462,Ingredients!$A:$H,6,FALSE)*($D462/(VLOOKUP($B462,Ingredients!$A:$H,3,FALSE)))), "ingredient not in list"))</f>
        <v/>
      </c>
      <c r="P462" s="9" t="str">
        <f>IF(AND(G462&lt;&gt;"",G463=""),SUM(G$1:G463)-SUM(P$1:P461),"")</f>
        <v/>
      </c>
      <c r="Q462" t="str">
        <f>IF(AND(O462&lt;&gt;"",O463=""),SUM(O$1:O463)-SUM(Q$1:Q461),"")</f>
        <v/>
      </c>
      <c r="R462" s="114" t="str">
        <f>IF(AND(I462&lt;&gt;"",I463=""),SUM(I$1:I463)-SUM(R$1:R461),"")</f>
        <v/>
      </c>
      <c r="S462" s="114" t="str">
        <f>IF(AND(K462&lt;&gt;"",K463=""),SUM(K$1:K463)-SUM(S$1:S461),"")</f>
        <v/>
      </c>
      <c r="T462" s="114" t="str">
        <f>IF(AND(M462&lt;&gt;"",M463=""),SUM(M$1:M463)-SUM(T$1:T461),"")</f>
        <v/>
      </c>
      <c r="V462" s="9" t="str">
        <f t="shared" si="83"/>
        <v/>
      </c>
      <c r="W462" s="28" t="str">
        <f t="shared" si="84"/>
        <v/>
      </c>
      <c r="X462" s="114" t="str">
        <f t="shared" si="85"/>
        <v/>
      </c>
      <c r="Y462" s="114" t="str">
        <f t="shared" si="86"/>
        <v/>
      </c>
      <c r="Z462" s="114" t="str">
        <f t="shared" si="87"/>
        <v/>
      </c>
    </row>
    <row r="463" spans="1:26" ht="12.75" x14ac:dyDescent="0.2">
      <c r="A463" s="16"/>
      <c r="C463" t="str">
        <f t="shared" si="77"/>
        <v/>
      </c>
      <c r="D463" s="16"/>
      <c r="E463" s="3" t="str">
        <f>IF(B463="","",IFERROR(VLOOKUP(B463,Ingredients!$A:$G,4,FALSE),"ingredient not in list"))</f>
        <v/>
      </c>
      <c r="F463" t="str">
        <f t="shared" si="78"/>
        <v/>
      </c>
      <c r="G463" s="9" t="str">
        <f>IF(B463="", "", IFERROR((VLOOKUP(B463,Ingredients!$A:$H,8,FALSE)*(D463/(VLOOKUP(B463,Ingredients!$A:$H,3,FALSE)))), "ingredient not in list"))</f>
        <v/>
      </c>
      <c r="H463" t="str">
        <f t="shared" si="79"/>
        <v/>
      </c>
      <c r="I463" s="69" t="str">
        <f>IF($B463="", "", IFERROR((VLOOKUP($B463,Ingredients!$A:$K,9,FALSE)*($D463/(VLOOKUP($B463,Ingredients!$A:$K,3,FALSE)))), "ingredient not in list"))</f>
        <v/>
      </c>
      <c r="J463" t="str">
        <f t="shared" si="80"/>
        <v/>
      </c>
      <c r="K463" s="69" t="str">
        <f>IF($B463="", "", IFERROR((VLOOKUP($B463,Ingredients!$A:$K,10,FALSE)*($D463/(VLOOKUP($B463,Ingredients!$A:$K,3,FALSE)))), "ingredient not in list"))</f>
        <v/>
      </c>
      <c r="L463" t="str">
        <f t="shared" si="81"/>
        <v/>
      </c>
      <c r="M463" s="69" t="str">
        <f>IF($B463="", "", IFERROR((VLOOKUP($B463,Ingredients!$A:$K,11,FALSE)*($D463/(VLOOKUP($B463,Ingredients!$A:$K,3,FALSE)))), "ingredient not in list"))</f>
        <v/>
      </c>
      <c r="N463" t="str">
        <f t="shared" si="82"/>
        <v/>
      </c>
      <c r="O463" s="29" t="str">
        <f>IF($B463="", "", IFERROR((VLOOKUP($B463,Ingredients!$A:$H,6,FALSE)*($D463/(VLOOKUP($B463,Ingredients!$A:$H,3,FALSE)))), "ingredient not in list"))</f>
        <v/>
      </c>
      <c r="P463" s="9" t="str">
        <f>IF(AND(G463&lt;&gt;"",G464=""),SUM(G$1:G464)-SUM(P$1:P462),"")</f>
        <v/>
      </c>
      <c r="Q463" t="str">
        <f>IF(AND(O463&lt;&gt;"",O464=""),SUM(O$1:O464)-SUM(Q$1:Q462),"")</f>
        <v/>
      </c>
      <c r="R463" s="114" t="str">
        <f>IF(AND(I463&lt;&gt;"",I464=""),SUM(I$1:I464)-SUM(R$1:R462),"")</f>
        <v/>
      </c>
      <c r="S463" s="114" t="str">
        <f>IF(AND(K463&lt;&gt;"",K464=""),SUM(K$1:K464)-SUM(S$1:S462),"")</f>
        <v/>
      </c>
      <c r="T463" s="114" t="str">
        <f>IF(AND(M463&lt;&gt;"",M464=""),SUM(M$1:M464)-SUM(T$1:T462),"")</f>
        <v/>
      </c>
      <c r="V463" s="9" t="str">
        <f t="shared" si="83"/>
        <v/>
      </c>
      <c r="W463" s="28" t="str">
        <f t="shared" si="84"/>
        <v/>
      </c>
      <c r="X463" s="114" t="str">
        <f t="shared" si="85"/>
        <v/>
      </c>
      <c r="Y463" s="114" t="str">
        <f t="shared" si="86"/>
        <v/>
      </c>
      <c r="Z463" s="114" t="str">
        <f t="shared" si="87"/>
        <v/>
      </c>
    </row>
    <row r="464" spans="1:26" ht="12.75" x14ac:dyDescent="0.2">
      <c r="A464" s="16"/>
      <c r="C464" t="str">
        <f t="shared" si="77"/>
        <v/>
      </c>
      <c r="D464" s="16"/>
      <c r="E464" s="3" t="str">
        <f>IF(B464="","",IFERROR(VLOOKUP(B464,Ingredients!$A:$G,4,FALSE),"ingredient not in list"))</f>
        <v/>
      </c>
      <c r="F464" t="str">
        <f t="shared" si="78"/>
        <v/>
      </c>
      <c r="G464" s="9" t="str">
        <f>IF(B464="", "", IFERROR((VLOOKUP(B464,Ingredients!$A:$H,8,FALSE)*(D464/(VLOOKUP(B464,Ingredients!$A:$H,3,FALSE)))), "ingredient not in list"))</f>
        <v/>
      </c>
      <c r="H464" t="str">
        <f t="shared" si="79"/>
        <v/>
      </c>
      <c r="I464" s="69" t="str">
        <f>IF($B464="", "", IFERROR((VLOOKUP($B464,Ingredients!$A:$K,9,FALSE)*($D464/(VLOOKUP($B464,Ingredients!$A:$K,3,FALSE)))), "ingredient not in list"))</f>
        <v/>
      </c>
      <c r="J464" t="str">
        <f t="shared" si="80"/>
        <v/>
      </c>
      <c r="K464" s="69" t="str">
        <f>IF($B464="", "", IFERROR((VLOOKUP($B464,Ingredients!$A:$K,10,FALSE)*($D464/(VLOOKUP($B464,Ingredients!$A:$K,3,FALSE)))), "ingredient not in list"))</f>
        <v/>
      </c>
      <c r="L464" t="str">
        <f t="shared" si="81"/>
        <v/>
      </c>
      <c r="M464" s="69" t="str">
        <f>IF($B464="", "", IFERROR((VLOOKUP($B464,Ingredients!$A:$K,11,FALSE)*($D464/(VLOOKUP($B464,Ingredients!$A:$K,3,FALSE)))), "ingredient not in list"))</f>
        <v/>
      </c>
      <c r="N464" t="str">
        <f t="shared" si="82"/>
        <v/>
      </c>
      <c r="O464" s="29" t="str">
        <f>IF($B464="", "", IFERROR((VLOOKUP($B464,Ingredients!$A:$H,6,FALSE)*($D464/(VLOOKUP($B464,Ingredients!$A:$H,3,FALSE)))), "ingredient not in list"))</f>
        <v/>
      </c>
      <c r="P464" s="9" t="str">
        <f>IF(AND(G464&lt;&gt;"",G465=""),SUM(G$1:G465)-SUM(P$1:P463),"")</f>
        <v/>
      </c>
      <c r="Q464" t="str">
        <f>IF(AND(O464&lt;&gt;"",O465=""),SUM(O$1:O465)-SUM(Q$1:Q463),"")</f>
        <v/>
      </c>
      <c r="R464" s="114" t="str">
        <f>IF(AND(I464&lt;&gt;"",I465=""),SUM(I$1:I465)-SUM(R$1:R463),"")</f>
        <v/>
      </c>
      <c r="S464" s="114" t="str">
        <f>IF(AND(K464&lt;&gt;"",K465=""),SUM(K$1:K465)-SUM(S$1:S463),"")</f>
        <v/>
      </c>
      <c r="T464" s="114" t="str">
        <f>IF(AND(M464&lt;&gt;"",M465=""),SUM(M$1:M465)-SUM(T$1:T463),"")</f>
        <v/>
      </c>
      <c r="V464" s="9" t="str">
        <f t="shared" si="83"/>
        <v/>
      </c>
      <c r="W464" s="28" t="str">
        <f t="shared" si="84"/>
        <v/>
      </c>
      <c r="X464" s="114" t="str">
        <f t="shared" si="85"/>
        <v/>
      </c>
      <c r="Y464" s="114" t="str">
        <f t="shared" si="86"/>
        <v/>
      </c>
      <c r="Z464" s="114" t="str">
        <f t="shared" si="87"/>
        <v/>
      </c>
    </row>
    <row r="465" spans="1:26" ht="12.75" x14ac:dyDescent="0.2">
      <c r="A465" s="16"/>
      <c r="C465" t="str">
        <f t="shared" si="77"/>
        <v/>
      </c>
      <c r="D465" s="16"/>
      <c r="E465" s="3" t="str">
        <f>IF(B465="","",IFERROR(VLOOKUP(B465,Ingredients!$A:$G,4,FALSE),"ingredient not in list"))</f>
        <v/>
      </c>
      <c r="F465" t="str">
        <f t="shared" si="78"/>
        <v/>
      </c>
      <c r="G465" s="9" t="str">
        <f>IF(B465="", "", IFERROR((VLOOKUP(B465,Ingredients!$A:$H,8,FALSE)*(D465/(VLOOKUP(B465,Ingredients!$A:$H,3,FALSE)))), "ingredient not in list"))</f>
        <v/>
      </c>
      <c r="H465" t="str">
        <f t="shared" si="79"/>
        <v/>
      </c>
      <c r="I465" s="69" t="str">
        <f>IF($B465="", "", IFERROR((VLOOKUP($B465,Ingredients!$A:$K,9,FALSE)*($D465/(VLOOKUP($B465,Ingredients!$A:$K,3,FALSE)))), "ingredient not in list"))</f>
        <v/>
      </c>
      <c r="J465" t="str">
        <f t="shared" si="80"/>
        <v/>
      </c>
      <c r="K465" s="69" t="str">
        <f>IF($B465="", "", IFERROR((VLOOKUP($B465,Ingredients!$A:$K,10,FALSE)*($D465/(VLOOKUP($B465,Ingredients!$A:$K,3,FALSE)))), "ingredient not in list"))</f>
        <v/>
      </c>
      <c r="L465" t="str">
        <f t="shared" si="81"/>
        <v/>
      </c>
      <c r="M465" s="69" t="str">
        <f>IF($B465="", "", IFERROR((VLOOKUP($B465,Ingredients!$A:$K,11,FALSE)*($D465/(VLOOKUP($B465,Ingredients!$A:$K,3,FALSE)))), "ingredient not in list"))</f>
        <v/>
      </c>
      <c r="N465" t="str">
        <f t="shared" si="82"/>
        <v/>
      </c>
      <c r="O465" s="29" t="str">
        <f>IF($B465="", "", IFERROR((VLOOKUP($B465,Ingredients!$A:$H,6,FALSE)*($D465/(VLOOKUP($B465,Ingredients!$A:$H,3,FALSE)))), "ingredient not in list"))</f>
        <v/>
      </c>
      <c r="P465" s="9" t="str">
        <f>IF(AND(G465&lt;&gt;"",G466=""),SUM(G$1:G466)-SUM(P$1:P464),"")</f>
        <v/>
      </c>
      <c r="Q465" t="str">
        <f>IF(AND(O465&lt;&gt;"",O466=""),SUM(O$1:O466)-SUM(Q$1:Q464),"")</f>
        <v/>
      </c>
      <c r="R465" s="114" t="str">
        <f>IF(AND(I465&lt;&gt;"",I466=""),SUM(I$1:I466)-SUM(R$1:R464),"")</f>
        <v/>
      </c>
      <c r="S465" s="114" t="str">
        <f>IF(AND(K465&lt;&gt;"",K466=""),SUM(K$1:K466)-SUM(S$1:S464),"")</f>
        <v/>
      </c>
      <c r="T465" s="114" t="str">
        <f>IF(AND(M465&lt;&gt;"",M466=""),SUM(M$1:M466)-SUM(T$1:T464),"")</f>
        <v/>
      </c>
      <c r="V465" s="9" t="str">
        <f t="shared" si="83"/>
        <v/>
      </c>
      <c r="W465" s="28" t="str">
        <f t="shared" si="84"/>
        <v/>
      </c>
      <c r="X465" s="114" t="str">
        <f t="shared" si="85"/>
        <v/>
      </c>
      <c r="Y465" s="114" t="str">
        <f t="shared" si="86"/>
        <v/>
      </c>
      <c r="Z465" s="114" t="str">
        <f t="shared" si="87"/>
        <v/>
      </c>
    </row>
    <row r="466" spans="1:26" ht="12.75" x14ac:dyDescent="0.2">
      <c r="A466" s="16"/>
      <c r="C466" t="str">
        <f t="shared" si="77"/>
        <v/>
      </c>
      <c r="D466" s="16"/>
      <c r="E466" s="3" t="str">
        <f>IF(B466="","",IFERROR(VLOOKUP(B466,Ingredients!$A:$G,4,FALSE),"ingredient not in list"))</f>
        <v/>
      </c>
      <c r="F466" t="str">
        <f t="shared" si="78"/>
        <v/>
      </c>
      <c r="G466" s="9" t="str">
        <f>IF(B466="", "", IFERROR((VLOOKUP(B466,Ingredients!$A:$H,8,FALSE)*(D466/(VLOOKUP(B466,Ingredients!$A:$H,3,FALSE)))), "ingredient not in list"))</f>
        <v/>
      </c>
      <c r="H466" t="str">
        <f t="shared" si="79"/>
        <v/>
      </c>
      <c r="I466" s="69" t="str">
        <f>IF($B466="", "", IFERROR((VLOOKUP($B466,Ingredients!$A:$K,9,FALSE)*($D466/(VLOOKUP($B466,Ingredients!$A:$K,3,FALSE)))), "ingredient not in list"))</f>
        <v/>
      </c>
      <c r="J466" t="str">
        <f t="shared" si="80"/>
        <v/>
      </c>
      <c r="K466" s="69" t="str">
        <f>IF($B466="", "", IFERROR((VLOOKUP($B466,Ingredients!$A:$K,10,FALSE)*($D466/(VLOOKUP($B466,Ingredients!$A:$K,3,FALSE)))), "ingredient not in list"))</f>
        <v/>
      </c>
      <c r="L466" t="str">
        <f t="shared" si="81"/>
        <v/>
      </c>
      <c r="M466" s="69" t="str">
        <f>IF($B466="", "", IFERROR((VLOOKUP($B466,Ingredients!$A:$K,11,FALSE)*($D466/(VLOOKUP($B466,Ingredients!$A:$K,3,FALSE)))), "ingredient not in list"))</f>
        <v/>
      </c>
      <c r="N466" t="str">
        <f t="shared" si="82"/>
        <v/>
      </c>
      <c r="O466" s="29" t="str">
        <f>IF($B466="", "", IFERROR((VLOOKUP($B466,Ingredients!$A:$H,6,FALSE)*($D466/(VLOOKUP($B466,Ingredients!$A:$H,3,FALSE)))), "ingredient not in list"))</f>
        <v/>
      </c>
      <c r="P466" s="9" t="str">
        <f>IF(AND(G466&lt;&gt;"",G467=""),SUM(G$1:G467)-SUM(P$1:P465),"")</f>
        <v/>
      </c>
      <c r="Q466" t="str">
        <f>IF(AND(O466&lt;&gt;"",O467=""),SUM(O$1:O467)-SUM(Q$1:Q465),"")</f>
        <v/>
      </c>
      <c r="R466" s="114" t="str">
        <f>IF(AND(I466&lt;&gt;"",I467=""),SUM(I$1:I467)-SUM(R$1:R465),"")</f>
        <v/>
      </c>
      <c r="S466" s="114" t="str">
        <f>IF(AND(K466&lt;&gt;"",K467=""),SUM(K$1:K467)-SUM(S$1:S465),"")</f>
        <v/>
      </c>
      <c r="T466" s="114" t="str">
        <f>IF(AND(M466&lt;&gt;"",M467=""),SUM(M$1:M467)-SUM(T$1:T465),"")</f>
        <v/>
      </c>
      <c r="V466" s="9" t="str">
        <f t="shared" si="83"/>
        <v/>
      </c>
      <c r="W466" s="28" t="str">
        <f t="shared" si="84"/>
        <v/>
      </c>
      <c r="X466" s="114" t="str">
        <f t="shared" si="85"/>
        <v/>
      </c>
      <c r="Y466" s="114" t="str">
        <f t="shared" si="86"/>
        <v/>
      </c>
      <c r="Z466" s="114" t="str">
        <f t="shared" si="87"/>
        <v/>
      </c>
    </row>
    <row r="467" spans="1:26" ht="12.75" x14ac:dyDescent="0.2">
      <c r="A467" s="16"/>
      <c r="C467" t="str">
        <f t="shared" si="77"/>
        <v/>
      </c>
      <c r="D467" s="16"/>
      <c r="E467" s="3" t="str">
        <f>IF(B467="","",IFERROR(VLOOKUP(B467,Ingredients!$A:$G,4,FALSE),"ingredient not in list"))</f>
        <v/>
      </c>
      <c r="F467" t="str">
        <f t="shared" si="78"/>
        <v/>
      </c>
      <c r="G467" s="9" t="str">
        <f>IF(B467="", "", IFERROR((VLOOKUP(B467,Ingredients!$A:$H,8,FALSE)*(D467/(VLOOKUP(B467,Ingredients!$A:$H,3,FALSE)))), "ingredient not in list"))</f>
        <v/>
      </c>
      <c r="H467" t="str">
        <f t="shared" si="79"/>
        <v/>
      </c>
      <c r="I467" s="69" t="str">
        <f>IF($B467="", "", IFERROR((VLOOKUP($B467,Ingredients!$A:$K,9,FALSE)*($D467/(VLOOKUP($B467,Ingredients!$A:$K,3,FALSE)))), "ingredient not in list"))</f>
        <v/>
      </c>
      <c r="J467" t="str">
        <f t="shared" si="80"/>
        <v/>
      </c>
      <c r="K467" s="69" t="str">
        <f>IF($B467="", "", IFERROR((VLOOKUP($B467,Ingredients!$A:$K,10,FALSE)*($D467/(VLOOKUP($B467,Ingredients!$A:$K,3,FALSE)))), "ingredient not in list"))</f>
        <v/>
      </c>
      <c r="L467" t="str">
        <f t="shared" si="81"/>
        <v/>
      </c>
      <c r="M467" s="69" t="str">
        <f>IF($B467="", "", IFERROR((VLOOKUP($B467,Ingredients!$A:$K,11,FALSE)*($D467/(VLOOKUP($B467,Ingredients!$A:$K,3,FALSE)))), "ingredient not in list"))</f>
        <v/>
      </c>
      <c r="N467" t="str">
        <f t="shared" si="82"/>
        <v/>
      </c>
      <c r="O467" s="29" t="str">
        <f>IF($B467="", "", IFERROR((VLOOKUP($B467,Ingredients!$A:$H,6,FALSE)*($D467/(VLOOKUP($B467,Ingredients!$A:$H,3,FALSE)))), "ingredient not in list"))</f>
        <v/>
      </c>
      <c r="P467" s="9" t="str">
        <f>IF(AND(G467&lt;&gt;"",G468=""),SUM(G$1:G468)-SUM(P$1:P466),"")</f>
        <v/>
      </c>
      <c r="Q467" t="str">
        <f>IF(AND(O467&lt;&gt;"",O468=""),SUM(O$1:O468)-SUM(Q$1:Q466),"")</f>
        <v/>
      </c>
      <c r="R467" s="114" t="str">
        <f>IF(AND(I467&lt;&gt;"",I468=""),SUM(I$1:I468)-SUM(R$1:R466),"")</f>
        <v/>
      </c>
      <c r="S467" s="114" t="str">
        <f>IF(AND(K467&lt;&gt;"",K468=""),SUM(K$1:K468)-SUM(S$1:S466),"")</f>
        <v/>
      </c>
      <c r="T467" s="114" t="str">
        <f>IF(AND(M467&lt;&gt;"",M468=""),SUM(M$1:M468)-SUM(T$1:T466),"")</f>
        <v/>
      </c>
      <c r="V467" s="9" t="str">
        <f t="shared" si="83"/>
        <v/>
      </c>
      <c r="W467" s="28" t="str">
        <f t="shared" si="84"/>
        <v/>
      </c>
      <c r="X467" s="114" t="str">
        <f t="shared" si="85"/>
        <v/>
      </c>
      <c r="Y467" s="114" t="str">
        <f t="shared" si="86"/>
        <v/>
      </c>
      <c r="Z467" s="114" t="str">
        <f t="shared" si="87"/>
        <v/>
      </c>
    </row>
    <row r="468" spans="1:26" ht="12.75" x14ac:dyDescent="0.2">
      <c r="A468" s="16"/>
      <c r="C468" t="str">
        <f t="shared" si="77"/>
        <v/>
      </c>
      <c r="D468" s="16"/>
      <c r="E468" s="3" t="str">
        <f>IF(B468="","",IFERROR(VLOOKUP(B468,Ingredients!$A:$G,4,FALSE),"ingredient not in list"))</f>
        <v/>
      </c>
      <c r="F468" t="str">
        <f t="shared" si="78"/>
        <v/>
      </c>
      <c r="G468" s="9" t="str">
        <f>IF(B468="", "", IFERROR((VLOOKUP(B468,Ingredients!$A:$H,8,FALSE)*(D468/(VLOOKUP(B468,Ingredients!$A:$H,3,FALSE)))), "ingredient not in list"))</f>
        <v/>
      </c>
      <c r="H468" t="str">
        <f t="shared" si="79"/>
        <v/>
      </c>
      <c r="I468" s="69" t="str">
        <f>IF($B468="", "", IFERROR((VLOOKUP($B468,Ingredients!$A:$K,9,FALSE)*($D468/(VLOOKUP($B468,Ingredients!$A:$K,3,FALSE)))), "ingredient not in list"))</f>
        <v/>
      </c>
      <c r="J468" t="str">
        <f t="shared" si="80"/>
        <v/>
      </c>
      <c r="K468" s="69" t="str">
        <f>IF($B468="", "", IFERROR((VLOOKUP($B468,Ingredients!$A:$K,10,FALSE)*($D468/(VLOOKUP($B468,Ingredients!$A:$K,3,FALSE)))), "ingredient not in list"))</f>
        <v/>
      </c>
      <c r="L468" t="str">
        <f t="shared" si="81"/>
        <v/>
      </c>
      <c r="M468" s="69" t="str">
        <f>IF($B468="", "", IFERROR((VLOOKUP($B468,Ingredients!$A:$K,11,FALSE)*($D468/(VLOOKUP($B468,Ingredients!$A:$K,3,FALSE)))), "ingredient not in list"))</f>
        <v/>
      </c>
      <c r="N468" t="str">
        <f t="shared" si="82"/>
        <v/>
      </c>
      <c r="O468" s="29" t="str">
        <f>IF($B468="", "", IFERROR((VLOOKUP($B468,Ingredients!$A:$H,6,FALSE)*($D468/(VLOOKUP($B468,Ingredients!$A:$H,3,FALSE)))), "ingredient not in list"))</f>
        <v/>
      </c>
      <c r="P468" s="9" t="str">
        <f>IF(AND(G468&lt;&gt;"",G469=""),SUM(G$1:G469)-SUM(P$1:P467),"")</f>
        <v/>
      </c>
      <c r="Q468" t="str">
        <f>IF(AND(O468&lt;&gt;"",O469=""),SUM(O$1:O469)-SUM(Q$1:Q467),"")</f>
        <v/>
      </c>
      <c r="R468" s="114" t="str">
        <f>IF(AND(I468&lt;&gt;"",I469=""),SUM(I$1:I469)-SUM(R$1:R467),"")</f>
        <v/>
      </c>
      <c r="S468" s="114" t="str">
        <f>IF(AND(K468&lt;&gt;"",K469=""),SUM(K$1:K469)-SUM(S$1:S467),"")</f>
        <v/>
      </c>
      <c r="T468" s="114" t="str">
        <f>IF(AND(M468&lt;&gt;"",M469=""),SUM(M$1:M469)-SUM(T$1:T467),"")</f>
        <v/>
      </c>
      <c r="V468" s="9" t="str">
        <f t="shared" si="83"/>
        <v/>
      </c>
      <c r="W468" s="28" t="str">
        <f t="shared" si="84"/>
        <v/>
      </c>
      <c r="X468" s="114" t="str">
        <f t="shared" si="85"/>
        <v/>
      </c>
      <c r="Y468" s="114" t="str">
        <f t="shared" si="86"/>
        <v/>
      </c>
      <c r="Z468" s="114" t="str">
        <f t="shared" si="87"/>
        <v/>
      </c>
    </row>
    <row r="469" spans="1:26" ht="12.75" x14ac:dyDescent="0.2">
      <c r="A469" s="16"/>
      <c r="C469" t="str">
        <f t="shared" si="77"/>
        <v/>
      </c>
      <c r="D469" s="16"/>
      <c r="E469" s="3" t="str">
        <f>IF(B469="","",IFERROR(VLOOKUP(B469,Ingredients!$A:$G,4,FALSE),"ingredient not in list"))</f>
        <v/>
      </c>
      <c r="F469" t="str">
        <f t="shared" si="78"/>
        <v/>
      </c>
      <c r="G469" s="9" t="str">
        <f>IF(B469="", "", IFERROR((VLOOKUP(B469,Ingredients!$A:$H,8,FALSE)*(D469/(VLOOKUP(B469,Ingredients!$A:$H,3,FALSE)))), "ingredient not in list"))</f>
        <v/>
      </c>
      <c r="H469" t="str">
        <f t="shared" si="79"/>
        <v/>
      </c>
      <c r="I469" s="69" t="str">
        <f>IF($B469="", "", IFERROR((VLOOKUP($B469,Ingredients!$A:$K,9,FALSE)*($D469/(VLOOKUP($B469,Ingredients!$A:$K,3,FALSE)))), "ingredient not in list"))</f>
        <v/>
      </c>
      <c r="J469" t="str">
        <f t="shared" si="80"/>
        <v/>
      </c>
      <c r="K469" s="69" t="str">
        <f>IF($B469="", "", IFERROR((VLOOKUP($B469,Ingredients!$A:$K,10,FALSE)*($D469/(VLOOKUP($B469,Ingredients!$A:$K,3,FALSE)))), "ingredient not in list"))</f>
        <v/>
      </c>
      <c r="L469" t="str">
        <f t="shared" si="81"/>
        <v/>
      </c>
      <c r="M469" s="69" t="str">
        <f>IF($B469="", "", IFERROR((VLOOKUP($B469,Ingredients!$A:$K,11,FALSE)*($D469/(VLOOKUP($B469,Ingredients!$A:$K,3,FALSE)))), "ingredient not in list"))</f>
        <v/>
      </c>
      <c r="N469" t="str">
        <f t="shared" si="82"/>
        <v/>
      </c>
      <c r="O469" s="29" t="str">
        <f>IF($B469="", "", IFERROR((VLOOKUP($B469,Ingredients!$A:$H,6,FALSE)*($D469/(VLOOKUP($B469,Ingredients!$A:$H,3,FALSE)))), "ingredient not in list"))</f>
        <v/>
      </c>
      <c r="P469" s="9" t="str">
        <f>IF(AND(G469&lt;&gt;"",G470=""),SUM(G$1:G470)-SUM(P$1:P468),"")</f>
        <v/>
      </c>
      <c r="Q469" t="str">
        <f>IF(AND(O469&lt;&gt;"",O470=""),SUM(O$1:O470)-SUM(Q$1:Q468),"")</f>
        <v/>
      </c>
      <c r="R469" s="114" t="str">
        <f>IF(AND(I469&lt;&gt;"",I470=""),SUM(I$1:I470)-SUM(R$1:R468),"")</f>
        <v/>
      </c>
      <c r="S469" s="114" t="str">
        <f>IF(AND(K469&lt;&gt;"",K470=""),SUM(K$1:K470)-SUM(S$1:S468),"")</f>
        <v/>
      </c>
      <c r="T469" s="114" t="str">
        <f>IF(AND(M469&lt;&gt;"",M470=""),SUM(M$1:M470)-SUM(T$1:T468),"")</f>
        <v/>
      </c>
      <c r="V469" s="9" t="str">
        <f t="shared" si="83"/>
        <v/>
      </c>
      <c r="W469" s="28" t="str">
        <f t="shared" si="84"/>
        <v/>
      </c>
      <c r="X469" s="114" t="str">
        <f t="shared" si="85"/>
        <v/>
      </c>
      <c r="Y469" s="114" t="str">
        <f t="shared" si="86"/>
        <v/>
      </c>
      <c r="Z469" s="114" t="str">
        <f t="shared" si="87"/>
        <v/>
      </c>
    </row>
    <row r="470" spans="1:26" ht="12.75" x14ac:dyDescent="0.2">
      <c r="A470" s="16"/>
      <c r="C470" t="str">
        <f t="shared" si="77"/>
        <v/>
      </c>
      <c r="D470" s="16"/>
      <c r="E470" s="3" t="str">
        <f>IF(B470="","",IFERROR(VLOOKUP(B470,Ingredients!$A:$G,4,FALSE),"ingredient not in list"))</f>
        <v/>
      </c>
      <c r="F470" t="str">
        <f t="shared" si="78"/>
        <v/>
      </c>
      <c r="G470" s="9" t="str">
        <f>IF(B470="", "", IFERROR((VLOOKUP(B470,Ingredients!$A:$H,8,FALSE)*(D470/(VLOOKUP(B470,Ingredients!$A:$H,3,FALSE)))), "ingredient not in list"))</f>
        <v/>
      </c>
      <c r="H470" t="str">
        <f t="shared" si="79"/>
        <v/>
      </c>
      <c r="I470" s="69" t="str">
        <f>IF($B470="", "", IFERROR((VLOOKUP($B470,Ingredients!$A:$K,9,FALSE)*($D470/(VLOOKUP($B470,Ingredients!$A:$K,3,FALSE)))), "ingredient not in list"))</f>
        <v/>
      </c>
      <c r="J470" t="str">
        <f t="shared" si="80"/>
        <v/>
      </c>
      <c r="K470" s="69" t="str">
        <f>IF($B470="", "", IFERROR((VLOOKUP($B470,Ingredients!$A:$K,10,FALSE)*($D470/(VLOOKUP($B470,Ingredients!$A:$K,3,FALSE)))), "ingredient not in list"))</f>
        <v/>
      </c>
      <c r="L470" t="str">
        <f t="shared" si="81"/>
        <v/>
      </c>
      <c r="M470" s="69" t="str">
        <f>IF($B470="", "", IFERROR((VLOOKUP($B470,Ingredients!$A:$K,11,FALSE)*($D470/(VLOOKUP($B470,Ingredients!$A:$K,3,FALSE)))), "ingredient not in list"))</f>
        <v/>
      </c>
      <c r="N470" t="str">
        <f t="shared" si="82"/>
        <v/>
      </c>
      <c r="O470" s="29" t="str">
        <f>IF($B470="", "", IFERROR((VLOOKUP($B470,Ingredients!$A:$H,6,FALSE)*($D470/(VLOOKUP($B470,Ingredients!$A:$H,3,FALSE)))), "ingredient not in list"))</f>
        <v/>
      </c>
      <c r="P470" s="9" t="str">
        <f>IF(AND(G470&lt;&gt;"",G471=""),SUM(G$1:G471)-SUM(P$1:P469),"")</f>
        <v/>
      </c>
      <c r="Q470" t="str">
        <f>IF(AND(O470&lt;&gt;"",O471=""),SUM(O$1:O471)-SUM(Q$1:Q469),"")</f>
        <v/>
      </c>
      <c r="R470" s="114" t="str">
        <f>IF(AND(I470&lt;&gt;"",I471=""),SUM(I$1:I471)-SUM(R$1:R469),"")</f>
        <v/>
      </c>
      <c r="S470" s="114" t="str">
        <f>IF(AND(K470&lt;&gt;"",K471=""),SUM(K$1:K471)-SUM(S$1:S469),"")</f>
        <v/>
      </c>
      <c r="T470" s="114" t="str">
        <f>IF(AND(M470&lt;&gt;"",M471=""),SUM(M$1:M471)-SUM(T$1:T469),"")</f>
        <v/>
      </c>
      <c r="V470" s="9" t="str">
        <f t="shared" si="83"/>
        <v/>
      </c>
      <c r="W470" s="28" t="str">
        <f t="shared" si="84"/>
        <v/>
      </c>
      <c r="X470" s="114" t="str">
        <f t="shared" si="85"/>
        <v/>
      </c>
      <c r="Y470" s="114" t="str">
        <f t="shared" si="86"/>
        <v/>
      </c>
      <c r="Z470" s="114" t="str">
        <f t="shared" si="87"/>
        <v/>
      </c>
    </row>
    <row r="471" spans="1:26" ht="12.75" x14ac:dyDescent="0.2">
      <c r="A471" s="16"/>
      <c r="C471" t="str">
        <f t="shared" si="77"/>
        <v/>
      </c>
      <c r="D471" s="16"/>
      <c r="E471" s="3" t="str">
        <f>IF(B471="","",IFERROR(VLOOKUP(B471,Ingredients!$A:$G,4,FALSE),"ingredient not in list"))</f>
        <v/>
      </c>
      <c r="F471" t="str">
        <f t="shared" si="78"/>
        <v/>
      </c>
      <c r="G471" s="9" t="str">
        <f>IF(B471="", "", IFERROR((VLOOKUP(B471,Ingredients!$A:$H,8,FALSE)*(D471/(VLOOKUP(B471,Ingredients!$A:$H,3,FALSE)))), "ingredient not in list"))</f>
        <v/>
      </c>
      <c r="H471" t="str">
        <f t="shared" si="79"/>
        <v/>
      </c>
      <c r="I471" s="69" t="str">
        <f>IF($B471="", "", IFERROR((VLOOKUP($B471,Ingredients!$A:$K,9,FALSE)*($D471/(VLOOKUP($B471,Ingredients!$A:$K,3,FALSE)))), "ingredient not in list"))</f>
        <v/>
      </c>
      <c r="J471" t="str">
        <f t="shared" si="80"/>
        <v/>
      </c>
      <c r="K471" s="69" t="str">
        <f>IF($B471="", "", IFERROR((VLOOKUP($B471,Ingredients!$A:$K,10,FALSE)*($D471/(VLOOKUP($B471,Ingredients!$A:$K,3,FALSE)))), "ingredient not in list"))</f>
        <v/>
      </c>
      <c r="L471" t="str">
        <f t="shared" si="81"/>
        <v/>
      </c>
      <c r="M471" s="69" t="str">
        <f>IF($B471="", "", IFERROR((VLOOKUP($B471,Ingredients!$A:$K,11,FALSE)*($D471/(VLOOKUP($B471,Ingredients!$A:$K,3,FALSE)))), "ingredient not in list"))</f>
        <v/>
      </c>
      <c r="N471" t="str">
        <f t="shared" si="82"/>
        <v/>
      </c>
      <c r="O471" s="29" t="str">
        <f>IF($B471="", "", IFERROR((VLOOKUP($B471,Ingredients!$A:$H,6,FALSE)*($D471/(VLOOKUP($B471,Ingredients!$A:$H,3,FALSE)))), "ingredient not in list"))</f>
        <v/>
      </c>
      <c r="P471" s="9" t="str">
        <f>IF(AND(G471&lt;&gt;"",G472=""),SUM(G$1:G472)-SUM(P$1:P470),"")</f>
        <v/>
      </c>
      <c r="Q471" t="str">
        <f>IF(AND(O471&lt;&gt;"",O472=""),SUM(O$1:O472)-SUM(Q$1:Q470),"")</f>
        <v/>
      </c>
      <c r="R471" s="114" t="str">
        <f>IF(AND(I471&lt;&gt;"",I472=""),SUM(I$1:I472)-SUM(R$1:R470),"")</f>
        <v/>
      </c>
      <c r="S471" s="114" t="str">
        <f>IF(AND(K471&lt;&gt;"",K472=""),SUM(K$1:K472)-SUM(S$1:S470),"")</f>
        <v/>
      </c>
      <c r="T471" s="114" t="str">
        <f>IF(AND(M471&lt;&gt;"",M472=""),SUM(M$1:M472)-SUM(T$1:T470),"")</f>
        <v/>
      </c>
      <c r="V471" s="9" t="str">
        <f t="shared" si="83"/>
        <v/>
      </c>
      <c r="W471" s="28" t="str">
        <f t="shared" si="84"/>
        <v/>
      </c>
      <c r="X471" s="114" t="str">
        <f t="shared" si="85"/>
        <v/>
      </c>
      <c r="Y471" s="114" t="str">
        <f t="shared" si="86"/>
        <v/>
      </c>
      <c r="Z471" s="114" t="str">
        <f t="shared" si="87"/>
        <v/>
      </c>
    </row>
    <row r="472" spans="1:26" ht="12.75" x14ac:dyDescent="0.2">
      <c r="A472" s="16"/>
      <c r="C472" t="str">
        <f t="shared" si="77"/>
        <v/>
      </c>
      <c r="D472" s="16"/>
      <c r="E472" s="3" t="str">
        <f>IF(B472="","",IFERROR(VLOOKUP(B472,Ingredients!$A:$G,4,FALSE),"ingredient not in list"))</f>
        <v/>
      </c>
      <c r="F472" t="str">
        <f t="shared" si="78"/>
        <v/>
      </c>
      <c r="G472" s="9" t="str">
        <f>IF(B472="", "", IFERROR((VLOOKUP(B472,Ingredients!$A:$H,8,FALSE)*(D472/(VLOOKUP(B472,Ingredients!$A:$H,3,FALSE)))), "ingredient not in list"))</f>
        <v/>
      </c>
      <c r="H472" t="str">
        <f t="shared" si="79"/>
        <v/>
      </c>
      <c r="I472" s="69" t="str">
        <f>IF($B472="", "", IFERROR((VLOOKUP($B472,Ingredients!$A:$K,9,FALSE)*($D472/(VLOOKUP($B472,Ingredients!$A:$K,3,FALSE)))), "ingredient not in list"))</f>
        <v/>
      </c>
      <c r="J472" t="str">
        <f t="shared" si="80"/>
        <v/>
      </c>
      <c r="K472" s="69" t="str">
        <f>IF($B472="", "", IFERROR((VLOOKUP($B472,Ingredients!$A:$K,10,FALSE)*($D472/(VLOOKUP($B472,Ingredients!$A:$K,3,FALSE)))), "ingredient not in list"))</f>
        <v/>
      </c>
      <c r="L472" t="str">
        <f t="shared" si="81"/>
        <v/>
      </c>
      <c r="M472" s="69" t="str">
        <f>IF($B472="", "", IFERROR((VLOOKUP($B472,Ingredients!$A:$K,11,FALSE)*($D472/(VLOOKUP($B472,Ingredients!$A:$K,3,FALSE)))), "ingredient not in list"))</f>
        <v/>
      </c>
      <c r="N472" t="str">
        <f t="shared" si="82"/>
        <v/>
      </c>
      <c r="O472" s="29" t="str">
        <f>IF($B472="", "", IFERROR((VLOOKUP($B472,Ingredients!$A:$H,6,FALSE)*($D472/(VLOOKUP($B472,Ingredients!$A:$H,3,FALSE)))), "ingredient not in list"))</f>
        <v/>
      </c>
      <c r="P472" s="9" t="str">
        <f>IF(AND(G472&lt;&gt;"",G473=""),SUM(G$1:G473)-SUM(P$1:P471),"")</f>
        <v/>
      </c>
      <c r="Q472" t="str">
        <f>IF(AND(O472&lt;&gt;"",O473=""),SUM(O$1:O473)-SUM(Q$1:Q471),"")</f>
        <v/>
      </c>
      <c r="R472" s="114" t="str">
        <f>IF(AND(I472&lt;&gt;"",I473=""),SUM(I$1:I473)-SUM(R$1:R471),"")</f>
        <v/>
      </c>
      <c r="S472" s="114" t="str">
        <f>IF(AND(K472&lt;&gt;"",K473=""),SUM(K$1:K473)-SUM(S$1:S471),"")</f>
        <v/>
      </c>
      <c r="T472" s="114" t="str">
        <f>IF(AND(M472&lt;&gt;"",M473=""),SUM(M$1:M473)-SUM(T$1:T471),"")</f>
        <v/>
      </c>
      <c r="V472" s="9" t="str">
        <f t="shared" si="83"/>
        <v/>
      </c>
      <c r="W472" s="28" t="str">
        <f t="shared" si="84"/>
        <v/>
      </c>
      <c r="X472" s="114" t="str">
        <f t="shared" si="85"/>
        <v/>
      </c>
      <c r="Y472" s="114" t="str">
        <f t="shared" si="86"/>
        <v/>
      </c>
      <c r="Z472" s="114" t="str">
        <f t="shared" si="87"/>
        <v/>
      </c>
    </row>
    <row r="473" spans="1:26" ht="12.75" x14ac:dyDescent="0.2">
      <c r="A473" s="16"/>
      <c r="C473" t="str">
        <f t="shared" si="77"/>
        <v/>
      </c>
      <c r="D473" s="16"/>
      <c r="E473" s="3" t="str">
        <f>IF(B473="","",IFERROR(VLOOKUP(B473,Ingredients!$A:$G,4,FALSE),"ingredient not in list"))</f>
        <v/>
      </c>
      <c r="F473" t="str">
        <f t="shared" si="78"/>
        <v/>
      </c>
      <c r="G473" s="9" t="str">
        <f>IF(B473="", "", IFERROR((VLOOKUP(B473,Ingredients!$A:$H,8,FALSE)*(D473/(VLOOKUP(B473,Ingredients!$A:$H,3,FALSE)))), "ingredient not in list"))</f>
        <v/>
      </c>
      <c r="H473" t="str">
        <f t="shared" si="79"/>
        <v/>
      </c>
      <c r="I473" s="69" t="str">
        <f>IF($B473="", "", IFERROR((VLOOKUP($B473,Ingredients!$A:$K,9,FALSE)*($D473/(VLOOKUP($B473,Ingredients!$A:$K,3,FALSE)))), "ingredient not in list"))</f>
        <v/>
      </c>
      <c r="J473" t="str">
        <f t="shared" si="80"/>
        <v/>
      </c>
      <c r="K473" s="69" t="str">
        <f>IF($B473="", "", IFERROR((VLOOKUP($B473,Ingredients!$A:$K,10,FALSE)*($D473/(VLOOKUP($B473,Ingredients!$A:$K,3,FALSE)))), "ingredient not in list"))</f>
        <v/>
      </c>
      <c r="L473" t="str">
        <f t="shared" si="81"/>
        <v/>
      </c>
      <c r="M473" s="69" t="str">
        <f>IF($B473="", "", IFERROR((VLOOKUP($B473,Ingredients!$A:$K,11,FALSE)*($D473/(VLOOKUP($B473,Ingredients!$A:$K,3,FALSE)))), "ingredient not in list"))</f>
        <v/>
      </c>
      <c r="N473" t="str">
        <f t="shared" si="82"/>
        <v/>
      </c>
      <c r="O473" s="29" t="str">
        <f>IF($B473="", "", IFERROR((VLOOKUP($B473,Ingredients!$A:$H,6,FALSE)*($D473/(VLOOKUP($B473,Ingredients!$A:$H,3,FALSE)))), "ingredient not in list"))</f>
        <v/>
      </c>
      <c r="P473" s="9" t="str">
        <f>IF(AND(G473&lt;&gt;"",G474=""),SUM(G$1:G474)-SUM(P$1:P472),"")</f>
        <v/>
      </c>
      <c r="Q473" t="str">
        <f>IF(AND(O473&lt;&gt;"",O474=""),SUM(O$1:O474)-SUM(Q$1:Q472),"")</f>
        <v/>
      </c>
      <c r="R473" s="114" t="str">
        <f>IF(AND(I473&lt;&gt;"",I474=""),SUM(I$1:I474)-SUM(R$1:R472),"")</f>
        <v/>
      </c>
      <c r="S473" s="114" t="str">
        <f>IF(AND(K473&lt;&gt;"",K474=""),SUM(K$1:K474)-SUM(S$1:S472),"")</f>
        <v/>
      </c>
      <c r="T473" s="114" t="str">
        <f>IF(AND(M473&lt;&gt;"",M474=""),SUM(M$1:M474)-SUM(T$1:T472),"")</f>
        <v/>
      </c>
      <c r="V473" s="9" t="str">
        <f t="shared" si="83"/>
        <v/>
      </c>
      <c r="W473" s="28" t="str">
        <f t="shared" si="84"/>
        <v/>
      </c>
      <c r="X473" s="114" t="str">
        <f t="shared" si="85"/>
        <v/>
      </c>
      <c r="Y473" s="114" t="str">
        <f t="shared" si="86"/>
        <v/>
      </c>
      <c r="Z473" s="114" t="str">
        <f t="shared" si="87"/>
        <v/>
      </c>
    </row>
    <row r="474" spans="1:26" ht="12.75" x14ac:dyDescent="0.2">
      <c r="A474" s="16"/>
      <c r="C474" t="str">
        <f t="shared" si="77"/>
        <v/>
      </c>
      <c r="D474" s="16"/>
      <c r="E474" s="3" t="str">
        <f>IF(B474="","",IFERROR(VLOOKUP(B474,Ingredients!$A:$G,4,FALSE),"ingredient not in list"))</f>
        <v/>
      </c>
      <c r="F474" t="str">
        <f t="shared" si="78"/>
        <v/>
      </c>
      <c r="G474" s="9" t="str">
        <f>IF(B474="", "", IFERROR((VLOOKUP(B474,Ingredients!$A:$H,8,FALSE)*(D474/(VLOOKUP(B474,Ingredients!$A:$H,3,FALSE)))), "ingredient not in list"))</f>
        <v/>
      </c>
      <c r="H474" t="str">
        <f t="shared" si="79"/>
        <v/>
      </c>
      <c r="I474" s="69" t="str">
        <f>IF($B474="", "", IFERROR((VLOOKUP($B474,Ingredients!$A:$K,9,FALSE)*($D474/(VLOOKUP($B474,Ingredients!$A:$K,3,FALSE)))), "ingredient not in list"))</f>
        <v/>
      </c>
      <c r="J474" t="str">
        <f t="shared" si="80"/>
        <v/>
      </c>
      <c r="K474" s="69" t="str">
        <f>IF($B474="", "", IFERROR((VLOOKUP($B474,Ingredients!$A:$K,10,FALSE)*($D474/(VLOOKUP($B474,Ingredients!$A:$K,3,FALSE)))), "ingredient not in list"))</f>
        <v/>
      </c>
      <c r="L474" t="str">
        <f t="shared" si="81"/>
        <v/>
      </c>
      <c r="M474" s="69" t="str">
        <f>IF($B474="", "", IFERROR((VLOOKUP($B474,Ingredients!$A:$K,11,FALSE)*($D474/(VLOOKUP($B474,Ingredients!$A:$K,3,FALSE)))), "ingredient not in list"))</f>
        <v/>
      </c>
      <c r="N474" t="str">
        <f t="shared" si="82"/>
        <v/>
      </c>
      <c r="O474" s="29" t="str">
        <f>IF($B474="", "", IFERROR((VLOOKUP($B474,Ingredients!$A:$H,6,FALSE)*($D474/(VLOOKUP($B474,Ingredients!$A:$H,3,FALSE)))), "ingredient not in list"))</f>
        <v/>
      </c>
      <c r="P474" s="9" t="str">
        <f>IF(AND(G474&lt;&gt;"",G475=""),SUM(G$1:G475)-SUM(P$1:P473),"")</f>
        <v/>
      </c>
      <c r="Q474" t="str">
        <f>IF(AND(O474&lt;&gt;"",O475=""),SUM(O$1:O475)-SUM(Q$1:Q473),"")</f>
        <v/>
      </c>
      <c r="R474" s="114" t="str">
        <f>IF(AND(I474&lt;&gt;"",I475=""),SUM(I$1:I475)-SUM(R$1:R473),"")</f>
        <v/>
      </c>
      <c r="S474" s="114" t="str">
        <f>IF(AND(K474&lt;&gt;"",K475=""),SUM(K$1:K475)-SUM(S$1:S473),"")</f>
        <v/>
      </c>
      <c r="T474" s="114" t="str">
        <f>IF(AND(M474&lt;&gt;"",M475=""),SUM(M$1:M475)-SUM(T$1:T473),"")</f>
        <v/>
      </c>
      <c r="V474" s="9" t="str">
        <f t="shared" si="83"/>
        <v/>
      </c>
      <c r="W474" s="28" t="str">
        <f t="shared" si="84"/>
        <v/>
      </c>
      <c r="X474" s="114" t="str">
        <f t="shared" si="85"/>
        <v/>
      </c>
      <c r="Y474" s="114" t="str">
        <f t="shared" si="86"/>
        <v/>
      </c>
      <c r="Z474" s="114" t="str">
        <f t="shared" si="87"/>
        <v/>
      </c>
    </row>
    <row r="475" spans="1:26" ht="12.75" x14ac:dyDescent="0.2">
      <c r="A475" s="16"/>
      <c r="C475" t="str">
        <f t="shared" si="77"/>
        <v/>
      </c>
      <c r="D475" s="16"/>
      <c r="E475" s="3" t="str">
        <f>IF(B475="","",IFERROR(VLOOKUP(B475,Ingredients!$A:$G,4,FALSE),"ingredient not in list"))</f>
        <v/>
      </c>
      <c r="F475" t="str">
        <f t="shared" si="78"/>
        <v/>
      </c>
      <c r="G475" s="9" t="str">
        <f>IF(B475="", "", IFERROR((VLOOKUP(B475,Ingredients!$A:$H,8,FALSE)*(D475/(VLOOKUP(B475,Ingredients!$A:$H,3,FALSE)))), "ingredient not in list"))</f>
        <v/>
      </c>
      <c r="H475" t="str">
        <f t="shared" si="79"/>
        <v/>
      </c>
      <c r="I475" s="69" t="str">
        <f>IF($B475="", "", IFERROR((VLOOKUP($B475,Ingredients!$A:$K,9,FALSE)*($D475/(VLOOKUP($B475,Ingredients!$A:$K,3,FALSE)))), "ingredient not in list"))</f>
        <v/>
      </c>
      <c r="J475" t="str">
        <f t="shared" si="80"/>
        <v/>
      </c>
      <c r="K475" s="69" t="str">
        <f>IF($B475="", "", IFERROR((VLOOKUP($B475,Ingredients!$A:$K,10,FALSE)*($D475/(VLOOKUP($B475,Ingredients!$A:$K,3,FALSE)))), "ingredient not in list"))</f>
        <v/>
      </c>
      <c r="L475" t="str">
        <f t="shared" si="81"/>
        <v/>
      </c>
      <c r="M475" s="69" t="str">
        <f>IF($B475="", "", IFERROR((VLOOKUP($B475,Ingredients!$A:$K,11,FALSE)*($D475/(VLOOKUP($B475,Ingredients!$A:$K,3,FALSE)))), "ingredient not in list"))</f>
        <v/>
      </c>
      <c r="N475" t="str">
        <f t="shared" si="82"/>
        <v/>
      </c>
      <c r="O475" s="29" t="str">
        <f>IF($B475="", "", IFERROR((VLOOKUP($B475,Ingredients!$A:$H,6,FALSE)*($D475/(VLOOKUP($B475,Ingredients!$A:$H,3,FALSE)))), "ingredient not in list"))</f>
        <v/>
      </c>
      <c r="P475" s="9" t="str">
        <f>IF(AND(G475&lt;&gt;"",G476=""),SUM(G$1:G476)-SUM(P$1:P474),"")</f>
        <v/>
      </c>
      <c r="Q475" t="str">
        <f>IF(AND(O475&lt;&gt;"",O476=""),SUM(O$1:O476)-SUM(Q$1:Q474),"")</f>
        <v/>
      </c>
      <c r="R475" s="114" t="str">
        <f>IF(AND(I475&lt;&gt;"",I476=""),SUM(I$1:I476)-SUM(R$1:R474),"")</f>
        <v/>
      </c>
      <c r="S475" s="114" t="str">
        <f>IF(AND(K475&lt;&gt;"",K476=""),SUM(K$1:K476)-SUM(S$1:S474),"")</f>
        <v/>
      </c>
      <c r="T475" s="114" t="str">
        <f>IF(AND(M475&lt;&gt;"",M476=""),SUM(M$1:M476)-SUM(T$1:T474),"")</f>
        <v/>
      </c>
      <c r="V475" s="9" t="str">
        <f t="shared" si="83"/>
        <v/>
      </c>
      <c r="W475" s="28" t="str">
        <f t="shared" si="84"/>
        <v/>
      </c>
      <c r="X475" s="114" t="str">
        <f t="shared" si="85"/>
        <v/>
      </c>
      <c r="Y475" s="114" t="str">
        <f t="shared" si="86"/>
        <v/>
      </c>
      <c r="Z475" s="114" t="str">
        <f t="shared" si="87"/>
        <v/>
      </c>
    </row>
    <row r="476" spans="1:26" ht="12.75" x14ac:dyDescent="0.2">
      <c r="A476" s="16"/>
      <c r="C476" t="str">
        <f t="shared" si="77"/>
        <v/>
      </c>
      <c r="D476" s="16"/>
      <c r="E476" s="3" t="str">
        <f>IF(B476="","",IFERROR(VLOOKUP(B476,Ingredients!$A:$G,4,FALSE),"ingredient not in list"))</f>
        <v/>
      </c>
      <c r="F476" t="str">
        <f t="shared" si="78"/>
        <v/>
      </c>
      <c r="G476" s="9" t="str">
        <f>IF(B476="", "", IFERROR((VLOOKUP(B476,Ingredients!$A:$H,8,FALSE)*(D476/(VLOOKUP(B476,Ingredients!$A:$H,3,FALSE)))), "ingredient not in list"))</f>
        <v/>
      </c>
      <c r="H476" t="str">
        <f t="shared" si="79"/>
        <v/>
      </c>
      <c r="I476" s="69" t="str">
        <f>IF($B476="", "", IFERROR((VLOOKUP($B476,Ingredients!$A:$K,9,FALSE)*($D476/(VLOOKUP($B476,Ingredients!$A:$K,3,FALSE)))), "ingredient not in list"))</f>
        <v/>
      </c>
      <c r="J476" t="str">
        <f t="shared" si="80"/>
        <v/>
      </c>
      <c r="K476" s="69" t="str">
        <f>IF($B476="", "", IFERROR((VLOOKUP($B476,Ingredients!$A:$K,10,FALSE)*($D476/(VLOOKUP($B476,Ingredients!$A:$K,3,FALSE)))), "ingredient not in list"))</f>
        <v/>
      </c>
      <c r="L476" t="str">
        <f t="shared" si="81"/>
        <v/>
      </c>
      <c r="M476" s="69" t="str">
        <f>IF($B476="", "", IFERROR((VLOOKUP($B476,Ingredients!$A:$K,11,FALSE)*($D476/(VLOOKUP($B476,Ingredients!$A:$K,3,FALSE)))), "ingredient not in list"))</f>
        <v/>
      </c>
      <c r="N476" t="str">
        <f t="shared" si="82"/>
        <v/>
      </c>
      <c r="O476" s="29" t="str">
        <f>IF($B476="", "", IFERROR((VLOOKUP($B476,Ingredients!$A:$H,6,FALSE)*($D476/(VLOOKUP($B476,Ingredients!$A:$H,3,FALSE)))), "ingredient not in list"))</f>
        <v/>
      </c>
      <c r="P476" s="9" t="str">
        <f>IF(AND(G476&lt;&gt;"",G477=""),SUM(G$1:G477)-SUM(P$1:P475),"")</f>
        <v/>
      </c>
      <c r="Q476" t="str">
        <f>IF(AND(O476&lt;&gt;"",O477=""),SUM(O$1:O477)-SUM(Q$1:Q475),"")</f>
        <v/>
      </c>
      <c r="R476" s="114" t="str">
        <f>IF(AND(I476&lt;&gt;"",I477=""),SUM(I$1:I477)-SUM(R$1:R475),"")</f>
        <v/>
      </c>
      <c r="S476" s="114" t="str">
        <f>IF(AND(K476&lt;&gt;"",K477=""),SUM(K$1:K477)-SUM(S$1:S475),"")</f>
        <v/>
      </c>
      <c r="T476" s="114" t="str">
        <f>IF(AND(M476&lt;&gt;"",M477=""),SUM(M$1:M477)-SUM(T$1:T475),"")</f>
        <v/>
      </c>
      <c r="V476" s="9" t="str">
        <f t="shared" si="83"/>
        <v/>
      </c>
      <c r="W476" s="28" t="str">
        <f t="shared" si="84"/>
        <v/>
      </c>
      <c r="X476" s="114" t="str">
        <f t="shared" si="85"/>
        <v/>
      </c>
      <c r="Y476" s="114" t="str">
        <f t="shared" si="86"/>
        <v/>
      </c>
      <c r="Z476" s="114" t="str">
        <f t="shared" si="87"/>
        <v/>
      </c>
    </row>
    <row r="477" spans="1:26" ht="12.75" x14ac:dyDescent="0.2">
      <c r="A477" s="16"/>
      <c r="C477" t="str">
        <f t="shared" si="77"/>
        <v/>
      </c>
      <c r="D477" s="16"/>
      <c r="E477" s="3" t="str">
        <f>IF(B477="","",IFERROR(VLOOKUP(B477,Ingredients!$A:$G,4,FALSE),"ingredient not in list"))</f>
        <v/>
      </c>
      <c r="F477" t="str">
        <f t="shared" si="78"/>
        <v/>
      </c>
      <c r="G477" s="9" t="str">
        <f>IF(B477="", "", IFERROR((VLOOKUP(B477,Ingredients!$A:$H,8,FALSE)*(D477/(VLOOKUP(B477,Ingredients!$A:$H,3,FALSE)))), "ingredient not in list"))</f>
        <v/>
      </c>
      <c r="H477" t="str">
        <f t="shared" si="79"/>
        <v/>
      </c>
      <c r="I477" s="69" t="str">
        <f>IF($B477="", "", IFERROR((VLOOKUP($B477,Ingredients!$A:$K,9,FALSE)*($D477/(VLOOKUP($B477,Ingredients!$A:$K,3,FALSE)))), "ingredient not in list"))</f>
        <v/>
      </c>
      <c r="J477" t="str">
        <f t="shared" si="80"/>
        <v/>
      </c>
      <c r="K477" s="69" t="str">
        <f>IF($B477="", "", IFERROR((VLOOKUP($B477,Ingredients!$A:$K,10,FALSE)*($D477/(VLOOKUP($B477,Ingredients!$A:$K,3,FALSE)))), "ingredient not in list"))</f>
        <v/>
      </c>
      <c r="L477" t="str">
        <f t="shared" si="81"/>
        <v/>
      </c>
      <c r="M477" s="69" t="str">
        <f>IF($B477="", "", IFERROR((VLOOKUP($B477,Ingredients!$A:$K,11,FALSE)*($D477/(VLOOKUP($B477,Ingredients!$A:$K,3,FALSE)))), "ingredient not in list"))</f>
        <v/>
      </c>
      <c r="N477" t="str">
        <f t="shared" si="82"/>
        <v/>
      </c>
      <c r="O477" s="29" t="str">
        <f>IF($B477="", "", IFERROR((VLOOKUP($B477,Ingredients!$A:$H,6,FALSE)*($D477/(VLOOKUP($B477,Ingredients!$A:$H,3,FALSE)))), "ingredient not in list"))</f>
        <v/>
      </c>
      <c r="P477" s="9" t="str">
        <f>IF(AND(G477&lt;&gt;"",G478=""),SUM(G$1:G478)-SUM(P$1:P476),"")</f>
        <v/>
      </c>
      <c r="Q477" t="str">
        <f>IF(AND(O477&lt;&gt;"",O478=""),SUM(O$1:O478)-SUM(Q$1:Q476),"")</f>
        <v/>
      </c>
      <c r="R477" s="114" t="str">
        <f>IF(AND(I477&lt;&gt;"",I478=""),SUM(I$1:I478)-SUM(R$1:R476),"")</f>
        <v/>
      </c>
      <c r="S477" s="114" t="str">
        <f>IF(AND(K477&lt;&gt;"",K478=""),SUM(K$1:K478)-SUM(S$1:S476),"")</f>
        <v/>
      </c>
      <c r="T477" s="114" t="str">
        <f>IF(AND(M477&lt;&gt;"",M478=""),SUM(M$1:M478)-SUM(T$1:T476),"")</f>
        <v/>
      </c>
      <c r="V477" s="9" t="str">
        <f t="shared" si="83"/>
        <v/>
      </c>
      <c r="W477" s="28" t="str">
        <f t="shared" si="84"/>
        <v/>
      </c>
      <c r="X477" s="114" t="str">
        <f t="shared" si="85"/>
        <v/>
      </c>
      <c r="Y477" s="114" t="str">
        <f t="shared" si="86"/>
        <v/>
      </c>
      <c r="Z477" s="114" t="str">
        <f t="shared" si="87"/>
        <v/>
      </c>
    </row>
    <row r="478" spans="1:26" ht="12.75" x14ac:dyDescent="0.2">
      <c r="A478" s="16"/>
      <c r="C478" t="str">
        <f t="shared" si="77"/>
        <v/>
      </c>
      <c r="D478" s="16"/>
      <c r="E478" s="3" t="str">
        <f>IF(B478="","",IFERROR(VLOOKUP(B478,Ingredients!$A:$G,4,FALSE),"ingredient not in list"))</f>
        <v/>
      </c>
      <c r="F478" t="str">
        <f t="shared" si="78"/>
        <v/>
      </c>
      <c r="G478" s="9" t="str">
        <f>IF(B478="", "", IFERROR((VLOOKUP(B478,Ingredients!$A:$H,8,FALSE)*(D478/(VLOOKUP(B478,Ingredients!$A:$H,3,FALSE)))), "ingredient not in list"))</f>
        <v/>
      </c>
      <c r="H478" t="str">
        <f t="shared" si="79"/>
        <v/>
      </c>
      <c r="I478" s="69" t="str">
        <f>IF($B478="", "", IFERROR((VLOOKUP($B478,Ingredients!$A:$K,9,FALSE)*($D478/(VLOOKUP($B478,Ingredients!$A:$K,3,FALSE)))), "ingredient not in list"))</f>
        <v/>
      </c>
      <c r="J478" t="str">
        <f t="shared" si="80"/>
        <v/>
      </c>
      <c r="K478" s="69" t="str">
        <f>IF($B478="", "", IFERROR((VLOOKUP($B478,Ingredients!$A:$K,10,FALSE)*($D478/(VLOOKUP($B478,Ingredients!$A:$K,3,FALSE)))), "ingredient not in list"))</f>
        <v/>
      </c>
      <c r="L478" t="str">
        <f t="shared" si="81"/>
        <v/>
      </c>
      <c r="M478" s="69" t="str">
        <f>IF($B478="", "", IFERROR((VLOOKUP($B478,Ingredients!$A:$K,11,FALSE)*($D478/(VLOOKUP($B478,Ingredients!$A:$K,3,FALSE)))), "ingredient not in list"))</f>
        <v/>
      </c>
      <c r="N478" t="str">
        <f t="shared" si="82"/>
        <v/>
      </c>
      <c r="O478" s="29" t="str">
        <f>IF($B478="", "", IFERROR((VLOOKUP($B478,Ingredients!$A:$H,6,FALSE)*($D478/(VLOOKUP($B478,Ingredients!$A:$H,3,FALSE)))), "ingredient not in list"))</f>
        <v/>
      </c>
      <c r="P478" s="9" t="str">
        <f>IF(AND(G478&lt;&gt;"",G479=""),SUM(G$1:G479)-SUM(P$1:P477),"")</f>
        <v/>
      </c>
      <c r="Q478" t="str">
        <f>IF(AND(O478&lt;&gt;"",O479=""),SUM(O$1:O479)-SUM(Q$1:Q477),"")</f>
        <v/>
      </c>
      <c r="R478" s="114" t="str">
        <f>IF(AND(I478&lt;&gt;"",I479=""),SUM(I$1:I479)-SUM(R$1:R477),"")</f>
        <v/>
      </c>
      <c r="S478" s="114" t="str">
        <f>IF(AND(K478&lt;&gt;"",K479=""),SUM(K$1:K479)-SUM(S$1:S477),"")</f>
        <v/>
      </c>
      <c r="T478" s="114" t="str">
        <f>IF(AND(M478&lt;&gt;"",M479=""),SUM(M$1:M479)-SUM(T$1:T477),"")</f>
        <v/>
      </c>
      <c r="V478" s="9" t="str">
        <f t="shared" si="83"/>
        <v/>
      </c>
      <c r="W478" s="28" t="str">
        <f t="shared" si="84"/>
        <v/>
      </c>
      <c r="X478" s="114" t="str">
        <f t="shared" si="85"/>
        <v/>
      </c>
      <c r="Y478" s="114" t="str">
        <f t="shared" si="86"/>
        <v/>
      </c>
      <c r="Z478" s="114" t="str">
        <f t="shared" si="87"/>
        <v/>
      </c>
    </row>
    <row r="479" spans="1:26" ht="12.75" x14ac:dyDescent="0.2">
      <c r="A479" s="16"/>
      <c r="C479" t="str">
        <f t="shared" si="77"/>
        <v/>
      </c>
      <c r="D479" s="16"/>
      <c r="E479" s="3" t="str">
        <f>IF(B479="","",IFERROR(VLOOKUP(B479,Ingredients!$A:$G,4,FALSE),"ingredient not in list"))</f>
        <v/>
      </c>
      <c r="F479" t="str">
        <f t="shared" si="78"/>
        <v/>
      </c>
      <c r="G479" s="9" t="str">
        <f>IF(B479="", "", IFERROR((VLOOKUP(B479,Ingredients!$A:$H,8,FALSE)*(D479/(VLOOKUP(B479,Ingredients!$A:$H,3,FALSE)))), "ingredient not in list"))</f>
        <v/>
      </c>
      <c r="H479" t="str">
        <f t="shared" si="79"/>
        <v/>
      </c>
      <c r="I479" s="69" t="str">
        <f>IF($B479="", "", IFERROR((VLOOKUP($B479,Ingredients!$A:$K,9,FALSE)*($D479/(VLOOKUP($B479,Ingredients!$A:$K,3,FALSE)))), "ingredient not in list"))</f>
        <v/>
      </c>
      <c r="J479" t="str">
        <f t="shared" si="80"/>
        <v/>
      </c>
      <c r="K479" s="69" t="str">
        <f>IF($B479="", "", IFERROR((VLOOKUP($B479,Ingredients!$A:$K,10,FALSE)*($D479/(VLOOKUP($B479,Ingredients!$A:$K,3,FALSE)))), "ingredient not in list"))</f>
        <v/>
      </c>
      <c r="L479" t="str">
        <f t="shared" si="81"/>
        <v/>
      </c>
      <c r="M479" s="69" t="str">
        <f>IF($B479="", "", IFERROR((VLOOKUP($B479,Ingredients!$A:$K,11,FALSE)*($D479/(VLOOKUP($B479,Ingredients!$A:$K,3,FALSE)))), "ingredient not in list"))</f>
        <v/>
      </c>
      <c r="N479" t="str">
        <f t="shared" si="82"/>
        <v/>
      </c>
      <c r="O479" s="29" t="str">
        <f>IF($B479="", "", IFERROR((VLOOKUP($B479,Ingredients!$A:$H,6,FALSE)*($D479/(VLOOKUP($B479,Ingredients!$A:$H,3,FALSE)))), "ingredient not in list"))</f>
        <v/>
      </c>
      <c r="P479" s="9" t="str">
        <f>IF(AND(G479&lt;&gt;"",G480=""),SUM(G$1:G480)-SUM(P$1:P478),"")</f>
        <v/>
      </c>
      <c r="Q479" t="str">
        <f>IF(AND(O479&lt;&gt;"",O480=""),SUM(O$1:O480)-SUM(Q$1:Q478),"")</f>
        <v/>
      </c>
      <c r="R479" s="114" t="str">
        <f>IF(AND(I479&lt;&gt;"",I480=""),SUM(I$1:I480)-SUM(R$1:R478),"")</f>
        <v/>
      </c>
      <c r="S479" s="114" t="str">
        <f>IF(AND(K479&lt;&gt;"",K480=""),SUM(K$1:K480)-SUM(S$1:S478),"")</f>
        <v/>
      </c>
      <c r="T479" s="114" t="str">
        <f>IF(AND(M479&lt;&gt;"",M480=""),SUM(M$1:M480)-SUM(T$1:T478),"")</f>
        <v/>
      </c>
      <c r="V479" s="9" t="str">
        <f t="shared" si="83"/>
        <v/>
      </c>
      <c r="W479" s="28" t="str">
        <f t="shared" si="84"/>
        <v/>
      </c>
      <c r="X479" s="114" t="str">
        <f t="shared" si="85"/>
        <v/>
      </c>
      <c r="Y479" s="114" t="str">
        <f t="shared" si="86"/>
        <v/>
      </c>
      <c r="Z479" s="114" t="str">
        <f t="shared" si="87"/>
        <v/>
      </c>
    </row>
    <row r="480" spans="1:26" ht="12.75" x14ac:dyDescent="0.2">
      <c r="A480" s="16"/>
      <c r="C480" t="str">
        <f t="shared" si="77"/>
        <v/>
      </c>
      <c r="D480" s="16"/>
      <c r="E480" s="3" t="str">
        <f>IF(B480="","",IFERROR(VLOOKUP(B480,Ingredients!$A:$G,4,FALSE),"ingredient not in list"))</f>
        <v/>
      </c>
      <c r="F480" t="str">
        <f t="shared" si="78"/>
        <v/>
      </c>
      <c r="G480" s="9" t="str">
        <f>IF(B480="", "", IFERROR((VLOOKUP(B480,Ingredients!$A:$H,8,FALSE)*(D480/(VLOOKUP(B480,Ingredients!$A:$H,3,FALSE)))), "ingredient not in list"))</f>
        <v/>
      </c>
      <c r="H480" t="str">
        <f t="shared" si="79"/>
        <v/>
      </c>
      <c r="I480" s="69" t="str">
        <f>IF($B480="", "", IFERROR((VLOOKUP($B480,Ingredients!$A:$K,9,FALSE)*($D480/(VLOOKUP($B480,Ingredients!$A:$K,3,FALSE)))), "ingredient not in list"))</f>
        <v/>
      </c>
      <c r="J480" t="str">
        <f t="shared" si="80"/>
        <v/>
      </c>
      <c r="K480" s="69" t="str">
        <f>IF($B480="", "", IFERROR((VLOOKUP($B480,Ingredients!$A:$K,10,FALSE)*($D480/(VLOOKUP($B480,Ingredients!$A:$K,3,FALSE)))), "ingredient not in list"))</f>
        <v/>
      </c>
      <c r="L480" t="str">
        <f t="shared" si="81"/>
        <v/>
      </c>
      <c r="M480" s="69" t="str">
        <f>IF($B480="", "", IFERROR((VLOOKUP($B480,Ingredients!$A:$K,11,FALSE)*($D480/(VLOOKUP($B480,Ingredients!$A:$K,3,FALSE)))), "ingredient not in list"))</f>
        <v/>
      </c>
      <c r="N480" t="str">
        <f t="shared" si="82"/>
        <v/>
      </c>
      <c r="O480" s="29" t="str">
        <f>IF($B480="", "", IFERROR((VLOOKUP($B480,Ingredients!$A:$H,6,FALSE)*($D480/(VLOOKUP($B480,Ingredients!$A:$H,3,FALSE)))), "ingredient not in list"))</f>
        <v/>
      </c>
      <c r="P480" s="9" t="str">
        <f>IF(AND(G480&lt;&gt;"",G481=""),SUM(G$1:G481)-SUM(P$1:P479),"")</f>
        <v/>
      </c>
      <c r="Q480" t="str">
        <f>IF(AND(O480&lt;&gt;"",O481=""),SUM(O$1:O481)-SUM(Q$1:Q479),"")</f>
        <v/>
      </c>
      <c r="R480" s="114" t="str">
        <f>IF(AND(I480&lt;&gt;"",I481=""),SUM(I$1:I481)-SUM(R$1:R479),"")</f>
        <v/>
      </c>
      <c r="S480" s="114" t="str">
        <f>IF(AND(K480&lt;&gt;"",K481=""),SUM(K$1:K481)-SUM(S$1:S479),"")</f>
        <v/>
      </c>
      <c r="T480" s="114" t="str">
        <f>IF(AND(M480&lt;&gt;"",M481=""),SUM(M$1:M481)-SUM(T$1:T479),"")</f>
        <v/>
      </c>
      <c r="V480" s="9" t="str">
        <f t="shared" si="83"/>
        <v/>
      </c>
      <c r="W480" s="28" t="str">
        <f t="shared" si="84"/>
        <v/>
      </c>
      <c r="X480" s="114" t="str">
        <f t="shared" si="85"/>
        <v/>
      </c>
      <c r="Y480" s="114" t="str">
        <f t="shared" si="86"/>
        <v/>
      </c>
      <c r="Z480" s="114" t="str">
        <f t="shared" si="87"/>
        <v/>
      </c>
    </row>
    <row r="481" spans="1:26" ht="12.75" x14ac:dyDescent="0.2">
      <c r="A481" s="16"/>
      <c r="C481" t="str">
        <f t="shared" si="77"/>
        <v/>
      </c>
      <c r="D481" s="16"/>
      <c r="E481" s="3" t="str">
        <f>IF(B481="","",IFERROR(VLOOKUP(B481,Ingredients!$A:$G,4,FALSE),"ingredient not in list"))</f>
        <v/>
      </c>
      <c r="F481" t="str">
        <f t="shared" si="78"/>
        <v/>
      </c>
      <c r="G481" s="9" t="str">
        <f>IF(B481="", "", IFERROR((VLOOKUP(B481,Ingredients!$A:$H,8,FALSE)*(D481/(VLOOKUP(B481,Ingredients!$A:$H,3,FALSE)))), "ingredient not in list"))</f>
        <v/>
      </c>
      <c r="H481" t="str">
        <f t="shared" si="79"/>
        <v/>
      </c>
      <c r="I481" s="69" t="str">
        <f>IF($B481="", "", IFERROR((VLOOKUP($B481,Ingredients!$A:$K,9,FALSE)*($D481/(VLOOKUP($B481,Ingredients!$A:$K,3,FALSE)))), "ingredient not in list"))</f>
        <v/>
      </c>
      <c r="J481" t="str">
        <f t="shared" si="80"/>
        <v/>
      </c>
      <c r="K481" s="69" t="str">
        <f>IF($B481="", "", IFERROR((VLOOKUP($B481,Ingredients!$A:$K,10,FALSE)*($D481/(VLOOKUP($B481,Ingredients!$A:$K,3,FALSE)))), "ingredient not in list"))</f>
        <v/>
      </c>
      <c r="L481" t="str">
        <f t="shared" si="81"/>
        <v/>
      </c>
      <c r="M481" s="69" t="str">
        <f>IF($B481="", "", IFERROR((VLOOKUP($B481,Ingredients!$A:$K,11,FALSE)*($D481/(VLOOKUP($B481,Ingredients!$A:$K,3,FALSE)))), "ingredient not in list"))</f>
        <v/>
      </c>
      <c r="N481" t="str">
        <f t="shared" si="82"/>
        <v/>
      </c>
      <c r="O481" s="29" t="str">
        <f>IF($B481="", "", IFERROR((VLOOKUP($B481,Ingredients!$A:$H,6,FALSE)*($D481/(VLOOKUP($B481,Ingredients!$A:$H,3,FALSE)))), "ingredient not in list"))</f>
        <v/>
      </c>
      <c r="P481" s="9" t="str">
        <f>IF(AND(G481&lt;&gt;"",G482=""),SUM(G$1:G482)-SUM(P$1:P480),"")</f>
        <v/>
      </c>
      <c r="Q481" t="str">
        <f>IF(AND(O481&lt;&gt;"",O482=""),SUM(O$1:O482)-SUM(Q$1:Q480),"")</f>
        <v/>
      </c>
      <c r="R481" s="114" t="str">
        <f>IF(AND(I481&lt;&gt;"",I482=""),SUM(I$1:I482)-SUM(R$1:R480),"")</f>
        <v/>
      </c>
      <c r="S481" s="114" t="str">
        <f>IF(AND(K481&lt;&gt;"",K482=""),SUM(K$1:K482)-SUM(S$1:S480),"")</f>
        <v/>
      </c>
      <c r="T481" s="114" t="str">
        <f>IF(AND(M481&lt;&gt;"",M482=""),SUM(M$1:M482)-SUM(T$1:T480),"")</f>
        <v/>
      </c>
      <c r="V481" s="9" t="str">
        <f t="shared" si="83"/>
        <v/>
      </c>
      <c r="W481" s="28" t="str">
        <f t="shared" si="84"/>
        <v/>
      </c>
      <c r="X481" s="114" t="str">
        <f t="shared" si="85"/>
        <v/>
      </c>
      <c r="Y481" s="114" t="str">
        <f t="shared" si="86"/>
        <v/>
      </c>
      <c r="Z481" s="114" t="str">
        <f t="shared" si="87"/>
        <v/>
      </c>
    </row>
    <row r="482" spans="1:26" ht="12.75" x14ac:dyDescent="0.2">
      <c r="A482" s="16"/>
      <c r="C482" t="str">
        <f t="shared" si="77"/>
        <v/>
      </c>
      <c r="D482" s="16"/>
      <c r="E482" s="3" t="str">
        <f>IF(B482="","",IFERROR(VLOOKUP(B482,Ingredients!$A:$G,4,FALSE),"ingredient not in list"))</f>
        <v/>
      </c>
      <c r="F482" t="str">
        <f t="shared" si="78"/>
        <v/>
      </c>
      <c r="G482" s="9" t="str">
        <f>IF(B482="", "", IFERROR((VLOOKUP(B482,Ingredients!$A:$H,8,FALSE)*(D482/(VLOOKUP(B482,Ingredients!$A:$H,3,FALSE)))), "ingredient not in list"))</f>
        <v/>
      </c>
      <c r="H482" t="str">
        <f t="shared" si="79"/>
        <v/>
      </c>
      <c r="I482" s="69" t="str">
        <f>IF($B482="", "", IFERROR((VLOOKUP($B482,Ingredients!$A:$K,9,FALSE)*($D482/(VLOOKUP($B482,Ingredients!$A:$K,3,FALSE)))), "ingredient not in list"))</f>
        <v/>
      </c>
      <c r="J482" t="str">
        <f t="shared" si="80"/>
        <v/>
      </c>
      <c r="K482" s="69" t="str">
        <f>IF($B482="", "", IFERROR((VLOOKUP($B482,Ingredients!$A:$K,10,FALSE)*($D482/(VLOOKUP($B482,Ingredients!$A:$K,3,FALSE)))), "ingredient not in list"))</f>
        <v/>
      </c>
      <c r="L482" t="str">
        <f t="shared" si="81"/>
        <v/>
      </c>
      <c r="M482" s="69" t="str">
        <f>IF($B482="", "", IFERROR((VLOOKUP($B482,Ingredients!$A:$K,11,FALSE)*($D482/(VLOOKUP($B482,Ingredients!$A:$K,3,FALSE)))), "ingredient not in list"))</f>
        <v/>
      </c>
      <c r="N482" t="str">
        <f t="shared" si="82"/>
        <v/>
      </c>
      <c r="O482" s="29" t="str">
        <f>IF($B482="", "", IFERROR((VLOOKUP($B482,Ingredients!$A:$H,6,FALSE)*($D482/(VLOOKUP($B482,Ingredients!$A:$H,3,FALSE)))), "ingredient not in list"))</f>
        <v/>
      </c>
      <c r="P482" s="9" t="str">
        <f>IF(AND(G482&lt;&gt;"",G483=""),SUM(G$1:G483)-SUM(P$1:P481),"")</f>
        <v/>
      </c>
      <c r="Q482" t="str">
        <f>IF(AND(O482&lt;&gt;"",O483=""),SUM(O$1:O483)-SUM(Q$1:Q481),"")</f>
        <v/>
      </c>
      <c r="R482" s="114" t="str">
        <f>IF(AND(I482&lt;&gt;"",I483=""),SUM(I$1:I483)-SUM(R$1:R481),"")</f>
        <v/>
      </c>
      <c r="S482" s="114" t="str">
        <f>IF(AND(K482&lt;&gt;"",K483=""),SUM(K$1:K483)-SUM(S$1:S481),"")</f>
        <v/>
      </c>
      <c r="T482" s="114" t="str">
        <f>IF(AND(M482&lt;&gt;"",M483=""),SUM(M$1:M483)-SUM(T$1:T481),"")</f>
        <v/>
      </c>
      <c r="V482" s="9" t="str">
        <f t="shared" si="83"/>
        <v/>
      </c>
      <c r="W482" s="28" t="str">
        <f t="shared" si="84"/>
        <v/>
      </c>
      <c r="X482" s="114" t="str">
        <f t="shared" si="85"/>
        <v/>
      </c>
      <c r="Y482" s="114" t="str">
        <f t="shared" si="86"/>
        <v/>
      </c>
      <c r="Z482" s="114" t="str">
        <f t="shared" si="87"/>
        <v/>
      </c>
    </row>
    <row r="483" spans="1:26" ht="12.75" x14ac:dyDescent="0.2">
      <c r="A483" s="16"/>
      <c r="C483" t="str">
        <f t="shared" si="77"/>
        <v/>
      </c>
      <c r="D483" s="16"/>
      <c r="E483" s="3" t="str">
        <f>IF(B483="","",IFERROR(VLOOKUP(B483,Ingredients!$A:$G,4,FALSE),"ingredient not in list"))</f>
        <v/>
      </c>
      <c r="F483" t="str">
        <f t="shared" si="78"/>
        <v/>
      </c>
      <c r="G483" s="9" t="str">
        <f>IF(B483="", "", IFERROR((VLOOKUP(B483,Ingredients!$A:$H,8,FALSE)*(D483/(VLOOKUP(B483,Ingredients!$A:$H,3,FALSE)))), "ingredient not in list"))</f>
        <v/>
      </c>
      <c r="H483" t="str">
        <f t="shared" si="79"/>
        <v/>
      </c>
      <c r="I483" s="69" t="str">
        <f>IF($B483="", "", IFERROR((VLOOKUP($B483,Ingredients!$A:$K,9,FALSE)*($D483/(VLOOKUP($B483,Ingredients!$A:$K,3,FALSE)))), "ingredient not in list"))</f>
        <v/>
      </c>
      <c r="J483" t="str">
        <f t="shared" si="80"/>
        <v/>
      </c>
      <c r="K483" s="69" t="str">
        <f>IF($B483="", "", IFERROR((VLOOKUP($B483,Ingredients!$A:$K,10,FALSE)*($D483/(VLOOKUP($B483,Ingredients!$A:$K,3,FALSE)))), "ingredient not in list"))</f>
        <v/>
      </c>
      <c r="L483" t="str">
        <f t="shared" si="81"/>
        <v/>
      </c>
      <c r="M483" s="69" t="str">
        <f>IF($B483="", "", IFERROR((VLOOKUP($B483,Ingredients!$A:$K,11,FALSE)*($D483/(VLOOKUP($B483,Ingredients!$A:$K,3,FALSE)))), "ingredient not in list"))</f>
        <v/>
      </c>
      <c r="N483" t="str">
        <f t="shared" si="82"/>
        <v/>
      </c>
      <c r="O483" s="29" t="str">
        <f>IF($B483="", "", IFERROR((VLOOKUP($B483,Ingredients!$A:$H,6,FALSE)*($D483/(VLOOKUP($B483,Ingredients!$A:$H,3,FALSE)))), "ingredient not in list"))</f>
        <v/>
      </c>
      <c r="P483" s="9" t="str">
        <f>IF(AND(G483&lt;&gt;"",G484=""),SUM(G$1:G484)-SUM(P$1:P482),"")</f>
        <v/>
      </c>
      <c r="Q483" t="str">
        <f>IF(AND(O483&lt;&gt;"",O484=""),SUM(O$1:O484)-SUM(Q$1:Q482),"")</f>
        <v/>
      </c>
      <c r="R483" s="114" t="str">
        <f>IF(AND(I483&lt;&gt;"",I484=""),SUM(I$1:I484)-SUM(R$1:R482),"")</f>
        <v/>
      </c>
      <c r="S483" s="114" t="str">
        <f>IF(AND(K483&lt;&gt;"",K484=""),SUM(K$1:K484)-SUM(S$1:S482),"")</f>
        <v/>
      </c>
      <c r="T483" s="114" t="str">
        <f>IF(AND(M483&lt;&gt;"",M484=""),SUM(M$1:M484)-SUM(T$1:T482),"")</f>
        <v/>
      </c>
      <c r="V483" s="9" t="str">
        <f t="shared" si="83"/>
        <v/>
      </c>
      <c r="W483" s="28" t="str">
        <f t="shared" si="84"/>
        <v/>
      </c>
      <c r="X483" s="114" t="str">
        <f t="shared" si="85"/>
        <v/>
      </c>
      <c r="Y483" s="114" t="str">
        <f t="shared" si="86"/>
        <v/>
      </c>
      <c r="Z483" s="114" t="str">
        <f t="shared" si="87"/>
        <v/>
      </c>
    </row>
    <row r="484" spans="1:26" ht="12.75" x14ac:dyDescent="0.2">
      <c r="A484" s="16"/>
      <c r="C484" t="str">
        <f t="shared" si="77"/>
        <v/>
      </c>
      <c r="D484" s="16"/>
      <c r="E484" s="3" t="str">
        <f>IF(B484="","",IFERROR(VLOOKUP(B484,Ingredients!$A:$G,4,FALSE),"ingredient not in list"))</f>
        <v/>
      </c>
      <c r="F484" t="str">
        <f t="shared" si="78"/>
        <v/>
      </c>
      <c r="G484" s="9" t="str">
        <f>IF(B484="", "", IFERROR((VLOOKUP(B484,Ingredients!$A:$H,8,FALSE)*(D484/(VLOOKUP(B484,Ingredients!$A:$H,3,FALSE)))), "ingredient not in list"))</f>
        <v/>
      </c>
      <c r="H484" t="str">
        <f t="shared" si="79"/>
        <v/>
      </c>
      <c r="I484" s="69" t="str">
        <f>IF($B484="", "", IFERROR((VLOOKUP($B484,Ingredients!$A:$K,9,FALSE)*($D484/(VLOOKUP($B484,Ingredients!$A:$K,3,FALSE)))), "ingredient not in list"))</f>
        <v/>
      </c>
      <c r="J484" t="str">
        <f t="shared" si="80"/>
        <v/>
      </c>
      <c r="K484" s="69" t="str">
        <f>IF($B484="", "", IFERROR((VLOOKUP($B484,Ingredients!$A:$K,10,FALSE)*($D484/(VLOOKUP($B484,Ingredients!$A:$K,3,FALSE)))), "ingredient not in list"))</f>
        <v/>
      </c>
      <c r="L484" t="str">
        <f t="shared" si="81"/>
        <v/>
      </c>
      <c r="M484" s="69" t="str">
        <f>IF($B484="", "", IFERROR((VLOOKUP($B484,Ingredients!$A:$K,11,FALSE)*($D484/(VLOOKUP($B484,Ingredients!$A:$K,3,FALSE)))), "ingredient not in list"))</f>
        <v/>
      </c>
      <c r="N484" t="str">
        <f t="shared" si="82"/>
        <v/>
      </c>
      <c r="O484" s="29" t="str">
        <f>IF($B484="", "", IFERROR((VLOOKUP($B484,Ingredients!$A:$H,6,FALSE)*($D484/(VLOOKUP($B484,Ingredients!$A:$H,3,FALSE)))), "ingredient not in list"))</f>
        <v/>
      </c>
      <c r="P484" s="9" t="str">
        <f>IF(AND(G484&lt;&gt;"",G485=""),SUM(G$1:G485)-SUM(P$1:P483),"")</f>
        <v/>
      </c>
      <c r="Q484" t="str">
        <f>IF(AND(O484&lt;&gt;"",O485=""),SUM(O$1:O485)-SUM(Q$1:Q483),"")</f>
        <v/>
      </c>
      <c r="R484" s="114" t="str">
        <f>IF(AND(I484&lt;&gt;"",I485=""),SUM(I$1:I485)-SUM(R$1:R483),"")</f>
        <v/>
      </c>
      <c r="S484" s="114" t="str">
        <f>IF(AND(K484&lt;&gt;"",K485=""),SUM(K$1:K485)-SUM(S$1:S483),"")</f>
        <v/>
      </c>
      <c r="T484" s="114" t="str">
        <f>IF(AND(M484&lt;&gt;"",M485=""),SUM(M$1:M485)-SUM(T$1:T483),"")</f>
        <v/>
      </c>
      <c r="V484" s="9" t="str">
        <f t="shared" si="83"/>
        <v/>
      </c>
      <c r="W484" s="28" t="str">
        <f t="shared" si="84"/>
        <v/>
      </c>
      <c r="X484" s="114" t="str">
        <f t="shared" si="85"/>
        <v/>
      </c>
      <c r="Y484" s="114" t="str">
        <f t="shared" si="86"/>
        <v/>
      </c>
      <c r="Z484" s="114" t="str">
        <f t="shared" si="87"/>
        <v/>
      </c>
    </row>
    <row r="485" spans="1:26" ht="12.75" x14ac:dyDescent="0.2">
      <c r="A485" s="16"/>
      <c r="C485" t="str">
        <f t="shared" si="77"/>
        <v/>
      </c>
      <c r="D485" s="16"/>
      <c r="E485" s="3" t="str">
        <f>IF(B485="","",IFERROR(VLOOKUP(B485,Ingredients!$A:$G,4,FALSE),"ingredient not in list"))</f>
        <v/>
      </c>
      <c r="F485" t="str">
        <f t="shared" si="78"/>
        <v/>
      </c>
      <c r="G485" s="9" t="str">
        <f>IF(B485="", "", IFERROR((VLOOKUP(B485,Ingredients!$A:$H,8,FALSE)*(D485/(VLOOKUP(B485,Ingredients!$A:$H,3,FALSE)))), "ingredient not in list"))</f>
        <v/>
      </c>
      <c r="H485" t="str">
        <f t="shared" si="79"/>
        <v/>
      </c>
      <c r="I485" s="69" t="str">
        <f>IF($B485="", "", IFERROR((VLOOKUP($B485,Ingredients!$A:$K,9,FALSE)*($D485/(VLOOKUP($B485,Ingredients!$A:$K,3,FALSE)))), "ingredient not in list"))</f>
        <v/>
      </c>
      <c r="J485" t="str">
        <f t="shared" si="80"/>
        <v/>
      </c>
      <c r="K485" s="69" t="str">
        <f>IF($B485="", "", IFERROR((VLOOKUP($B485,Ingredients!$A:$K,10,FALSE)*($D485/(VLOOKUP($B485,Ingredients!$A:$K,3,FALSE)))), "ingredient not in list"))</f>
        <v/>
      </c>
      <c r="L485" t="str">
        <f t="shared" si="81"/>
        <v/>
      </c>
      <c r="M485" s="69" t="str">
        <f>IF($B485="", "", IFERROR((VLOOKUP($B485,Ingredients!$A:$K,11,FALSE)*($D485/(VLOOKUP($B485,Ingredients!$A:$K,3,FALSE)))), "ingredient not in list"))</f>
        <v/>
      </c>
      <c r="N485" t="str">
        <f t="shared" si="82"/>
        <v/>
      </c>
      <c r="O485" s="29" t="str">
        <f>IF($B485="", "", IFERROR((VLOOKUP($B485,Ingredients!$A:$H,6,FALSE)*($D485/(VLOOKUP($B485,Ingredients!$A:$H,3,FALSE)))), "ingredient not in list"))</f>
        <v/>
      </c>
      <c r="P485" s="9" t="str">
        <f>IF(AND(G485&lt;&gt;"",G486=""),SUM(G$1:G486)-SUM(P$1:P484),"")</f>
        <v/>
      </c>
      <c r="Q485" t="str">
        <f>IF(AND(O485&lt;&gt;"",O486=""),SUM(O$1:O486)-SUM(Q$1:Q484),"")</f>
        <v/>
      </c>
      <c r="R485" s="114" t="str">
        <f>IF(AND(I485&lt;&gt;"",I486=""),SUM(I$1:I486)-SUM(R$1:R484),"")</f>
        <v/>
      </c>
      <c r="S485" s="114" t="str">
        <f>IF(AND(K485&lt;&gt;"",K486=""),SUM(K$1:K486)-SUM(S$1:S484),"")</f>
        <v/>
      </c>
      <c r="T485" s="114" t="str">
        <f>IF(AND(M485&lt;&gt;"",M486=""),SUM(M$1:M486)-SUM(T$1:T484),"")</f>
        <v/>
      </c>
      <c r="V485" s="9" t="str">
        <f t="shared" si="83"/>
        <v/>
      </c>
      <c r="W485" s="28" t="str">
        <f t="shared" si="84"/>
        <v/>
      </c>
      <c r="X485" s="114" t="str">
        <f t="shared" si="85"/>
        <v/>
      </c>
      <c r="Y485" s="114" t="str">
        <f t="shared" si="86"/>
        <v/>
      </c>
      <c r="Z485" s="114" t="str">
        <f t="shared" si="87"/>
        <v/>
      </c>
    </row>
    <row r="486" spans="1:26" ht="12.75" x14ac:dyDescent="0.2">
      <c r="A486" s="16"/>
      <c r="C486" t="str">
        <f t="shared" si="77"/>
        <v/>
      </c>
      <c r="D486" s="16"/>
      <c r="E486" s="3" t="str">
        <f>IF(B486="","",IFERROR(VLOOKUP(B486,Ingredients!$A:$G,4,FALSE),"ingredient not in list"))</f>
        <v/>
      </c>
      <c r="F486" t="str">
        <f t="shared" si="78"/>
        <v/>
      </c>
      <c r="G486" s="9" t="str">
        <f>IF(B486="", "", IFERROR((VLOOKUP(B486,Ingredients!$A:$H,8,FALSE)*(D486/(VLOOKUP(B486,Ingredients!$A:$H,3,FALSE)))), "ingredient not in list"))</f>
        <v/>
      </c>
      <c r="H486" t="str">
        <f t="shared" si="79"/>
        <v/>
      </c>
      <c r="I486" s="69" t="str">
        <f>IF($B486="", "", IFERROR((VLOOKUP($B486,Ingredients!$A:$K,9,FALSE)*($D486/(VLOOKUP($B486,Ingredients!$A:$K,3,FALSE)))), "ingredient not in list"))</f>
        <v/>
      </c>
      <c r="J486" t="str">
        <f t="shared" si="80"/>
        <v/>
      </c>
      <c r="K486" s="69" t="str">
        <f>IF($B486="", "", IFERROR((VLOOKUP($B486,Ingredients!$A:$K,10,FALSE)*($D486/(VLOOKUP($B486,Ingredients!$A:$K,3,FALSE)))), "ingredient not in list"))</f>
        <v/>
      </c>
      <c r="L486" t="str">
        <f t="shared" si="81"/>
        <v/>
      </c>
      <c r="M486" s="69" t="str">
        <f>IF($B486="", "", IFERROR((VLOOKUP($B486,Ingredients!$A:$K,11,FALSE)*($D486/(VLOOKUP($B486,Ingredients!$A:$K,3,FALSE)))), "ingredient not in list"))</f>
        <v/>
      </c>
      <c r="N486" t="str">
        <f t="shared" si="82"/>
        <v/>
      </c>
      <c r="O486" s="29" t="str">
        <f>IF($B486="", "", IFERROR((VLOOKUP($B486,Ingredients!$A:$H,6,FALSE)*($D486/(VLOOKUP($B486,Ingredients!$A:$H,3,FALSE)))), "ingredient not in list"))</f>
        <v/>
      </c>
      <c r="P486" s="9" t="str">
        <f>IF(AND(G486&lt;&gt;"",G487=""),SUM(G$1:G487)-SUM(P$1:P485),"")</f>
        <v/>
      </c>
      <c r="Q486" t="str">
        <f>IF(AND(O486&lt;&gt;"",O487=""),SUM(O$1:O487)-SUM(Q$1:Q485),"")</f>
        <v/>
      </c>
      <c r="R486" s="114" t="str">
        <f>IF(AND(I486&lt;&gt;"",I487=""),SUM(I$1:I487)-SUM(R$1:R485),"")</f>
        <v/>
      </c>
      <c r="S486" s="114" t="str">
        <f>IF(AND(K486&lt;&gt;"",K487=""),SUM(K$1:K487)-SUM(S$1:S485),"")</f>
        <v/>
      </c>
      <c r="T486" s="114" t="str">
        <f>IF(AND(M486&lt;&gt;"",M487=""),SUM(M$1:M487)-SUM(T$1:T485),"")</f>
        <v/>
      </c>
      <c r="V486" s="9" t="str">
        <f t="shared" si="83"/>
        <v/>
      </c>
      <c r="W486" s="28" t="str">
        <f t="shared" si="84"/>
        <v/>
      </c>
      <c r="X486" s="114" t="str">
        <f t="shared" si="85"/>
        <v/>
      </c>
      <c r="Y486" s="114" t="str">
        <f t="shared" si="86"/>
        <v/>
      </c>
      <c r="Z486" s="114" t="str">
        <f t="shared" si="87"/>
        <v/>
      </c>
    </row>
    <row r="487" spans="1:26" ht="12.75" x14ac:dyDescent="0.2">
      <c r="A487" s="16"/>
      <c r="C487" t="str">
        <f t="shared" si="77"/>
        <v/>
      </c>
      <c r="D487" s="16"/>
      <c r="E487" s="3" t="str">
        <f>IF(B487="","",IFERROR(VLOOKUP(B487,Ingredients!$A:$G,4,FALSE),"ingredient not in list"))</f>
        <v/>
      </c>
      <c r="F487" t="str">
        <f t="shared" si="78"/>
        <v/>
      </c>
      <c r="G487" s="9" t="str">
        <f>IF(B487="", "", IFERROR((VLOOKUP(B487,Ingredients!$A:$H,8,FALSE)*(D487/(VLOOKUP(B487,Ingredients!$A:$H,3,FALSE)))), "ingredient not in list"))</f>
        <v/>
      </c>
      <c r="H487" t="str">
        <f t="shared" si="79"/>
        <v/>
      </c>
      <c r="I487" s="69" t="str">
        <f>IF($B487="", "", IFERROR((VLOOKUP($B487,Ingredients!$A:$K,9,FALSE)*($D487/(VLOOKUP($B487,Ingredients!$A:$K,3,FALSE)))), "ingredient not in list"))</f>
        <v/>
      </c>
      <c r="J487" t="str">
        <f t="shared" si="80"/>
        <v/>
      </c>
      <c r="K487" s="69" t="str">
        <f>IF($B487="", "", IFERROR((VLOOKUP($B487,Ingredients!$A:$K,10,FALSE)*($D487/(VLOOKUP($B487,Ingredients!$A:$K,3,FALSE)))), "ingredient not in list"))</f>
        <v/>
      </c>
      <c r="L487" t="str">
        <f t="shared" si="81"/>
        <v/>
      </c>
      <c r="M487" s="69" t="str">
        <f>IF($B487="", "", IFERROR((VLOOKUP($B487,Ingredients!$A:$K,11,FALSE)*($D487/(VLOOKUP($B487,Ingredients!$A:$K,3,FALSE)))), "ingredient not in list"))</f>
        <v/>
      </c>
      <c r="N487" t="str">
        <f t="shared" si="82"/>
        <v/>
      </c>
      <c r="O487" s="29" t="str">
        <f>IF($B487="", "", IFERROR((VLOOKUP($B487,Ingredients!$A:$H,6,FALSE)*($D487/(VLOOKUP($B487,Ingredients!$A:$H,3,FALSE)))), "ingredient not in list"))</f>
        <v/>
      </c>
      <c r="P487" s="9" t="str">
        <f>IF(AND(G487&lt;&gt;"",G488=""),SUM(G$1:G488)-SUM(P$1:P486),"")</f>
        <v/>
      </c>
      <c r="Q487" t="str">
        <f>IF(AND(O487&lt;&gt;"",O488=""),SUM(O$1:O488)-SUM(Q$1:Q486),"")</f>
        <v/>
      </c>
      <c r="R487" s="114" t="str">
        <f>IF(AND(I487&lt;&gt;"",I488=""),SUM(I$1:I488)-SUM(R$1:R486),"")</f>
        <v/>
      </c>
      <c r="S487" s="114" t="str">
        <f>IF(AND(K487&lt;&gt;"",K488=""),SUM(K$1:K488)-SUM(S$1:S486),"")</f>
        <v/>
      </c>
      <c r="T487" s="114" t="str">
        <f>IF(AND(M487&lt;&gt;"",M488=""),SUM(M$1:M488)-SUM(T$1:T486),"")</f>
        <v/>
      </c>
      <c r="V487" s="9" t="str">
        <f t="shared" si="83"/>
        <v/>
      </c>
      <c r="W487" s="28" t="str">
        <f t="shared" si="84"/>
        <v/>
      </c>
      <c r="X487" s="114" t="str">
        <f t="shared" si="85"/>
        <v/>
      </c>
      <c r="Y487" s="114" t="str">
        <f t="shared" si="86"/>
        <v/>
      </c>
      <c r="Z487" s="114" t="str">
        <f t="shared" si="87"/>
        <v/>
      </c>
    </row>
    <row r="488" spans="1:26" ht="12.75" x14ac:dyDescent="0.2">
      <c r="A488" s="16"/>
      <c r="C488" t="str">
        <f t="shared" si="77"/>
        <v/>
      </c>
      <c r="D488" s="16"/>
      <c r="E488" s="3" t="str">
        <f>IF(B488="","",IFERROR(VLOOKUP(B488,Ingredients!$A:$G,4,FALSE),"ingredient not in list"))</f>
        <v/>
      </c>
      <c r="F488" t="str">
        <f t="shared" si="78"/>
        <v/>
      </c>
      <c r="G488" s="9" t="str">
        <f>IF(B488="", "", IFERROR((VLOOKUP(B488,Ingredients!$A:$H,8,FALSE)*(D488/(VLOOKUP(B488,Ingredients!$A:$H,3,FALSE)))), "ingredient not in list"))</f>
        <v/>
      </c>
      <c r="H488" t="str">
        <f t="shared" si="79"/>
        <v/>
      </c>
      <c r="I488" s="69" t="str">
        <f>IF($B488="", "", IFERROR((VLOOKUP($B488,Ingredients!$A:$K,9,FALSE)*($D488/(VLOOKUP($B488,Ingredients!$A:$K,3,FALSE)))), "ingredient not in list"))</f>
        <v/>
      </c>
      <c r="J488" t="str">
        <f t="shared" si="80"/>
        <v/>
      </c>
      <c r="K488" s="69" t="str">
        <f>IF($B488="", "", IFERROR((VLOOKUP($B488,Ingredients!$A:$K,10,FALSE)*($D488/(VLOOKUP($B488,Ingredients!$A:$K,3,FALSE)))), "ingredient not in list"))</f>
        <v/>
      </c>
      <c r="L488" t="str">
        <f t="shared" si="81"/>
        <v/>
      </c>
      <c r="M488" s="69" t="str">
        <f>IF($B488="", "", IFERROR((VLOOKUP($B488,Ingredients!$A:$K,11,FALSE)*($D488/(VLOOKUP($B488,Ingredients!$A:$K,3,FALSE)))), "ingredient not in list"))</f>
        <v/>
      </c>
      <c r="N488" t="str">
        <f t="shared" si="82"/>
        <v/>
      </c>
      <c r="O488" s="29" t="str">
        <f>IF($B488="", "", IFERROR((VLOOKUP($B488,Ingredients!$A:$H,6,FALSE)*($D488/(VLOOKUP($B488,Ingredients!$A:$H,3,FALSE)))), "ingredient not in list"))</f>
        <v/>
      </c>
      <c r="P488" s="9" t="str">
        <f>IF(AND(G488&lt;&gt;"",G489=""),SUM(G$1:G489)-SUM(P$1:P487),"")</f>
        <v/>
      </c>
      <c r="Q488" t="str">
        <f>IF(AND(O488&lt;&gt;"",O489=""),SUM(O$1:O489)-SUM(Q$1:Q487),"")</f>
        <v/>
      </c>
      <c r="R488" s="114" t="str">
        <f>IF(AND(I488&lt;&gt;"",I489=""),SUM(I$1:I489)-SUM(R$1:R487),"")</f>
        <v/>
      </c>
      <c r="S488" s="114" t="str">
        <f>IF(AND(K488&lt;&gt;"",K489=""),SUM(K$1:K489)-SUM(S$1:S487),"")</f>
        <v/>
      </c>
      <c r="T488" s="114" t="str">
        <f>IF(AND(M488&lt;&gt;"",M489=""),SUM(M$1:M489)-SUM(T$1:T487),"")</f>
        <v/>
      </c>
      <c r="V488" s="9" t="str">
        <f t="shared" si="83"/>
        <v/>
      </c>
      <c r="W488" s="28" t="str">
        <f t="shared" si="84"/>
        <v/>
      </c>
      <c r="X488" s="114" t="str">
        <f t="shared" si="85"/>
        <v/>
      </c>
      <c r="Y488" s="114" t="str">
        <f t="shared" si="86"/>
        <v/>
      </c>
      <c r="Z488" s="114" t="str">
        <f t="shared" si="87"/>
        <v/>
      </c>
    </row>
    <row r="489" spans="1:26" ht="12.75" x14ac:dyDescent="0.2">
      <c r="A489" s="16"/>
      <c r="C489" t="str">
        <f t="shared" si="77"/>
        <v/>
      </c>
      <c r="D489" s="16"/>
      <c r="E489" s="3" t="str">
        <f>IF(B489="","",IFERROR(VLOOKUP(B489,Ingredients!$A:$G,4,FALSE),"ingredient not in list"))</f>
        <v/>
      </c>
      <c r="F489" t="str">
        <f t="shared" si="78"/>
        <v/>
      </c>
      <c r="G489" s="9" t="str">
        <f>IF(B489="", "", IFERROR((VLOOKUP(B489,Ingredients!$A:$H,8,FALSE)*(D489/(VLOOKUP(B489,Ingredients!$A:$H,3,FALSE)))), "ingredient not in list"))</f>
        <v/>
      </c>
      <c r="H489" t="str">
        <f t="shared" si="79"/>
        <v/>
      </c>
      <c r="I489" s="69" t="str">
        <f>IF($B489="", "", IFERROR((VLOOKUP($B489,Ingredients!$A:$K,9,FALSE)*($D489/(VLOOKUP($B489,Ingredients!$A:$K,3,FALSE)))), "ingredient not in list"))</f>
        <v/>
      </c>
      <c r="J489" t="str">
        <f t="shared" si="80"/>
        <v/>
      </c>
      <c r="K489" s="69" t="str">
        <f>IF($B489="", "", IFERROR((VLOOKUP($B489,Ingredients!$A:$K,10,FALSE)*($D489/(VLOOKUP($B489,Ingredients!$A:$K,3,FALSE)))), "ingredient not in list"))</f>
        <v/>
      </c>
      <c r="L489" t="str">
        <f t="shared" si="81"/>
        <v/>
      </c>
      <c r="M489" s="69" t="str">
        <f>IF($B489="", "", IFERROR((VLOOKUP($B489,Ingredients!$A:$K,11,FALSE)*($D489/(VLOOKUP($B489,Ingredients!$A:$K,3,FALSE)))), "ingredient not in list"))</f>
        <v/>
      </c>
      <c r="N489" t="str">
        <f t="shared" si="82"/>
        <v/>
      </c>
      <c r="O489" s="29" t="str">
        <f>IF($B489="", "", IFERROR((VLOOKUP($B489,Ingredients!$A:$H,6,FALSE)*($D489/(VLOOKUP($B489,Ingredients!$A:$H,3,FALSE)))), "ingredient not in list"))</f>
        <v/>
      </c>
      <c r="P489" s="9" t="str">
        <f>IF(AND(G489&lt;&gt;"",G490=""),SUM(G$1:G490)-SUM(P$1:P488),"")</f>
        <v/>
      </c>
      <c r="Q489" t="str">
        <f>IF(AND(O489&lt;&gt;"",O490=""),SUM(O$1:O490)-SUM(Q$1:Q488),"")</f>
        <v/>
      </c>
      <c r="R489" s="114" t="str">
        <f>IF(AND(I489&lt;&gt;"",I490=""),SUM(I$1:I490)-SUM(R$1:R488),"")</f>
        <v/>
      </c>
      <c r="S489" s="114" t="str">
        <f>IF(AND(K489&lt;&gt;"",K490=""),SUM(K$1:K490)-SUM(S$1:S488),"")</f>
        <v/>
      </c>
      <c r="T489" s="114" t="str">
        <f>IF(AND(M489&lt;&gt;"",M490=""),SUM(M$1:M490)-SUM(T$1:T488),"")</f>
        <v/>
      </c>
      <c r="V489" s="9" t="str">
        <f t="shared" si="83"/>
        <v/>
      </c>
      <c r="W489" s="28" t="str">
        <f t="shared" si="84"/>
        <v/>
      </c>
      <c r="X489" s="114" t="str">
        <f t="shared" si="85"/>
        <v/>
      </c>
      <c r="Y489" s="114" t="str">
        <f t="shared" si="86"/>
        <v/>
      </c>
      <c r="Z489" s="114" t="str">
        <f t="shared" si="87"/>
        <v/>
      </c>
    </row>
    <row r="490" spans="1:26" ht="12.75" x14ac:dyDescent="0.2">
      <c r="A490" s="16"/>
      <c r="C490" t="str">
        <f t="shared" si="77"/>
        <v/>
      </c>
      <c r="D490" s="16"/>
      <c r="E490" s="3" t="str">
        <f>IF(B490="","",IFERROR(VLOOKUP(B490,Ingredients!$A:$G,4,FALSE),"ingredient not in list"))</f>
        <v/>
      </c>
      <c r="F490" t="str">
        <f t="shared" si="78"/>
        <v/>
      </c>
      <c r="G490" s="9" t="str">
        <f>IF(B490="", "", IFERROR((VLOOKUP(B490,Ingredients!$A:$H,8,FALSE)*(D490/(VLOOKUP(B490,Ingredients!$A:$H,3,FALSE)))), "ingredient not in list"))</f>
        <v/>
      </c>
      <c r="H490" t="str">
        <f t="shared" si="79"/>
        <v/>
      </c>
      <c r="I490" s="69" t="str">
        <f>IF($B490="", "", IFERROR((VLOOKUP($B490,Ingredients!$A:$K,9,FALSE)*($D490/(VLOOKUP($B490,Ingredients!$A:$K,3,FALSE)))), "ingredient not in list"))</f>
        <v/>
      </c>
      <c r="J490" t="str">
        <f t="shared" si="80"/>
        <v/>
      </c>
      <c r="K490" s="69" t="str">
        <f>IF($B490="", "", IFERROR((VLOOKUP($B490,Ingredients!$A:$K,10,FALSE)*($D490/(VLOOKUP($B490,Ingredients!$A:$K,3,FALSE)))), "ingredient not in list"))</f>
        <v/>
      </c>
      <c r="L490" t="str">
        <f t="shared" si="81"/>
        <v/>
      </c>
      <c r="M490" s="69" t="str">
        <f>IF($B490="", "", IFERROR((VLOOKUP($B490,Ingredients!$A:$K,11,FALSE)*($D490/(VLOOKUP($B490,Ingredients!$A:$K,3,FALSE)))), "ingredient not in list"))</f>
        <v/>
      </c>
      <c r="N490" t="str">
        <f t="shared" si="82"/>
        <v/>
      </c>
      <c r="O490" s="29" t="str">
        <f>IF($B490="", "", IFERROR((VLOOKUP($B490,Ingredients!$A:$H,6,FALSE)*($D490/(VLOOKUP($B490,Ingredients!$A:$H,3,FALSE)))), "ingredient not in list"))</f>
        <v/>
      </c>
      <c r="P490" s="9" t="str">
        <f>IF(AND(G490&lt;&gt;"",G491=""),SUM(G$1:G491)-SUM(P$1:P489),"")</f>
        <v/>
      </c>
      <c r="Q490" t="str">
        <f>IF(AND(O490&lt;&gt;"",O491=""),SUM(O$1:O491)-SUM(Q$1:Q489),"")</f>
        <v/>
      </c>
      <c r="R490" s="114" t="str">
        <f>IF(AND(I490&lt;&gt;"",I491=""),SUM(I$1:I491)-SUM(R$1:R489),"")</f>
        <v/>
      </c>
      <c r="S490" s="114" t="str">
        <f>IF(AND(K490&lt;&gt;"",K491=""),SUM(K$1:K491)-SUM(S$1:S489),"")</f>
        <v/>
      </c>
      <c r="T490" s="114" t="str">
        <f>IF(AND(M490&lt;&gt;"",M491=""),SUM(M$1:M491)-SUM(T$1:T489),"")</f>
        <v/>
      </c>
      <c r="V490" s="9" t="str">
        <f t="shared" si="83"/>
        <v/>
      </c>
      <c r="W490" s="28" t="str">
        <f t="shared" si="84"/>
        <v/>
      </c>
      <c r="X490" s="114" t="str">
        <f t="shared" si="85"/>
        <v/>
      </c>
      <c r="Y490" s="114" t="str">
        <f t="shared" si="86"/>
        <v/>
      </c>
      <c r="Z490" s="114" t="str">
        <f t="shared" si="87"/>
        <v/>
      </c>
    </row>
    <row r="491" spans="1:26" ht="12.75" x14ac:dyDescent="0.2">
      <c r="A491" s="16"/>
      <c r="C491" t="str">
        <f t="shared" si="77"/>
        <v/>
      </c>
      <c r="D491" s="16"/>
      <c r="E491" s="3" t="str">
        <f>IF(B491="","",IFERROR(VLOOKUP(B491,Ingredients!$A:$G,4,FALSE),"ingredient not in list"))</f>
        <v/>
      </c>
      <c r="F491" t="str">
        <f t="shared" si="78"/>
        <v/>
      </c>
      <c r="G491" s="9" t="str">
        <f>IF(B491="", "", IFERROR((VLOOKUP(B491,Ingredients!$A:$H,8,FALSE)*(D491/(VLOOKUP(B491,Ingredients!$A:$H,3,FALSE)))), "ingredient not in list"))</f>
        <v/>
      </c>
      <c r="H491" t="str">
        <f t="shared" si="79"/>
        <v/>
      </c>
      <c r="I491" s="69" t="str">
        <f>IF($B491="", "", IFERROR((VLOOKUP($B491,Ingredients!$A:$K,9,FALSE)*($D491/(VLOOKUP($B491,Ingredients!$A:$K,3,FALSE)))), "ingredient not in list"))</f>
        <v/>
      </c>
      <c r="J491" t="str">
        <f t="shared" si="80"/>
        <v/>
      </c>
      <c r="K491" s="69" t="str">
        <f>IF($B491="", "", IFERROR((VLOOKUP($B491,Ingredients!$A:$K,10,FALSE)*($D491/(VLOOKUP($B491,Ingredients!$A:$K,3,FALSE)))), "ingredient not in list"))</f>
        <v/>
      </c>
      <c r="L491" t="str">
        <f t="shared" si="81"/>
        <v/>
      </c>
      <c r="M491" s="69" t="str">
        <f>IF($B491="", "", IFERROR((VLOOKUP($B491,Ingredients!$A:$K,11,FALSE)*($D491/(VLOOKUP($B491,Ingredients!$A:$K,3,FALSE)))), "ingredient not in list"))</f>
        <v/>
      </c>
      <c r="N491" t="str">
        <f t="shared" si="82"/>
        <v/>
      </c>
      <c r="O491" s="29" t="str">
        <f>IF($B491="", "", IFERROR((VLOOKUP($B491,Ingredients!$A:$H,6,FALSE)*($D491/(VLOOKUP($B491,Ingredients!$A:$H,3,FALSE)))), "ingredient not in list"))</f>
        <v/>
      </c>
      <c r="P491" s="9" t="str">
        <f>IF(AND(G491&lt;&gt;"",G492=""),SUM(G$1:G492)-SUM(P$1:P490),"")</f>
        <v/>
      </c>
      <c r="Q491" t="str">
        <f>IF(AND(O491&lt;&gt;"",O492=""),SUM(O$1:O492)-SUM(Q$1:Q490),"")</f>
        <v/>
      </c>
      <c r="R491" s="114" t="str">
        <f>IF(AND(I491&lt;&gt;"",I492=""),SUM(I$1:I492)-SUM(R$1:R490),"")</f>
        <v/>
      </c>
      <c r="S491" s="114" t="str">
        <f>IF(AND(K491&lt;&gt;"",K492=""),SUM(K$1:K492)-SUM(S$1:S490),"")</f>
        <v/>
      </c>
      <c r="T491" s="114" t="str">
        <f>IF(AND(M491&lt;&gt;"",M492=""),SUM(M$1:M492)-SUM(T$1:T490),"")</f>
        <v/>
      </c>
      <c r="V491" s="9" t="str">
        <f t="shared" si="83"/>
        <v/>
      </c>
      <c r="W491" s="28" t="str">
        <f t="shared" si="84"/>
        <v/>
      </c>
      <c r="X491" s="114" t="str">
        <f t="shared" si="85"/>
        <v/>
      </c>
      <c r="Y491" s="114" t="str">
        <f t="shared" si="86"/>
        <v/>
      </c>
      <c r="Z491" s="114" t="str">
        <f t="shared" si="87"/>
        <v/>
      </c>
    </row>
    <row r="492" spans="1:26" ht="12.75" x14ac:dyDescent="0.2">
      <c r="A492" s="16"/>
      <c r="C492" t="str">
        <f t="shared" si="77"/>
        <v/>
      </c>
      <c r="D492" s="16"/>
      <c r="E492" s="3" t="str">
        <f>IF(B492="","",IFERROR(VLOOKUP(B492,Ingredients!$A:$G,4,FALSE),"ingredient not in list"))</f>
        <v/>
      </c>
      <c r="F492" t="str">
        <f t="shared" si="78"/>
        <v/>
      </c>
      <c r="G492" s="9" t="str">
        <f>IF(B492="", "", IFERROR((VLOOKUP(B492,Ingredients!$A:$H,8,FALSE)*(D492/(VLOOKUP(B492,Ingredients!$A:$H,3,FALSE)))), "ingredient not in list"))</f>
        <v/>
      </c>
      <c r="H492" t="str">
        <f t="shared" si="79"/>
        <v/>
      </c>
      <c r="I492" s="69" t="str">
        <f>IF($B492="", "", IFERROR((VLOOKUP($B492,Ingredients!$A:$K,9,FALSE)*($D492/(VLOOKUP($B492,Ingredients!$A:$K,3,FALSE)))), "ingredient not in list"))</f>
        <v/>
      </c>
      <c r="J492" t="str">
        <f t="shared" si="80"/>
        <v/>
      </c>
      <c r="K492" s="69" t="str">
        <f>IF($B492="", "", IFERROR((VLOOKUP($B492,Ingredients!$A:$K,10,FALSE)*($D492/(VLOOKUP($B492,Ingredients!$A:$K,3,FALSE)))), "ingredient not in list"))</f>
        <v/>
      </c>
      <c r="L492" t="str">
        <f t="shared" si="81"/>
        <v/>
      </c>
      <c r="M492" s="69" t="str">
        <f>IF($B492="", "", IFERROR((VLOOKUP($B492,Ingredients!$A:$K,11,FALSE)*($D492/(VLOOKUP($B492,Ingredients!$A:$K,3,FALSE)))), "ingredient not in list"))</f>
        <v/>
      </c>
      <c r="N492" t="str">
        <f t="shared" si="82"/>
        <v/>
      </c>
      <c r="O492" s="29" t="str">
        <f>IF($B492="", "", IFERROR((VLOOKUP($B492,Ingredients!$A:$H,6,FALSE)*($D492/(VLOOKUP($B492,Ingredients!$A:$H,3,FALSE)))), "ingredient not in list"))</f>
        <v/>
      </c>
      <c r="P492" s="9" t="str">
        <f>IF(AND(G492&lt;&gt;"",G493=""),SUM(G$1:G493)-SUM(P$1:P491),"")</f>
        <v/>
      </c>
      <c r="Q492" t="str">
        <f>IF(AND(O492&lt;&gt;"",O493=""),SUM(O$1:O493)-SUM(Q$1:Q491),"")</f>
        <v/>
      </c>
      <c r="R492" s="114" t="str">
        <f>IF(AND(I492&lt;&gt;"",I493=""),SUM(I$1:I493)-SUM(R$1:R491),"")</f>
        <v/>
      </c>
      <c r="S492" s="114" t="str">
        <f>IF(AND(K492&lt;&gt;"",K493=""),SUM(K$1:K493)-SUM(S$1:S491),"")</f>
        <v/>
      </c>
      <c r="T492" s="114" t="str">
        <f>IF(AND(M492&lt;&gt;"",M493=""),SUM(M$1:M493)-SUM(T$1:T491),"")</f>
        <v/>
      </c>
      <c r="V492" s="9" t="str">
        <f t="shared" si="83"/>
        <v/>
      </c>
      <c r="W492" s="28" t="str">
        <f t="shared" si="84"/>
        <v/>
      </c>
      <c r="X492" s="114" t="str">
        <f t="shared" si="85"/>
        <v/>
      </c>
      <c r="Y492" s="114" t="str">
        <f t="shared" si="86"/>
        <v/>
      </c>
      <c r="Z492" s="114" t="str">
        <f t="shared" si="87"/>
        <v/>
      </c>
    </row>
    <row r="493" spans="1:26" ht="12.75" x14ac:dyDescent="0.2">
      <c r="A493" s="16"/>
      <c r="C493" t="str">
        <f t="shared" si="77"/>
        <v/>
      </c>
      <c r="D493" s="16"/>
      <c r="E493" s="3" t="str">
        <f>IF(B493="","",IFERROR(VLOOKUP(B493,Ingredients!$A:$G,4,FALSE),"ingredient not in list"))</f>
        <v/>
      </c>
      <c r="F493" t="str">
        <f t="shared" si="78"/>
        <v/>
      </c>
      <c r="G493" s="9" t="str">
        <f>IF(B493="", "", IFERROR((VLOOKUP(B493,Ingredients!$A:$H,8,FALSE)*(D493/(VLOOKUP(B493,Ingredients!$A:$H,3,FALSE)))), "ingredient not in list"))</f>
        <v/>
      </c>
      <c r="H493" t="str">
        <f t="shared" si="79"/>
        <v/>
      </c>
      <c r="I493" s="69" t="str">
        <f>IF($B493="", "", IFERROR((VLOOKUP($B493,Ingredients!$A:$K,9,FALSE)*($D493/(VLOOKUP($B493,Ingredients!$A:$K,3,FALSE)))), "ingredient not in list"))</f>
        <v/>
      </c>
      <c r="J493" t="str">
        <f t="shared" si="80"/>
        <v/>
      </c>
      <c r="K493" s="69" t="str">
        <f>IF($B493="", "", IFERROR((VLOOKUP($B493,Ingredients!$A:$K,10,FALSE)*($D493/(VLOOKUP($B493,Ingredients!$A:$K,3,FALSE)))), "ingredient not in list"))</f>
        <v/>
      </c>
      <c r="L493" t="str">
        <f t="shared" si="81"/>
        <v/>
      </c>
      <c r="M493" s="69" t="str">
        <f>IF($B493="", "", IFERROR((VLOOKUP($B493,Ingredients!$A:$K,11,FALSE)*($D493/(VLOOKUP($B493,Ingredients!$A:$K,3,FALSE)))), "ingredient not in list"))</f>
        <v/>
      </c>
      <c r="N493" t="str">
        <f t="shared" si="82"/>
        <v/>
      </c>
      <c r="O493" s="29" t="str">
        <f>IF($B493="", "", IFERROR((VLOOKUP($B493,Ingredients!$A:$H,6,FALSE)*($D493/(VLOOKUP($B493,Ingredients!$A:$H,3,FALSE)))), "ingredient not in list"))</f>
        <v/>
      </c>
      <c r="P493" s="9" t="str">
        <f>IF(AND(G493&lt;&gt;"",G494=""),SUM(G$1:G494)-SUM(P$1:P492),"")</f>
        <v/>
      </c>
      <c r="Q493" t="str">
        <f>IF(AND(O493&lt;&gt;"",O494=""),SUM(O$1:O494)-SUM(Q$1:Q492),"")</f>
        <v/>
      </c>
      <c r="R493" s="114" t="str">
        <f>IF(AND(I493&lt;&gt;"",I494=""),SUM(I$1:I494)-SUM(R$1:R492),"")</f>
        <v/>
      </c>
      <c r="S493" s="114" t="str">
        <f>IF(AND(K493&lt;&gt;"",K494=""),SUM(K$1:K494)-SUM(S$1:S492),"")</f>
        <v/>
      </c>
      <c r="T493" s="114" t="str">
        <f>IF(AND(M493&lt;&gt;"",M494=""),SUM(M$1:M494)-SUM(T$1:T492),"")</f>
        <v/>
      </c>
      <c r="V493" s="9" t="str">
        <f t="shared" si="83"/>
        <v/>
      </c>
      <c r="W493" s="28" t="str">
        <f t="shared" si="84"/>
        <v/>
      </c>
      <c r="X493" s="114" t="str">
        <f t="shared" si="85"/>
        <v/>
      </c>
      <c r="Y493" s="114" t="str">
        <f t="shared" si="86"/>
        <v/>
      </c>
      <c r="Z493" s="114" t="str">
        <f t="shared" si="87"/>
        <v/>
      </c>
    </row>
    <row r="494" spans="1:26" ht="12.75" x14ac:dyDescent="0.2">
      <c r="A494" s="16"/>
      <c r="C494" t="str">
        <f t="shared" si="77"/>
        <v/>
      </c>
      <c r="D494" s="16"/>
      <c r="E494" s="3" t="str">
        <f>IF(B494="","",IFERROR(VLOOKUP(B494,Ingredients!$A:$G,4,FALSE),"ingredient not in list"))</f>
        <v/>
      </c>
      <c r="F494" t="str">
        <f t="shared" si="78"/>
        <v/>
      </c>
      <c r="G494" s="9" t="str">
        <f>IF(B494="", "", IFERROR((VLOOKUP(B494,Ingredients!$A:$H,8,FALSE)*(D494/(VLOOKUP(B494,Ingredients!$A:$H,3,FALSE)))), "ingredient not in list"))</f>
        <v/>
      </c>
      <c r="H494" t="str">
        <f t="shared" si="79"/>
        <v/>
      </c>
      <c r="I494" s="69" t="str">
        <f>IF($B494="", "", IFERROR((VLOOKUP($B494,Ingredients!$A:$K,9,FALSE)*($D494/(VLOOKUP($B494,Ingredients!$A:$K,3,FALSE)))), "ingredient not in list"))</f>
        <v/>
      </c>
      <c r="J494" t="str">
        <f t="shared" si="80"/>
        <v/>
      </c>
      <c r="K494" s="69" t="str">
        <f>IF($B494="", "", IFERROR((VLOOKUP($B494,Ingredients!$A:$K,10,FALSE)*($D494/(VLOOKUP($B494,Ingredients!$A:$K,3,FALSE)))), "ingredient not in list"))</f>
        <v/>
      </c>
      <c r="L494" t="str">
        <f t="shared" si="81"/>
        <v/>
      </c>
      <c r="M494" s="69" t="str">
        <f>IF($B494="", "", IFERROR((VLOOKUP($B494,Ingredients!$A:$K,11,FALSE)*($D494/(VLOOKUP($B494,Ingredients!$A:$K,3,FALSE)))), "ingredient not in list"))</f>
        <v/>
      </c>
      <c r="N494" t="str">
        <f t="shared" si="82"/>
        <v/>
      </c>
      <c r="O494" s="29" t="str">
        <f>IF($B494="", "", IFERROR((VLOOKUP($B494,Ingredients!$A:$H,6,FALSE)*($D494/(VLOOKUP($B494,Ingredients!$A:$H,3,FALSE)))), "ingredient not in list"))</f>
        <v/>
      </c>
      <c r="P494" s="9" t="str">
        <f>IF(AND(G494&lt;&gt;"",G495=""),SUM(G$1:G495)-SUM(P$1:P493),"")</f>
        <v/>
      </c>
      <c r="Q494" t="str">
        <f>IF(AND(O494&lt;&gt;"",O495=""),SUM(O$1:O495)-SUM(Q$1:Q493),"")</f>
        <v/>
      </c>
      <c r="R494" s="114" t="str">
        <f>IF(AND(I494&lt;&gt;"",I495=""),SUM(I$1:I495)-SUM(R$1:R493),"")</f>
        <v/>
      </c>
      <c r="S494" s="114" t="str">
        <f>IF(AND(K494&lt;&gt;"",K495=""),SUM(K$1:K495)-SUM(S$1:S493),"")</f>
        <v/>
      </c>
      <c r="T494" s="114" t="str">
        <f>IF(AND(M494&lt;&gt;"",M495=""),SUM(M$1:M495)-SUM(T$1:T493),"")</f>
        <v/>
      </c>
      <c r="V494" s="9" t="str">
        <f t="shared" si="83"/>
        <v/>
      </c>
      <c r="W494" s="28" t="str">
        <f t="shared" si="84"/>
        <v/>
      </c>
      <c r="X494" s="114" t="str">
        <f t="shared" si="85"/>
        <v/>
      </c>
      <c r="Y494" s="114" t="str">
        <f t="shared" si="86"/>
        <v/>
      </c>
      <c r="Z494" s="114" t="str">
        <f t="shared" si="87"/>
        <v/>
      </c>
    </row>
    <row r="495" spans="1:26" ht="12.75" x14ac:dyDescent="0.2">
      <c r="A495" s="16"/>
      <c r="C495" t="str">
        <f t="shared" si="77"/>
        <v/>
      </c>
      <c r="D495" s="16"/>
      <c r="E495" s="3" t="str">
        <f>IF(B495="","",IFERROR(VLOOKUP(B495,Ingredients!$A:$G,4,FALSE),"ingredient not in list"))</f>
        <v/>
      </c>
      <c r="F495" t="str">
        <f t="shared" si="78"/>
        <v/>
      </c>
      <c r="G495" s="9" t="str">
        <f>IF(B495="", "", IFERROR((VLOOKUP(B495,Ingredients!$A:$H,8,FALSE)*(D495/(VLOOKUP(B495,Ingredients!$A:$H,3,FALSE)))), "ingredient not in list"))</f>
        <v/>
      </c>
      <c r="H495" t="str">
        <f t="shared" si="79"/>
        <v/>
      </c>
      <c r="I495" s="69" t="str">
        <f>IF($B495="", "", IFERROR((VLOOKUP($B495,Ingredients!$A:$K,9,FALSE)*($D495/(VLOOKUP($B495,Ingredients!$A:$K,3,FALSE)))), "ingredient not in list"))</f>
        <v/>
      </c>
      <c r="J495" t="str">
        <f t="shared" si="80"/>
        <v/>
      </c>
      <c r="K495" s="69" t="str">
        <f>IF($B495="", "", IFERROR((VLOOKUP($B495,Ingredients!$A:$K,10,FALSE)*($D495/(VLOOKUP($B495,Ingredients!$A:$K,3,FALSE)))), "ingredient not in list"))</f>
        <v/>
      </c>
      <c r="L495" t="str">
        <f t="shared" si="81"/>
        <v/>
      </c>
      <c r="M495" s="69" t="str">
        <f>IF($B495="", "", IFERROR((VLOOKUP($B495,Ingredients!$A:$K,11,FALSE)*($D495/(VLOOKUP($B495,Ingredients!$A:$K,3,FALSE)))), "ingredient not in list"))</f>
        <v/>
      </c>
      <c r="N495" t="str">
        <f t="shared" si="82"/>
        <v/>
      </c>
      <c r="O495" s="29" t="str">
        <f>IF($B495="", "", IFERROR((VLOOKUP($B495,Ingredients!$A:$H,6,FALSE)*($D495/(VLOOKUP($B495,Ingredients!$A:$H,3,FALSE)))), "ingredient not in list"))</f>
        <v/>
      </c>
      <c r="P495" s="9" t="str">
        <f>IF(AND(G495&lt;&gt;"",G496=""),SUM(G$1:G496)-SUM(P$1:P494),"")</f>
        <v/>
      </c>
      <c r="Q495" t="str">
        <f>IF(AND(O495&lt;&gt;"",O496=""),SUM(O$1:O496)-SUM(Q$1:Q494),"")</f>
        <v/>
      </c>
      <c r="R495" s="114" t="str">
        <f>IF(AND(I495&lt;&gt;"",I496=""),SUM(I$1:I496)-SUM(R$1:R494),"")</f>
        <v/>
      </c>
      <c r="S495" s="114" t="str">
        <f>IF(AND(K495&lt;&gt;"",K496=""),SUM(K$1:K496)-SUM(S$1:S494),"")</f>
        <v/>
      </c>
      <c r="T495" s="114" t="str">
        <f>IF(AND(M495&lt;&gt;"",M496=""),SUM(M$1:M496)-SUM(T$1:T494),"")</f>
        <v/>
      </c>
      <c r="V495" s="9" t="str">
        <f t="shared" si="83"/>
        <v/>
      </c>
      <c r="W495" s="28" t="str">
        <f t="shared" si="84"/>
        <v/>
      </c>
      <c r="X495" s="114" t="str">
        <f t="shared" si="85"/>
        <v/>
      </c>
      <c r="Y495" s="114" t="str">
        <f t="shared" si="86"/>
        <v/>
      </c>
      <c r="Z495" s="114" t="str">
        <f t="shared" si="87"/>
        <v/>
      </c>
    </row>
    <row r="496" spans="1:26" ht="12.75" x14ac:dyDescent="0.2">
      <c r="A496" s="16"/>
      <c r="C496" t="str">
        <f t="shared" si="77"/>
        <v/>
      </c>
      <c r="D496" s="16"/>
      <c r="E496" s="3" t="str">
        <f>IF(B496="","",IFERROR(VLOOKUP(B496,Ingredients!$A:$G,4,FALSE),"ingredient not in list"))</f>
        <v/>
      </c>
      <c r="F496" t="str">
        <f t="shared" si="78"/>
        <v/>
      </c>
      <c r="G496" s="9" t="str">
        <f>IF(B496="", "", IFERROR((VLOOKUP(B496,Ingredients!$A:$H,8,FALSE)*(D496/(VLOOKUP(B496,Ingredients!$A:$H,3,FALSE)))), "ingredient not in list"))</f>
        <v/>
      </c>
      <c r="H496" t="str">
        <f t="shared" si="79"/>
        <v/>
      </c>
      <c r="I496" s="69" t="str">
        <f>IF($B496="", "", IFERROR((VLOOKUP($B496,Ingredients!$A:$K,9,FALSE)*($D496/(VLOOKUP($B496,Ingredients!$A:$K,3,FALSE)))), "ingredient not in list"))</f>
        <v/>
      </c>
      <c r="J496" t="str">
        <f t="shared" si="80"/>
        <v/>
      </c>
      <c r="K496" s="69" t="str">
        <f>IF($B496="", "", IFERROR((VLOOKUP($B496,Ingredients!$A:$K,10,FALSE)*($D496/(VLOOKUP($B496,Ingredients!$A:$K,3,FALSE)))), "ingredient not in list"))</f>
        <v/>
      </c>
      <c r="L496" t="str">
        <f t="shared" si="81"/>
        <v/>
      </c>
      <c r="M496" s="69" t="str">
        <f>IF($B496="", "", IFERROR((VLOOKUP($B496,Ingredients!$A:$K,11,FALSE)*($D496/(VLOOKUP($B496,Ingredients!$A:$K,3,FALSE)))), "ingredient not in list"))</f>
        <v/>
      </c>
      <c r="N496" t="str">
        <f t="shared" si="82"/>
        <v/>
      </c>
      <c r="O496" s="29" t="str">
        <f>IF($B496="", "", IFERROR((VLOOKUP($B496,Ingredients!$A:$H,6,FALSE)*($D496/(VLOOKUP($B496,Ingredients!$A:$H,3,FALSE)))), "ingredient not in list"))</f>
        <v/>
      </c>
      <c r="P496" s="9" t="str">
        <f>IF(AND(G496&lt;&gt;"",G497=""),SUM(G$1:G497)-SUM(P$1:P495),"")</f>
        <v/>
      </c>
      <c r="Q496" t="str">
        <f>IF(AND(O496&lt;&gt;"",O497=""),SUM(O$1:O497)-SUM(Q$1:Q495),"")</f>
        <v/>
      </c>
      <c r="R496" s="114" t="str">
        <f>IF(AND(I496&lt;&gt;"",I497=""),SUM(I$1:I497)-SUM(R$1:R495),"")</f>
        <v/>
      </c>
      <c r="S496" s="114" t="str">
        <f>IF(AND(K496&lt;&gt;"",K497=""),SUM(K$1:K497)-SUM(S$1:S495),"")</f>
        <v/>
      </c>
      <c r="T496" s="114" t="str">
        <f>IF(AND(M496&lt;&gt;"",M497=""),SUM(M$1:M497)-SUM(T$1:T495),"")</f>
        <v/>
      </c>
      <c r="V496" s="9" t="str">
        <f t="shared" si="83"/>
        <v/>
      </c>
      <c r="W496" s="28" t="str">
        <f t="shared" si="84"/>
        <v/>
      </c>
      <c r="X496" s="114" t="str">
        <f t="shared" si="85"/>
        <v/>
      </c>
      <c r="Y496" s="114" t="str">
        <f t="shared" si="86"/>
        <v/>
      </c>
      <c r="Z496" s="114" t="str">
        <f t="shared" si="87"/>
        <v/>
      </c>
    </row>
    <row r="497" spans="1:26" ht="12.75" x14ac:dyDescent="0.2">
      <c r="A497" s="16"/>
      <c r="C497" t="str">
        <f t="shared" si="77"/>
        <v/>
      </c>
      <c r="D497" s="16"/>
      <c r="E497" s="3" t="str">
        <f>IF(B497="","",IFERROR(VLOOKUP(B497,Ingredients!$A:$G,4,FALSE),"ingredient not in list"))</f>
        <v/>
      </c>
      <c r="F497" t="str">
        <f t="shared" si="78"/>
        <v/>
      </c>
      <c r="G497" s="9" t="str">
        <f>IF(B497="", "", IFERROR((VLOOKUP(B497,Ingredients!$A:$H,8,FALSE)*(D497/(VLOOKUP(B497,Ingredients!$A:$H,3,FALSE)))), "ingredient not in list"))</f>
        <v/>
      </c>
      <c r="H497" t="str">
        <f t="shared" si="79"/>
        <v/>
      </c>
      <c r="I497" s="69" t="str">
        <f>IF($B497="", "", IFERROR((VLOOKUP($B497,Ingredients!$A:$K,9,FALSE)*($D497/(VLOOKUP($B497,Ingredients!$A:$K,3,FALSE)))), "ingredient not in list"))</f>
        <v/>
      </c>
      <c r="J497" t="str">
        <f t="shared" si="80"/>
        <v/>
      </c>
      <c r="K497" s="69" t="str">
        <f>IF($B497="", "", IFERROR((VLOOKUP($B497,Ingredients!$A:$K,10,FALSE)*($D497/(VLOOKUP($B497,Ingredients!$A:$K,3,FALSE)))), "ingredient not in list"))</f>
        <v/>
      </c>
      <c r="L497" t="str">
        <f t="shared" si="81"/>
        <v/>
      </c>
      <c r="M497" s="69" t="str">
        <f>IF($B497="", "", IFERROR((VLOOKUP($B497,Ingredients!$A:$K,11,FALSE)*($D497/(VLOOKUP($B497,Ingredients!$A:$K,3,FALSE)))), "ingredient not in list"))</f>
        <v/>
      </c>
      <c r="N497" t="str">
        <f t="shared" si="82"/>
        <v/>
      </c>
      <c r="O497" s="29" t="str">
        <f>IF($B497="", "", IFERROR((VLOOKUP($B497,Ingredients!$A:$H,6,FALSE)*($D497/(VLOOKUP($B497,Ingredients!$A:$H,3,FALSE)))), "ingredient not in list"))</f>
        <v/>
      </c>
      <c r="P497" s="9" t="str">
        <f>IF(AND(G497&lt;&gt;"",G498=""),SUM(G$1:G498)-SUM(P$1:P496),"")</f>
        <v/>
      </c>
      <c r="Q497" t="str">
        <f>IF(AND(O497&lt;&gt;"",O498=""),SUM(O$1:O498)-SUM(Q$1:Q496),"")</f>
        <v/>
      </c>
      <c r="R497" s="114" t="str">
        <f>IF(AND(I497&lt;&gt;"",I498=""),SUM(I$1:I498)-SUM(R$1:R496),"")</f>
        <v/>
      </c>
      <c r="S497" s="114" t="str">
        <f>IF(AND(K497&lt;&gt;"",K498=""),SUM(K$1:K498)-SUM(S$1:S496),"")</f>
        <v/>
      </c>
      <c r="T497" s="114" t="str">
        <f>IF(AND(M497&lt;&gt;"",M498=""),SUM(M$1:M498)-SUM(T$1:T496),"")</f>
        <v/>
      </c>
      <c r="V497" s="9" t="str">
        <f t="shared" si="83"/>
        <v/>
      </c>
      <c r="W497" s="28" t="str">
        <f t="shared" si="84"/>
        <v/>
      </c>
      <c r="X497" s="114" t="str">
        <f t="shared" si="85"/>
        <v/>
      </c>
      <c r="Y497" s="114" t="str">
        <f t="shared" si="86"/>
        <v/>
      </c>
      <c r="Z497" s="114" t="str">
        <f t="shared" si="87"/>
        <v/>
      </c>
    </row>
    <row r="498" spans="1:26" ht="12.75" x14ac:dyDescent="0.2">
      <c r="A498" s="16"/>
      <c r="C498" t="str">
        <f t="shared" si="77"/>
        <v/>
      </c>
      <c r="D498" s="16"/>
      <c r="E498" s="3" t="str">
        <f>IF(B498="","",IFERROR(VLOOKUP(B498,Ingredients!$A:$G,4,FALSE),"ingredient not in list"))</f>
        <v/>
      </c>
      <c r="F498" t="str">
        <f t="shared" si="78"/>
        <v/>
      </c>
      <c r="G498" s="9" t="str">
        <f>IF(B498="", "", IFERROR((VLOOKUP(B498,Ingredients!$A:$H,8,FALSE)*(D498/(VLOOKUP(B498,Ingredients!$A:$H,3,FALSE)))), "ingredient not in list"))</f>
        <v/>
      </c>
      <c r="H498" t="str">
        <f t="shared" si="79"/>
        <v/>
      </c>
      <c r="I498" s="69" t="str">
        <f>IF($B498="", "", IFERROR((VLOOKUP($B498,Ingredients!$A:$K,9,FALSE)*($D498/(VLOOKUP($B498,Ingredients!$A:$K,3,FALSE)))), "ingredient not in list"))</f>
        <v/>
      </c>
      <c r="J498" t="str">
        <f t="shared" si="80"/>
        <v/>
      </c>
      <c r="K498" s="69" t="str">
        <f>IF($B498="", "", IFERROR((VLOOKUP($B498,Ingredients!$A:$K,10,FALSE)*($D498/(VLOOKUP($B498,Ingredients!$A:$K,3,FALSE)))), "ingredient not in list"))</f>
        <v/>
      </c>
      <c r="L498" t="str">
        <f t="shared" si="81"/>
        <v/>
      </c>
      <c r="M498" s="69" t="str">
        <f>IF($B498="", "", IFERROR((VLOOKUP($B498,Ingredients!$A:$K,11,FALSE)*($D498/(VLOOKUP($B498,Ingredients!$A:$K,3,FALSE)))), "ingredient not in list"))</f>
        <v/>
      </c>
      <c r="N498" t="str">
        <f t="shared" si="82"/>
        <v/>
      </c>
      <c r="O498" s="29" t="str">
        <f>IF($B498="", "", IFERROR((VLOOKUP($B498,Ingredients!$A:$H,6,FALSE)*($D498/(VLOOKUP($B498,Ingredients!$A:$H,3,FALSE)))), "ingredient not in list"))</f>
        <v/>
      </c>
      <c r="P498" s="9" t="str">
        <f>IF(AND(G498&lt;&gt;"",G499=""),SUM(G$1:G499)-SUM(P$1:P497),"")</f>
        <v/>
      </c>
      <c r="Q498" t="str">
        <f>IF(AND(O498&lt;&gt;"",O499=""),SUM(O$1:O499)-SUM(Q$1:Q497),"")</f>
        <v/>
      </c>
      <c r="R498" s="114" t="str">
        <f>IF(AND(I498&lt;&gt;"",I499=""),SUM(I$1:I499)-SUM(R$1:R497),"")</f>
        <v/>
      </c>
      <c r="S498" s="114" t="str">
        <f>IF(AND(K498&lt;&gt;"",K499=""),SUM(K$1:K499)-SUM(S$1:S497),"")</f>
        <v/>
      </c>
      <c r="T498" s="114" t="str">
        <f>IF(AND(M498&lt;&gt;"",M499=""),SUM(M$1:M499)-SUM(T$1:T497),"")</f>
        <v/>
      </c>
      <c r="V498" s="9" t="str">
        <f t="shared" si="83"/>
        <v/>
      </c>
      <c r="W498" s="28" t="str">
        <f t="shared" si="84"/>
        <v/>
      </c>
      <c r="X498" s="114" t="str">
        <f t="shared" si="85"/>
        <v/>
      </c>
      <c r="Y498" s="114" t="str">
        <f t="shared" si="86"/>
        <v/>
      </c>
      <c r="Z498" s="114" t="str">
        <f t="shared" si="87"/>
        <v/>
      </c>
    </row>
    <row r="499" spans="1:26" ht="12.75" x14ac:dyDescent="0.2">
      <c r="A499" s="16"/>
      <c r="C499" t="str">
        <f t="shared" si="77"/>
        <v/>
      </c>
      <c r="D499" s="16"/>
      <c r="E499" s="3" t="str">
        <f>IF(B499="","",IFERROR(VLOOKUP(B499,Ingredients!$A:$G,4,FALSE),"ingredient not in list"))</f>
        <v/>
      </c>
      <c r="F499" t="str">
        <f t="shared" si="78"/>
        <v/>
      </c>
      <c r="G499" s="9" t="str">
        <f>IF(B499="", "", IFERROR((VLOOKUP(B499,Ingredients!$A:$H,8,FALSE)*(D499/(VLOOKUP(B499,Ingredients!$A:$H,3,FALSE)))), "ingredient not in list"))</f>
        <v/>
      </c>
      <c r="H499" t="str">
        <f t="shared" si="79"/>
        <v/>
      </c>
      <c r="I499" s="69" t="str">
        <f>IF($B499="", "", IFERROR((VLOOKUP($B499,Ingredients!$A:$K,9,FALSE)*($D499/(VLOOKUP($B499,Ingredients!$A:$K,3,FALSE)))), "ingredient not in list"))</f>
        <v/>
      </c>
      <c r="J499" t="str">
        <f t="shared" si="80"/>
        <v/>
      </c>
      <c r="K499" s="69" t="str">
        <f>IF($B499="", "", IFERROR((VLOOKUP($B499,Ingredients!$A:$K,10,FALSE)*($D499/(VLOOKUP($B499,Ingredients!$A:$K,3,FALSE)))), "ingredient not in list"))</f>
        <v/>
      </c>
      <c r="L499" t="str">
        <f t="shared" si="81"/>
        <v/>
      </c>
      <c r="M499" s="69" t="str">
        <f>IF($B499="", "", IFERROR((VLOOKUP($B499,Ingredients!$A:$K,11,FALSE)*($D499/(VLOOKUP($B499,Ingredients!$A:$K,3,FALSE)))), "ingredient not in list"))</f>
        <v/>
      </c>
      <c r="N499" t="str">
        <f t="shared" si="82"/>
        <v/>
      </c>
      <c r="O499" s="29" t="str">
        <f>IF($B499="", "", IFERROR((VLOOKUP($B499,Ingredients!$A:$H,6,FALSE)*($D499/(VLOOKUP($B499,Ingredients!$A:$H,3,FALSE)))), "ingredient not in list"))</f>
        <v/>
      </c>
      <c r="P499" s="9" t="str">
        <f>IF(AND(G499&lt;&gt;"",G500=""),SUM(G$1:G500)-SUM(P$1:P498),"")</f>
        <v/>
      </c>
      <c r="Q499" t="str">
        <f>IF(AND(O499&lt;&gt;"",O500=""),SUM(O$1:O500)-SUM(Q$1:Q498),"")</f>
        <v/>
      </c>
      <c r="R499" s="114" t="str">
        <f>IF(AND(I499&lt;&gt;"",I500=""),SUM(I$1:I500)-SUM(R$1:R498),"")</f>
        <v/>
      </c>
      <c r="S499" s="114" t="str">
        <f>IF(AND(K499&lt;&gt;"",K500=""),SUM(K$1:K500)-SUM(S$1:S498),"")</f>
        <v/>
      </c>
      <c r="T499" s="114" t="str">
        <f>IF(AND(M499&lt;&gt;"",M500=""),SUM(M$1:M500)-SUM(T$1:T498),"")</f>
        <v/>
      </c>
      <c r="V499" s="9" t="str">
        <f t="shared" si="83"/>
        <v/>
      </c>
      <c r="W499" s="28" t="str">
        <f t="shared" si="84"/>
        <v/>
      </c>
      <c r="X499" s="114" t="str">
        <f t="shared" si="85"/>
        <v/>
      </c>
      <c r="Y499" s="114" t="str">
        <f t="shared" si="86"/>
        <v/>
      </c>
      <c r="Z499" s="114" t="str">
        <f t="shared" si="87"/>
        <v/>
      </c>
    </row>
    <row r="500" spans="1:26" ht="12.75" x14ac:dyDescent="0.2">
      <c r="A500" s="16"/>
      <c r="C500" t="str">
        <f t="shared" si="77"/>
        <v/>
      </c>
      <c r="D500" s="16"/>
      <c r="E500" s="3" t="str">
        <f>IF(B500="","",IFERROR(VLOOKUP(B500,Ingredients!$A:$G,4,FALSE),"ingredient not in list"))</f>
        <v/>
      </c>
      <c r="F500" t="str">
        <f t="shared" si="78"/>
        <v/>
      </c>
      <c r="G500" s="9" t="str">
        <f>IF(B500="", "", IFERROR((VLOOKUP(B500,Ingredients!$A:$H,8,FALSE)*(D500/(VLOOKUP(B500,Ingredients!$A:$H,3,FALSE)))), "ingredient not in list"))</f>
        <v/>
      </c>
      <c r="H500" t="str">
        <f t="shared" si="79"/>
        <v/>
      </c>
      <c r="I500" s="69" t="str">
        <f>IF($B500="", "", IFERROR((VLOOKUP($B500,Ingredients!$A:$K,9,FALSE)*($D500/(VLOOKUP($B500,Ingredients!$A:$K,3,FALSE)))), "ingredient not in list"))</f>
        <v/>
      </c>
      <c r="J500" t="str">
        <f t="shared" si="80"/>
        <v/>
      </c>
      <c r="K500" s="69" t="str">
        <f>IF($B500="", "", IFERROR((VLOOKUP($B500,Ingredients!$A:$K,10,FALSE)*($D500/(VLOOKUP($B500,Ingredients!$A:$K,3,FALSE)))), "ingredient not in list"))</f>
        <v/>
      </c>
      <c r="L500" t="str">
        <f t="shared" si="81"/>
        <v/>
      </c>
      <c r="M500" s="69" t="str">
        <f>IF($B500="", "", IFERROR((VLOOKUP($B500,Ingredients!$A:$K,11,FALSE)*($D500/(VLOOKUP($B500,Ingredients!$A:$K,3,FALSE)))), "ingredient not in list"))</f>
        <v/>
      </c>
      <c r="N500" t="str">
        <f t="shared" si="82"/>
        <v/>
      </c>
      <c r="O500" s="29" t="str">
        <f>IF($B500="", "", IFERROR((VLOOKUP($B500,Ingredients!$A:$H,6,FALSE)*($D500/(VLOOKUP($B500,Ingredients!$A:$H,3,FALSE)))), "ingredient not in list"))</f>
        <v/>
      </c>
      <c r="P500" s="9" t="str">
        <f>IF(AND(G500&lt;&gt;"",G501=""),SUM(G$1:G501)-SUM(P$1:P499),"")</f>
        <v/>
      </c>
      <c r="Q500" t="str">
        <f>IF(AND(O500&lt;&gt;"",O501=""),SUM(O$1:O501)-SUM(Q$1:Q499),"")</f>
        <v/>
      </c>
      <c r="R500" s="114" t="str">
        <f>IF(AND(I500&lt;&gt;"",I501=""),SUM(I$1:I501)-SUM(R$1:R499),"")</f>
        <v/>
      </c>
      <c r="S500" s="114" t="str">
        <f>IF(AND(K500&lt;&gt;"",K501=""),SUM(K$1:K501)-SUM(S$1:S499),"")</f>
        <v/>
      </c>
      <c r="T500" s="114" t="str">
        <f>IF(AND(M500&lt;&gt;"",M501=""),SUM(M$1:M501)-SUM(T$1:T499),"")</f>
        <v/>
      </c>
      <c r="V500" s="9" t="str">
        <f t="shared" si="83"/>
        <v/>
      </c>
      <c r="W500" s="28" t="str">
        <f t="shared" si="84"/>
        <v/>
      </c>
      <c r="X500" s="114" t="str">
        <f t="shared" si="85"/>
        <v/>
      </c>
      <c r="Y500" s="114" t="str">
        <f t="shared" si="86"/>
        <v/>
      </c>
      <c r="Z500" s="114" t="str">
        <f t="shared" si="87"/>
        <v/>
      </c>
    </row>
    <row r="501" spans="1:26" ht="12.75" x14ac:dyDescent="0.2">
      <c r="A501" s="16"/>
      <c r="C501" t="str">
        <f t="shared" si="77"/>
        <v/>
      </c>
      <c r="D501" s="16"/>
      <c r="E501" s="3" t="str">
        <f>IF(B501="","",IFERROR(VLOOKUP(B501,Ingredients!$A:$G,4,FALSE),"ingredient not in list"))</f>
        <v/>
      </c>
      <c r="F501" t="str">
        <f t="shared" si="78"/>
        <v/>
      </c>
      <c r="G501" s="9" t="str">
        <f>IF(B501="", "", IFERROR((VLOOKUP(B501,Ingredients!$A:$H,8,FALSE)*(D501/(VLOOKUP(B501,Ingredients!$A:$H,3,FALSE)))), "ingredient not in list"))</f>
        <v/>
      </c>
      <c r="H501" t="str">
        <f t="shared" si="79"/>
        <v/>
      </c>
      <c r="I501" s="69" t="str">
        <f>IF($B501="", "", IFERROR((VLOOKUP($B501,Ingredients!$A:$K,9,FALSE)*($D501/(VLOOKUP($B501,Ingredients!$A:$K,3,FALSE)))), "ingredient not in list"))</f>
        <v/>
      </c>
      <c r="J501" t="str">
        <f t="shared" si="80"/>
        <v/>
      </c>
      <c r="K501" s="69" t="str">
        <f>IF($B501="", "", IFERROR((VLOOKUP($B501,Ingredients!$A:$K,10,FALSE)*($D501/(VLOOKUP($B501,Ingredients!$A:$K,3,FALSE)))), "ingredient not in list"))</f>
        <v/>
      </c>
      <c r="L501" t="str">
        <f t="shared" si="81"/>
        <v/>
      </c>
      <c r="M501" s="69" t="str">
        <f>IF($B501="", "", IFERROR((VLOOKUP($B501,Ingredients!$A:$K,11,FALSE)*($D501/(VLOOKUP($B501,Ingredients!$A:$K,3,FALSE)))), "ingredient not in list"))</f>
        <v/>
      </c>
      <c r="N501" t="str">
        <f t="shared" si="82"/>
        <v/>
      </c>
      <c r="O501" s="29" t="str">
        <f>IF($B501="", "", IFERROR((VLOOKUP($B501,Ingredients!$A:$H,6,FALSE)*($D501/(VLOOKUP($B501,Ingredients!$A:$H,3,FALSE)))), "ingredient not in list"))</f>
        <v/>
      </c>
      <c r="P501" s="9" t="str">
        <f>IF(AND(G501&lt;&gt;"",G502=""),SUM(G$1:G502)-SUM(P$1:P500),"")</f>
        <v/>
      </c>
      <c r="Q501" t="str">
        <f>IF(AND(O501&lt;&gt;"",O502=""),SUM(O$1:O502)-SUM(Q$1:Q500),"")</f>
        <v/>
      </c>
      <c r="R501" s="114" t="str">
        <f>IF(AND(I501&lt;&gt;"",I502=""),SUM(I$1:I502)-SUM(R$1:R500),"")</f>
        <v/>
      </c>
      <c r="S501" s="114" t="str">
        <f>IF(AND(K501&lt;&gt;"",K502=""),SUM(K$1:K502)-SUM(S$1:S500),"")</f>
        <v/>
      </c>
      <c r="T501" s="114" t="str">
        <f>IF(AND(M501&lt;&gt;"",M502=""),SUM(M$1:M502)-SUM(T$1:T500),"")</f>
        <v/>
      </c>
      <c r="V501" s="9" t="str">
        <f t="shared" si="83"/>
        <v/>
      </c>
      <c r="W501" s="28" t="str">
        <f t="shared" si="84"/>
        <v/>
      </c>
      <c r="X501" s="114" t="str">
        <f t="shared" si="85"/>
        <v/>
      </c>
      <c r="Y501" s="114" t="str">
        <f t="shared" si="86"/>
        <v/>
      </c>
      <c r="Z501" s="114" t="str">
        <f t="shared" si="87"/>
        <v/>
      </c>
    </row>
    <row r="502" spans="1:26" ht="12.75" x14ac:dyDescent="0.2">
      <c r="A502" s="16"/>
      <c r="C502" t="str">
        <f t="shared" si="77"/>
        <v/>
      </c>
      <c r="D502" s="16"/>
      <c r="E502" s="3" t="str">
        <f>IF(B502="","",IFERROR(VLOOKUP(B502,Ingredients!$A:$G,4,FALSE),"ingredient not in list"))</f>
        <v/>
      </c>
      <c r="F502" t="str">
        <f t="shared" si="78"/>
        <v/>
      </c>
      <c r="G502" s="9" t="str">
        <f>IF(B502="", "", IFERROR((VLOOKUP(B502,Ingredients!$A:$H,8,FALSE)*(D502/(VLOOKUP(B502,Ingredients!$A:$H,3,FALSE)))), "ingredient not in list"))</f>
        <v/>
      </c>
      <c r="H502" t="str">
        <f t="shared" si="79"/>
        <v/>
      </c>
      <c r="I502" s="69" t="str">
        <f>IF($B502="", "", IFERROR((VLOOKUP($B502,Ingredients!$A:$K,9,FALSE)*($D502/(VLOOKUP($B502,Ingredients!$A:$K,3,FALSE)))), "ingredient not in list"))</f>
        <v/>
      </c>
      <c r="J502" t="str">
        <f t="shared" si="80"/>
        <v/>
      </c>
      <c r="K502" s="69" t="str">
        <f>IF($B502="", "", IFERROR((VLOOKUP($B502,Ingredients!$A:$K,10,FALSE)*($D502/(VLOOKUP($B502,Ingredients!$A:$K,3,FALSE)))), "ingredient not in list"))</f>
        <v/>
      </c>
      <c r="L502" t="str">
        <f t="shared" si="81"/>
        <v/>
      </c>
      <c r="M502" s="69" t="str">
        <f>IF($B502="", "", IFERROR((VLOOKUP($B502,Ingredients!$A:$K,11,FALSE)*($D502/(VLOOKUP($B502,Ingredients!$A:$K,3,FALSE)))), "ingredient not in list"))</f>
        <v/>
      </c>
      <c r="N502" t="str">
        <f t="shared" si="82"/>
        <v/>
      </c>
      <c r="O502" s="29" t="str">
        <f>IF($B502="", "", IFERROR((VLOOKUP($B502,Ingredients!$A:$H,6,FALSE)*($D502/(VLOOKUP($B502,Ingredients!$A:$H,3,FALSE)))), "ingredient not in list"))</f>
        <v/>
      </c>
      <c r="P502" s="9" t="str">
        <f>IF(AND(G502&lt;&gt;"",G503=""),SUM(G$1:G503)-SUM(P$1:P501),"")</f>
        <v/>
      </c>
      <c r="Q502" t="str">
        <f>IF(AND(O502&lt;&gt;"",O503=""),SUM(O$1:O503)-SUM(Q$1:Q501),"")</f>
        <v/>
      </c>
      <c r="R502" s="114" t="str">
        <f>IF(AND(I502&lt;&gt;"",I503=""),SUM(I$1:I503)-SUM(R$1:R501),"")</f>
        <v/>
      </c>
      <c r="S502" s="114" t="str">
        <f>IF(AND(K502&lt;&gt;"",K503=""),SUM(K$1:K503)-SUM(S$1:S501),"")</f>
        <v/>
      </c>
      <c r="T502" s="114" t="str">
        <f>IF(AND(M502&lt;&gt;"",M503=""),SUM(M$1:M503)-SUM(T$1:T501),"")</f>
        <v/>
      </c>
      <c r="V502" s="9" t="str">
        <f t="shared" si="83"/>
        <v/>
      </c>
      <c r="W502" s="28" t="str">
        <f t="shared" si="84"/>
        <v/>
      </c>
      <c r="X502" s="114" t="str">
        <f t="shared" si="85"/>
        <v/>
      </c>
      <c r="Y502" s="114" t="str">
        <f t="shared" si="86"/>
        <v/>
      </c>
      <c r="Z502" s="114" t="str">
        <f t="shared" si="87"/>
        <v/>
      </c>
    </row>
    <row r="503" spans="1:26" ht="12.75" x14ac:dyDescent="0.2">
      <c r="A503" s="16"/>
      <c r="C503" t="str">
        <f t="shared" si="77"/>
        <v/>
      </c>
      <c r="D503" s="16"/>
      <c r="E503" s="3" t="str">
        <f>IF(B503="","",IFERROR(VLOOKUP(B503,Ingredients!$A:$G,4,FALSE),"ingredient not in list"))</f>
        <v/>
      </c>
      <c r="F503" t="str">
        <f t="shared" si="78"/>
        <v/>
      </c>
      <c r="G503" s="9" t="str">
        <f>IF(B503="", "", IFERROR((VLOOKUP(B503,Ingredients!$A:$H,8,FALSE)*(D503/(VLOOKUP(B503,Ingredients!$A:$H,3,FALSE)))), "ingredient not in list"))</f>
        <v/>
      </c>
      <c r="H503" t="str">
        <f t="shared" si="79"/>
        <v/>
      </c>
      <c r="I503" s="69" t="str">
        <f>IF($B503="", "", IFERROR((VLOOKUP($B503,Ingredients!$A:$K,9,FALSE)*($D503/(VLOOKUP($B503,Ingredients!$A:$K,3,FALSE)))), "ingredient not in list"))</f>
        <v/>
      </c>
      <c r="J503" t="str">
        <f t="shared" si="80"/>
        <v/>
      </c>
      <c r="K503" s="69" t="str">
        <f>IF($B503="", "", IFERROR((VLOOKUP($B503,Ingredients!$A:$K,10,FALSE)*($D503/(VLOOKUP($B503,Ingredients!$A:$K,3,FALSE)))), "ingredient not in list"))</f>
        <v/>
      </c>
      <c r="L503" t="str">
        <f t="shared" si="81"/>
        <v/>
      </c>
      <c r="M503" s="69" t="str">
        <f>IF($B503="", "", IFERROR((VLOOKUP($B503,Ingredients!$A:$K,11,FALSE)*($D503/(VLOOKUP($B503,Ingredients!$A:$K,3,FALSE)))), "ingredient not in list"))</f>
        <v/>
      </c>
      <c r="N503" t="str">
        <f t="shared" si="82"/>
        <v/>
      </c>
      <c r="O503" s="29" t="str">
        <f>IF($B503="", "", IFERROR((VLOOKUP($B503,Ingredients!$A:$H,6,FALSE)*($D503/(VLOOKUP($B503,Ingredients!$A:$H,3,FALSE)))), "ingredient not in list"))</f>
        <v/>
      </c>
      <c r="P503" s="9" t="str">
        <f>IF(AND(G503&lt;&gt;"",G504=""),SUM(G$1:G504)-SUM(P$1:P502),"")</f>
        <v/>
      </c>
      <c r="Q503" t="str">
        <f>IF(AND(O503&lt;&gt;"",O504=""),SUM(O$1:O504)-SUM(Q$1:Q502),"")</f>
        <v/>
      </c>
      <c r="R503" s="114" t="str">
        <f>IF(AND(I503&lt;&gt;"",I504=""),SUM(I$1:I504)-SUM(R$1:R502),"")</f>
        <v/>
      </c>
      <c r="S503" s="114" t="str">
        <f>IF(AND(K503&lt;&gt;"",K504=""),SUM(K$1:K504)-SUM(S$1:S502),"")</f>
        <v/>
      </c>
      <c r="T503" s="114" t="str">
        <f>IF(AND(M503&lt;&gt;"",M504=""),SUM(M$1:M504)-SUM(T$1:T502),"")</f>
        <v/>
      </c>
      <c r="V503" s="9" t="str">
        <f t="shared" si="83"/>
        <v/>
      </c>
      <c r="W503" s="28" t="str">
        <f t="shared" si="84"/>
        <v/>
      </c>
      <c r="X503" s="114" t="str">
        <f t="shared" si="85"/>
        <v/>
      </c>
      <c r="Y503" s="114" t="str">
        <f t="shared" si="86"/>
        <v/>
      </c>
      <c r="Z503" s="114" t="str">
        <f t="shared" si="87"/>
        <v/>
      </c>
    </row>
    <row r="504" spans="1:26" ht="12.75" x14ac:dyDescent="0.2">
      <c r="A504" s="16"/>
      <c r="C504" t="str">
        <f t="shared" si="77"/>
        <v/>
      </c>
      <c r="D504" s="16"/>
      <c r="E504" s="3" t="str">
        <f>IF(B504="","",IFERROR(VLOOKUP(B504,Ingredients!$A:$G,4,FALSE),"ingredient not in list"))</f>
        <v/>
      </c>
      <c r="F504" t="str">
        <f t="shared" si="78"/>
        <v/>
      </c>
      <c r="G504" s="9" t="str">
        <f>IF(B504="", "", IFERROR((VLOOKUP(B504,Ingredients!$A:$H,8,FALSE)*(D504/(VLOOKUP(B504,Ingredients!$A:$H,3,FALSE)))), "ingredient not in list"))</f>
        <v/>
      </c>
      <c r="H504" t="str">
        <f t="shared" si="79"/>
        <v/>
      </c>
      <c r="I504" s="69" t="str">
        <f>IF($B504="", "", IFERROR((VLOOKUP($B504,Ingredients!$A:$K,9,FALSE)*($D504/(VLOOKUP($B504,Ingredients!$A:$K,3,FALSE)))), "ingredient not in list"))</f>
        <v/>
      </c>
      <c r="J504" t="str">
        <f t="shared" si="80"/>
        <v/>
      </c>
      <c r="K504" s="69" t="str">
        <f>IF($B504="", "", IFERROR((VLOOKUP($B504,Ingredients!$A:$K,10,FALSE)*($D504/(VLOOKUP($B504,Ingredients!$A:$K,3,FALSE)))), "ingredient not in list"))</f>
        <v/>
      </c>
      <c r="L504" t="str">
        <f t="shared" si="81"/>
        <v/>
      </c>
      <c r="M504" s="69" t="str">
        <f>IF($B504="", "", IFERROR((VLOOKUP($B504,Ingredients!$A:$K,11,FALSE)*($D504/(VLOOKUP($B504,Ingredients!$A:$K,3,FALSE)))), "ingredient not in list"))</f>
        <v/>
      </c>
      <c r="N504" t="str">
        <f t="shared" si="82"/>
        <v/>
      </c>
      <c r="O504" s="29" t="str">
        <f>IF($B504="", "", IFERROR((VLOOKUP($B504,Ingredients!$A:$H,6,FALSE)*($D504/(VLOOKUP($B504,Ingredients!$A:$H,3,FALSE)))), "ingredient not in list"))</f>
        <v/>
      </c>
      <c r="P504" s="9" t="str">
        <f>IF(AND(G504&lt;&gt;"",G505=""),SUM(G$1:G505)-SUM(P$1:P503),"")</f>
        <v/>
      </c>
      <c r="Q504" t="str">
        <f>IF(AND(O504&lt;&gt;"",O505=""),SUM(O$1:O505)-SUM(Q$1:Q503),"")</f>
        <v/>
      </c>
      <c r="R504" s="114" t="str">
        <f>IF(AND(I504&lt;&gt;"",I505=""),SUM(I$1:I505)-SUM(R$1:R503),"")</f>
        <v/>
      </c>
      <c r="S504" s="114" t="str">
        <f>IF(AND(K504&lt;&gt;"",K505=""),SUM(K$1:K505)-SUM(S$1:S503),"")</f>
        <v/>
      </c>
      <c r="T504" s="114" t="str">
        <f>IF(AND(M504&lt;&gt;"",M505=""),SUM(M$1:M505)-SUM(T$1:T503),"")</f>
        <v/>
      </c>
      <c r="V504" s="9" t="str">
        <f t="shared" si="83"/>
        <v/>
      </c>
      <c r="W504" s="28" t="str">
        <f t="shared" si="84"/>
        <v/>
      </c>
      <c r="X504" s="114" t="str">
        <f t="shared" si="85"/>
        <v/>
      </c>
      <c r="Y504" s="114" t="str">
        <f t="shared" si="86"/>
        <v/>
      </c>
      <c r="Z504" s="114" t="str">
        <f t="shared" si="87"/>
        <v/>
      </c>
    </row>
    <row r="505" spans="1:26" ht="12.75" x14ac:dyDescent="0.2">
      <c r="A505" s="16"/>
      <c r="C505" t="str">
        <f t="shared" si="77"/>
        <v/>
      </c>
      <c r="D505" s="16"/>
      <c r="E505" s="3" t="str">
        <f>IF(B505="","",IFERROR(VLOOKUP(B505,Ingredients!$A:$G,4,FALSE),"ingredient not in list"))</f>
        <v/>
      </c>
      <c r="F505" t="str">
        <f t="shared" si="78"/>
        <v/>
      </c>
      <c r="G505" s="9" t="str">
        <f>IF(B505="", "", IFERROR((VLOOKUP(B505,Ingredients!$A:$H,8,FALSE)*(D505/(VLOOKUP(B505,Ingredients!$A:$H,3,FALSE)))), "ingredient not in list"))</f>
        <v/>
      </c>
      <c r="H505" t="str">
        <f t="shared" si="79"/>
        <v/>
      </c>
      <c r="I505" s="69" t="str">
        <f>IF($B505="", "", IFERROR((VLOOKUP($B505,Ingredients!$A:$K,9,FALSE)*($D505/(VLOOKUP($B505,Ingredients!$A:$K,3,FALSE)))), "ingredient not in list"))</f>
        <v/>
      </c>
      <c r="J505" t="str">
        <f t="shared" si="80"/>
        <v/>
      </c>
      <c r="K505" s="69" t="str">
        <f>IF($B505="", "", IFERROR((VLOOKUP($B505,Ingredients!$A:$K,10,FALSE)*($D505/(VLOOKUP($B505,Ingredients!$A:$K,3,FALSE)))), "ingredient not in list"))</f>
        <v/>
      </c>
      <c r="L505" t="str">
        <f t="shared" si="81"/>
        <v/>
      </c>
      <c r="M505" s="69" t="str">
        <f>IF($B505="", "", IFERROR((VLOOKUP($B505,Ingredients!$A:$K,11,FALSE)*($D505/(VLOOKUP($B505,Ingredients!$A:$K,3,FALSE)))), "ingredient not in list"))</f>
        <v/>
      </c>
      <c r="N505" t="str">
        <f t="shared" si="82"/>
        <v/>
      </c>
      <c r="O505" s="29" t="str">
        <f>IF($B505="", "", IFERROR((VLOOKUP($B505,Ingredients!$A:$H,6,FALSE)*($D505/(VLOOKUP($B505,Ingredients!$A:$H,3,FALSE)))), "ingredient not in list"))</f>
        <v/>
      </c>
      <c r="P505" s="9" t="str">
        <f>IF(AND(G505&lt;&gt;"",G506=""),SUM(G$1:G506)-SUM(P$1:P504),"")</f>
        <v/>
      </c>
      <c r="Q505" t="str">
        <f>IF(AND(O505&lt;&gt;"",O506=""),SUM(O$1:O506)-SUM(Q$1:Q504),"")</f>
        <v/>
      </c>
      <c r="R505" s="114" t="str">
        <f>IF(AND(I505&lt;&gt;"",I506=""),SUM(I$1:I506)-SUM(R$1:R504),"")</f>
        <v/>
      </c>
      <c r="S505" s="114" t="str">
        <f>IF(AND(K505&lt;&gt;"",K506=""),SUM(K$1:K506)-SUM(S$1:S504),"")</f>
        <v/>
      </c>
      <c r="T505" s="114" t="str">
        <f>IF(AND(M505&lt;&gt;"",M506=""),SUM(M$1:M506)-SUM(T$1:T504),"")</f>
        <v/>
      </c>
      <c r="V505" s="9" t="str">
        <f t="shared" si="83"/>
        <v/>
      </c>
      <c r="W505" s="28" t="str">
        <f t="shared" si="84"/>
        <v/>
      </c>
      <c r="X505" s="114" t="str">
        <f t="shared" si="85"/>
        <v/>
      </c>
      <c r="Y505" s="114" t="str">
        <f t="shared" si="86"/>
        <v/>
      </c>
      <c r="Z505" s="114" t="str">
        <f t="shared" si="87"/>
        <v/>
      </c>
    </row>
    <row r="506" spans="1:26" ht="12.75" x14ac:dyDescent="0.2">
      <c r="A506" s="16"/>
      <c r="C506" t="str">
        <f t="shared" si="77"/>
        <v/>
      </c>
      <c r="D506" s="16"/>
      <c r="E506" s="3" t="str">
        <f>IF(B506="","",IFERROR(VLOOKUP(B506,Ingredients!$A:$G,4,FALSE),"ingredient not in list"))</f>
        <v/>
      </c>
      <c r="F506" t="str">
        <f t="shared" si="78"/>
        <v/>
      </c>
      <c r="G506" s="9" t="str">
        <f>IF(B506="", "", IFERROR((VLOOKUP(B506,Ingredients!$A:$H,8,FALSE)*(D506/(VLOOKUP(B506,Ingredients!$A:$H,3,FALSE)))), "ingredient not in list"))</f>
        <v/>
      </c>
      <c r="H506" t="str">
        <f t="shared" si="79"/>
        <v/>
      </c>
      <c r="I506" s="69" t="str">
        <f>IF($B506="", "", IFERROR((VLOOKUP($B506,Ingredients!$A:$K,9,FALSE)*($D506/(VLOOKUP($B506,Ingredients!$A:$K,3,FALSE)))), "ingredient not in list"))</f>
        <v/>
      </c>
      <c r="J506" t="str">
        <f t="shared" si="80"/>
        <v/>
      </c>
      <c r="K506" s="69" t="str">
        <f>IF($B506="", "", IFERROR((VLOOKUP($B506,Ingredients!$A:$K,10,FALSE)*($D506/(VLOOKUP($B506,Ingredients!$A:$K,3,FALSE)))), "ingredient not in list"))</f>
        <v/>
      </c>
      <c r="L506" t="str">
        <f t="shared" si="81"/>
        <v/>
      </c>
      <c r="M506" s="69" t="str">
        <f>IF($B506="", "", IFERROR((VLOOKUP($B506,Ingredients!$A:$K,11,FALSE)*($D506/(VLOOKUP($B506,Ingredients!$A:$K,3,FALSE)))), "ingredient not in list"))</f>
        <v/>
      </c>
      <c r="N506" t="str">
        <f t="shared" si="82"/>
        <v/>
      </c>
      <c r="O506" s="29" t="str">
        <f>IF($B506="", "", IFERROR((VLOOKUP($B506,Ingredients!$A:$H,6,FALSE)*($D506/(VLOOKUP($B506,Ingredients!$A:$H,3,FALSE)))), "ingredient not in list"))</f>
        <v/>
      </c>
      <c r="P506" s="9" t="str">
        <f>IF(AND(G506&lt;&gt;"",G507=""),SUM(G$1:G507)-SUM(P$1:P505),"")</f>
        <v/>
      </c>
      <c r="Q506" t="str">
        <f>IF(AND(O506&lt;&gt;"",O507=""),SUM(O$1:O507)-SUM(Q$1:Q505),"")</f>
        <v/>
      </c>
      <c r="R506" s="114" t="str">
        <f>IF(AND(I506&lt;&gt;"",I507=""),SUM(I$1:I507)-SUM(R$1:R505),"")</f>
        <v/>
      </c>
      <c r="S506" s="114" t="str">
        <f>IF(AND(K506&lt;&gt;"",K507=""),SUM(K$1:K507)-SUM(S$1:S505),"")</f>
        <v/>
      </c>
      <c r="T506" s="114" t="str">
        <f>IF(AND(M506&lt;&gt;"",M507=""),SUM(M$1:M507)-SUM(T$1:T505),"")</f>
        <v/>
      </c>
      <c r="V506" s="9" t="str">
        <f t="shared" si="83"/>
        <v/>
      </c>
      <c r="W506" s="28" t="str">
        <f t="shared" si="84"/>
        <v/>
      </c>
      <c r="X506" s="114" t="str">
        <f t="shared" si="85"/>
        <v/>
      </c>
      <c r="Y506" s="114" t="str">
        <f t="shared" si="86"/>
        <v/>
      </c>
      <c r="Z506" s="114" t="str">
        <f t="shared" si="87"/>
        <v/>
      </c>
    </row>
    <row r="507" spans="1:26" ht="12.75" x14ac:dyDescent="0.2">
      <c r="A507" s="16"/>
      <c r="C507" t="str">
        <f t="shared" si="77"/>
        <v/>
      </c>
      <c r="D507" s="16"/>
      <c r="E507" s="3" t="str">
        <f>IF(B507="","",IFERROR(VLOOKUP(B507,Ingredients!$A:$G,4,FALSE),"ingredient not in list"))</f>
        <v/>
      </c>
      <c r="F507" t="str">
        <f t="shared" si="78"/>
        <v/>
      </c>
      <c r="G507" s="9" t="str">
        <f>IF(B507="", "", IFERROR((VLOOKUP(B507,Ingredients!$A:$H,8,FALSE)*(D507/(VLOOKUP(B507,Ingredients!$A:$H,3,FALSE)))), "ingredient not in list"))</f>
        <v/>
      </c>
      <c r="H507" t="str">
        <f t="shared" si="79"/>
        <v/>
      </c>
      <c r="I507" s="69" t="str">
        <f>IF($B507="", "", IFERROR((VLOOKUP($B507,Ingredients!$A:$K,9,FALSE)*($D507/(VLOOKUP($B507,Ingredients!$A:$K,3,FALSE)))), "ingredient not in list"))</f>
        <v/>
      </c>
      <c r="J507" t="str">
        <f t="shared" si="80"/>
        <v/>
      </c>
      <c r="K507" s="69" t="str">
        <f>IF($B507="", "", IFERROR((VLOOKUP($B507,Ingredients!$A:$K,10,FALSE)*($D507/(VLOOKUP($B507,Ingredients!$A:$K,3,FALSE)))), "ingredient not in list"))</f>
        <v/>
      </c>
      <c r="L507" t="str">
        <f t="shared" si="81"/>
        <v/>
      </c>
      <c r="M507" s="69" t="str">
        <f>IF($B507="", "", IFERROR((VLOOKUP($B507,Ingredients!$A:$K,11,FALSE)*($D507/(VLOOKUP($B507,Ingredients!$A:$K,3,FALSE)))), "ingredient not in list"))</f>
        <v/>
      </c>
      <c r="N507" t="str">
        <f t="shared" si="82"/>
        <v/>
      </c>
      <c r="O507" s="29" t="str">
        <f>IF($B507="", "", IFERROR((VLOOKUP($B507,Ingredients!$A:$H,6,FALSE)*($D507/(VLOOKUP($B507,Ingredients!$A:$H,3,FALSE)))), "ingredient not in list"))</f>
        <v/>
      </c>
      <c r="P507" s="9" t="str">
        <f>IF(AND(G507&lt;&gt;"",G508=""),SUM(G$1:G508)-SUM(P$1:P506),"")</f>
        <v/>
      </c>
      <c r="Q507" t="str">
        <f>IF(AND(O507&lt;&gt;"",O508=""),SUM(O$1:O508)-SUM(Q$1:Q506),"")</f>
        <v/>
      </c>
      <c r="R507" s="114" t="str">
        <f>IF(AND(I507&lt;&gt;"",I508=""),SUM(I$1:I508)-SUM(R$1:R506),"")</f>
        <v/>
      </c>
      <c r="S507" s="114" t="str">
        <f>IF(AND(K507&lt;&gt;"",K508=""),SUM(K$1:K508)-SUM(S$1:S506),"")</f>
        <v/>
      </c>
      <c r="T507" s="114" t="str">
        <f>IF(AND(M507&lt;&gt;"",M508=""),SUM(M$1:M508)-SUM(T$1:T506),"")</f>
        <v/>
      </c>
      <c r="V507" s="9" t="str">
        <f t="shared" si="83"/>
        <v/>
      </c>
      <c r="W507" s="28" t="str">
        <f t="shared" si="84"/>
        <v/>
      </c>
      <c r="X507" s="114" t="str">
        <f t="shared" si="85"/>
        <v/>
      </c>
      <c r="Y507" s="114" t="str">
        <f t="shared" si="86"/>
        <v/>
      </c>
      <c r="Z507" s="114" t="str">
        <f t="shared" si="87"/>
        <v/>
      </c>
    </row>
    <row r="508" spans="1:26" ht="12.75" x14ac:dyDescent="0.2">
      <c r="A508" s="16"/>
      <c r="C508" t="str">
        <f t="shared" si="77"/>
        <v/>
      </c>
      <c r="D508" s="16"/>
      <c r="E508" s="3" t="str">
        <f>IF(B508="","",IFERROR(VLOOKUP(B508,Ingredients!$A:$G,4,FALSE),"ingredient not in list"))</f>
        <v/>
      </c>
      <c r="F508" t="str">
        <f t="shared" si="78"/>
        <v/>
      </c>
      <c r="G508" s="9" t="str">
        <f>IF(B508="", "", IFERROR((VLOOKUP(B508,Ingredients!$A:$H,8,FALSE)*(D508/(VLOOKUP(B508,Ingredients!$A:$H,3,FALSE)))), "ingredient not in list"))</f>
        <v/>
      </c>
      <c r="H508" t="str">
        <f t="shared" si="79"/>
        <v/>
      </c>
      <c r="I508" s="69" t="str">
        <f>IF($B508="", "", IFERROR((VLOOKUP($B508,Ingredients!$A:$K,9,FALSE)*($D508/(VLOOKUP($B508,Ingredients!$A:$K,3,FALSE)))), "ingredient not in list"))</f>
        <v/>
      </c>
      <c r="J508" t="str">
        <f t="shared" si="80"/>
        <v/>
      </c>
      <c r="K508" s="69" t="str">
        <f>IF($B508="", "", IFERROR((VLOOKUP($B508,Ingredients!$A:$K,10,FALSE)*($D508/(VLOOKUP($B508,Ingredients!$A:$K,3,FALSE)))), "ingredient not in list"))</f>
        <v/>
      </c>
      <c r="L508" t="str">
        <f t="shared" si="81"/>
        <v/>
      </c>
      <c r="M508" s="69" t="str">
        <f>IF($B508="", "", IFERROR((VLOOKUP($B508,Ingredients!$A:$K,11,FALSE)*($D508/(VLOOKUP($B508,Ingredients!$A:$K,3,FALSE)))), "ingredient not in list"))</f>
        <v/>
      </c>
      <c r="N508" t="str">
        <f t="shared" si="82"/>
        <v/>
      </c>
      <c r="O508" s="29" t="str">
        <f>IF($B508="", "", IFERROR((VLOOKUP($B508,Ingredients!$A:$H,6,FALSE)*($D508/(VLOOKUP($B508,Ingredients!$A:$H,3,FALSE)))), "ingredient not in list"))</f>
        <v/>
      </c>
      <c r="P508" s="9" t="str">
        <f>IF(AND(G508&lt;&gt;"",G509=""),SUM(G$1:G509)-SUM(P$1:P507),"")</f>
        <v/>
      </c>
      <c r="Q508" t="str">
        <f>IF(AND(O508&lt;&gt;"",O509=""),SUM(O$1:O509)-SUM(Q$1:Q507),"")</f>
        <v/>
      </c>
      <c r="R508" s="114" t="str">
        <f>IF(AND(I508&lt;&gt;"",I509=""),SUM(I$1:I509)-SUM(R$1:R507),"")</f>
        <v/>
      </c>
      <c r="S508" s="114" t="str">
        <f>IF(AND(K508&lt;&gt;"",K509=""),SUM(K$1:K509)-SUM(S$1:S507),"")</f>
        <v/>
      </c>
      <c r="T508" s="114" t="str">
        <f>IF(AND(M508&lt;&gt;"",M509=""),SUM(M$1:M509)-SUM(T$1:T507),"")</f>
        <v/>
      </c>
      <c r="V508" s="9" t="str">
        <f t="shared" si="83"/>
        <v/>
      </c>
      <c r="W508" s="28" t="str">
        <f t="shared" si="84"/>
        <v/>
      </c>
      <c r="X508" s="114" t="str">
        <f t="shared" si="85"/>
        <v/>
      </c>
      <c r="Y508" s="114" t="str">
        <f t="shared" si="86"/>
        <v/>
      </c>
      <c r="Z508" s="114" t="str">
        <f t="shared" si="87"/>
        <v/>
      </c>
    </row>
    <row r="509" spans="1:26" ht="12.75" x14ac:dyDescent="0.2">
      <c r="A509" s="16"/>
      <c r="C509" t="str">
        <f t="shared" si="77"/>
        <v/>
      </c>
      <c r="D509" s="16"/>
      <c r="E509" s="3" t="str">
        <f>IF(B509="","",IFERROR(VLOOKUP(B509,Ingredients!$A:$G,4,FALSE),"ingredient not in list"))</f>
        <v/>
      </c>
      <c r="F509" t="str">
        <f t="shared" si="78"/>
        <v/>
      </c>
      <c r="G509" s="9" t="str">
        <f>IF(B509="", "", IFERROR((VLOOKUP(B509,Ingredients!$A:$H,8,FALSE)*(D509/(VLOOKUP(B509,Ingredients!$A:$H,3,FALSE)))), "ingredient not in list"))</f>
        <v/>
      </c>
      <c r="H509" t="str">
        <f t="shared" si="79"/>
        <v/>
      </c>
      <c r="I509" s="69" t="str">
        <f>IF($B509="", "", IFERROR((VLOOKUP($B509,Ingredients!$A:$K,9,FALSE)*($D509/(VLOOKUP($B509,Ingredients!$A:$K,3,FALSE)))), "ingredient not in list"))</f>
        <v/>
      </c>
      <c r="J509" t="str">
        <f t="shared" si="80"/>
        <v/>
      </c>
      <c r="K509" s="69" t="str">
        <f>IF($B509="", "", IFERROR((VLOOKUP($B509,Ingredients!$A:$K,10,FALSE)*($D509/(VLOOKUP($B509,Ingredients!$A:$K,3,FALSE)))), "ingredient not in list"))</f>
        <v/>
      </c>
      <c r="L509" t="str">
        <f t="shared" si="81"/>
        <v/>
      </c>
      <c r="M509" s="69" t="str">
        <f>IF($B509="", "", IFERROR((VLOOKUP($B509,Ingredients!$A:$K,11,FALSE)*($D509/(VLOOKUP($B509,Ingredients!$A:$K,3,FALSE)))), "ingredient not in list"))</f>
        <v/>
      </c>
      <c r="N509" t="str">
        <f t="shared" si="82"/>
        <v/>
      </c>
      <c r="O509" s="29" t="str">
        <f>IF($B509="", "", IFERROR((VLOOKUP($B509,Ingredients!$A:$H,6,FALSE)*($D509/(VLOOKUP($B509,Ingredients!$A:$H,3,FALSE)))), "ingredient not in list"))</f>
        <v/>
      </c>
      <c r="P509" s="9" t="str">
        <f>IF(AND(G509&lt;&gt;"",G510=""),SUM(G$1:G510)-SUM(P$1:P508),"")</f>
        <v/>
      </c>
      <c r="Q509" t="str">
        <f>IF(AND(O509&lt;&gt;"",O510=""),SUM(O$1:O510)-SUM(Q$1:Q508),"")</f>
        <v/>
      </c>
      <c r="R509" s="114" t="str">
        <f>IF(AND(I509&lt;&gt;"",I510=""),SUM(I$1:I510)-SUM(R$1:R508),"")</f>
        <v/>
      </c>
      <c r="S509" s="114" t="str">
        <f>IF(AND(K509&lt;&gt;"",K510=""),SUM(K$1:K510)-SUM(S$1:S508),"")</f>
        <v/>
      </c>
      <c r="T509" s="114" t="str">
        <f>IF(AND(M509&lt;&gt;"",M510=""),SUM(M$1:M510)-SUM(T$1:T508),"")</f>
        <v/>
      </c>
      <c r="V509" s="9" t="str">
        <f t="shared" si="83"/>
        <v/>
      </c>
      <c r="W509" s="28" t="str">
        <f t="shared" si="84"/>
        <v/>
      </c>
      <c r="X509" s="114" t="str">
        <f t="shared" si="85"/>
        <v/>
      </c>
      <c r="Y509" s="114" t="str">
        <f t="shared" si="86"/>
        <v/>
      </c>
      <c r="Z509" s="114" t="str">
        <f t="shared" si="87"/>
        <v/>
      </c>
    </row>
    <row r="510" spans="1:26" ht="12.75" x14ac:dyDescent="0.2">
      <c r="A510" s="16"/>
      <c r="C510" t="str">
        <f t="shared" si="77"/>
        <v/>
      </c>
      <c r="D510" s="16"/>
      <c r="E510" s="3" t="str">
        <f>IF(B510="","",IFERROR(VLOOKUP(B510,Ingredients!$A:$G,4,FALSE),"ingredient not in list"))</f>
        <v/>
      </c>
      <c r="F510" t="str">
        <f t="shared" si="78"/>
        <v/>
      </c>
      <c r="G510" s="9" t="str">
        <f>IF(B510="", "", IFERROR((VLOOKUP(B510,Ingredients!$A:$H,8,FALSE)*(D510/(VLOOKUP(B510,Ingredients!$A:$H,3,FALSE)))), "ingredient not in list"))</f>
        <v/>
      </c>
      <c r="H510" t="str">
        <f t="shared" si="79"/>
        <v/>
      </c>
      <c r="I510" s="69" t="str">
        <f>IF($B510="", "", IFERROR((VLOOKUP($B510,Ingredients!$A:$K,9,FALSE)*($D510/(VLOOKUP($B510,Ingredients!$A:$K,3,FALSE)))), "ingredient not in list"))</f>
        <v/>
      </c>
      <c r="J510" t="str">
        <f t="shared" si="80"/>
        <v/>
      </c>
      <c r="K510" s="69" t="str">
        <f>IF($B510="", "", IFERROR((VLOOKUP($B510,Ingredients!$A:$K,10,FALSE)*($D510/(VLOOKUP($B510,Ingredients!$A:$K,3,FALSE)))), "ingredient not in list"))</f>
        <v/>
      </c>
      <c r="L510" t="str">
        <f t="shared" si="81"/>
        <v/>
      </c>
      <c r="M510" s="69" t="str">
        <f>IF($B510="", "", IFERROR((VLOOKUP($B510,Ingredients!$A:$K,11,FALSE)*($D510/(VLOOKUP($B510,Ingredients!$A:$K,3,FALSE)))), "ingredient not in list"))</f>
        <v/>
      </c>
      <c r="N510" t="str">
        <f t="shared" si="82"/>
        <v/>
      </c>
      <c r="O510" s="29" t="str">
        <f>IF($B510="", "", IFERROR((VLOOKUP($B510,Ingredients!$A:$H,6,FALSE)*($D510/(VLOOKUP($B510,Ingredients!$A:$H,3,FALSE)))), "ingredient not in list"))</f>
        <v/>
      </c>
      <c r="P510" s="9" t="str">
        <f>IF(AND(G510&lt;&gt;"",G511=""),SUM(G$1:G511)-SUM(P$1:P509),"")</f>
        <v/>
      </c>
      <c r="Q510" t="str">
        <f>IF(AND(O510&lt;&gt;"",O511=""),SUM(O$1:O511)-SUM(Q$1:Q509),"")</f>
        <v/>
      </c>
      <c r="R510" s="114" t="str">
        <f>IF(AND(I510&lt;&gt;"",I511=""),SUM(I$1:I511)-SUM(R$1:R509),"")</f>
        <v/>
      </c>
      <c r="S510" s="114" t="str">
        <f>IF(AND(K510&lt;&gt;"",K511=""),SUM(K$1:K511)-SUM(S$1:S509),"")</f>
        <v/>
      </c>
      <c r="T510" s="114" t="str">
        <f>IF(AND(M510&lt;&gt;"",M511=""),SUM(M$1:M511)-SUM(T$1:T509),"")</f>
        <v/>
      </c>
      <c r="V510" s="9" t="str">
        <f t="shared" si="83"/>
        <v/>
      </c>
      <c r="W510" s="28" t="str">
        <f t="shared" si="84"/>
        <v/>
      </c>
      <c r="X510" s="114" t="str">
        <f t="shared" si="85"/>
        <v/>
      </c>
      <c r="Y510" s="114" t="str">
        <f t="shared" si="86"/>
        <v/>
      </c>
      <c r="Z510" s="114" t="str">
        <f t="shared" si="87"/>
        <v/>
      </c>
    </row>
    <row r="511" spans="1:26" ht="12.75" x14ac:dyDescent="0.2">
      <c r="A511" s="16"/>
      <c r="C511" t="str">
        <f t="shared" si="77"/>
        <v/>
      </c>
      <c r="D511" s="16"/>
      <c r="E511" s="3" t="str">
        <f>IF(B511="","",IFERROR(VLOOKUP(B511,Ingredients!$A:$G,4,FALSE),"ingredient not in list"))</f>
        <v/>
      </c>
      <c r="F511" t="str">
        <f t="shared" si="78"/>
        <v/>
      </c>
      <c r="G511" s="9" t="str">
        <f>IF(B511="", "", IFERROR((VLOOKUP(B511,Ingredients!$A:$H,8,FALSE)*(D511/(VLOOKUP(B511,Ingredients!$A:$H,3,FALSE)))), "ingredient not in list"))</f>
        <v/>
      </c>
      <c r="H511" t="str">
        <f t="shared" si="79"/>
        <v/>
      </c>
      <c r="I511" s="69" t="str">
        <f>IF($B511="", "", IFERROR((VLOOKUP($B511,Ingredients!$A:$K,9,FALSE)*($D511/(VLOOKUP($B511,Ingredients!$A:$K,3,FALSE)))), "ingredient not in list"))</f>
        <v/>
      </c>
      <c r="J511" t="str">
        <f t="shared" si="80"/>
        <v/>
      </c>
      <c r="K511" s="69" t="str">
        <f>IF($B511="", "", IFERROR((VLOOKUP($B511,Ingredients!$A:$K,10,FALSE)*($D511/(VLOOKUP($B511,Ingredients!$A:$K,3,FALSE)))), "ingredient not in list"))</f>
        <v/>
      </c>
      <c r="L511" t="str">
        <f t="shared" si="81"/>
        <v/>
      </c>
      <c r="M511" s="69" t="str">
        <f>IF($B511="", "", IFERROR((VLOOKUP($B511,Ingredients!$A:$K,11,FALSE)*($D511/(VLOOKUP($B511,Ingredients!$A:$K,3,FALSE)))), "ingredient not in list"))</f>
        <v/>
      </c>
      <c r="N511" t="str">
        <f t="shared" si="82"/>
        <v/>
      </c>
      <c r="O511" s="29" t="str">
        <f>IF($B511="", "", IFERROR((VLOOKUP($B511,Ingredients!$A:$H,6,FALSE)*($D511/(VLOOKUP($B511,Ingredients!$A:$H,3,FALSE)))), "ingredient not in list"))</f>
        <v/>
      </c>
      <c r="P511" s="9" t="str">
        <f>IF(AND(G511&lt;&gt;"",G512=""),SUM(G$1:G512)-SUM(P$1:P510),"")</f>
        <v/>
      </c>
      <c r="Q511" t="str">
        <f>IF(AND(O511&lt;&gt;"",O512=""),SUM(O$1:O512)-SUM(Q$1:Q510),"")</f>
        <v/>
      </c>
      <c r="R511" s="114" t="str">
        <f>IF(AND(I511&lt;&gt;"",I512=""),SUM(I$1:I512)-SUM(R$1:R510),"")</f>
        <v/>
      </c>
      <c r="S511" s="114" t="str">
        <f>IF(AND(K511&lt;&gt;"",K512=""),SUM(K$1:K512)-SUM(S$1:S510),"")</f>
        <v/>
      </c>
      <c r="T511" s="114" t="str">
        <f>IF(AND(M511&lt;&gt;"",M512=""),SUM(M$1:M512)-SUM(T$1:T510),"")</f>
        <v/>
      </c>
      <c r="V511" s="9" t="str">
        <f t="shared" si="83"/>
        <v/>
      </c>
      <c r="W511" s="28" t="str">
        <f t="shared" si="84"/>
        <v/>
      </c>
      <c r="X511" s="114" t="str">
        <f t="shared" si="85"/>
        <v/>
      </c>
      <c r="Y511" s="114" t="str">
        <f t="shared" si="86"/>
        <v/>
      </c>
      <c r="Z511" s="114" t="str">
        <f t="shared" si="87"/>
        <v/>
      </c>
    </row>
    <row r="512" spans="1:26" ht="12.75" x14ac:dyDescent="0.2">
      <c r="A512" s="16"/>
      <c r="C512" t="str">
        <f t="shared" si="77"/>
        <v/>
      </c>
      <c r="D512" s="16"/>
      <c r="E512" s="3" t="str">
        <f>IF(B512="","",IFERROR(VLOOKUP(B512,Ingredients!$A:$G,4,FALSE),"ingredient not in list"))</f>
        <v/>
      </c>
      <c r="F512" t="str">
        <f t="shared" si="78"/>
        <v/>
      </c>
      <c r="G512" s="9" t="str">
        <f>IF(B512="", "", IFERROR((VLOOKUP(B512,Ingredients!$A:$H,8,FALSE)*(D512/(VLOOKUP(B512,Ingredients!$A:$H,3,FALSE)))), "ingredient not in list"))</f>
        <v/>
      </c>
      <c r="H512" t="str">
        <f t="shared" si="79"/>
        <v/>
      </c>
      <c r="I512" s="69" t="str">
        <f>IF($B512="", "", IFERROR((VLOOKUP($B512,Ingredients!$A:$K,9,FALSE)*($D512/(VLOOKUP($B512,Ingredients!$A:$K,3,FALSE)))), "ingredient not in list"))</f>
        <v/>
      </c>
      <c r="J512" t="str">
        <f t="shared" si="80"/>
        <v/>
      </c>
      <c r="K512" s="69" t="str">
        <f>IF($B512="", "", IFERROR((VLOOKUP($B512,Ingredients!$A:$K,10,FALSE)*($D512/(VLOOKUP($B512,Ingredients!$A:$K,3,FALSE)))), "ingredient not in list"))</f>
        <v/>
      </c>
      <c r="L512" t="str">
        <f t="shared" si="81"/>
        <v/>
      </c>
      <c r="M512" s="69" t="str">
        <f>IF($B512="", "", IFERROR((VLOOKUP($B512,Ingredients!$A:$K,11,FALSE)*($D512/(VLOOKUP($B512,Ingredients!$A:$K,3,FALSE)))), "ingredient not in list"))</f>
        <v/>
      </c>
      <c r="N512" t="str">
        <f t="shared" si="82"/>
        <v/>
      </c>
      <c r="O512" s="29" t="str">
        <f>IF($B512="", "", IFERROR((VLOOKUP($B512,Ingredients!$A:$H,6,FALSE)*($D512/(VLOOKUP($B512,Ingredients!$A:$H,3,FALSE)))), "ingredient not in list"))</f>
        <v/>
      </c>
      <c r="P512" s="9" t="str">
        <f>IF(AND(G512&lt;&gt;"",G513=""),SUM(G$1:G513)-SUM(P$1:P511),"")</f>
        <v/>
      </c>
      <c r="Q512" t="str">
        <f>IF(AND(O512&lt;&gt;"",O513=""),SUM(O$1:O513)-SUM(Q$1:Q511),"")</f>
        <v/>
      </c>
      <c r="R512" s="114" t="str">
        <f>IF(AND(I512&lt;&gt;"",I513=""),SUM(I$1:I513)-SUM(R$1:R511),"")</f>
        <v/>
      </c>
      <c r="S512" s="114" t="str">
        <f>IF(AND(K512&lt;&gt;"",K513=""),SUM(K$1:K513)-SUM(S$1:S511),"")</f>
        <v/>
      </c>
      <c r="T512" s="114" t="str">
        <f>IF(AND(M512&lt;&gt;"",M513=""),SUM(M$1:M513)-SUM(T$1:T511),"")</f>
        <v/>
      </c>
      <c r="V512" s="9" t="str">
        <f t="shared" si="83"/>
        <v/>
      </c>
      <c r="W512" s="28" t="str">
        <f t="shared" si="84"/>
        <v/>
      </c>
      <c r="X512" s="114" t="str">
        <f t="shared" si="85"/>
        <v/>
      </c>
      <c r="Y512" s="114" t="str">
        <f t="shared" si="86"/>
        <v/>
      </c>
      <c r="Z512" s="114" t="str">
        <f t="shared" si="87"/>
        <v/>
      </c>
    </row>
    <row r="513" spans="1:26" ht="12.75" x14ac:dyDescent="0.2">
      <c r="A513" s="16"/>
      <c r="C513" t="str">
        <f t="shared" si="77"/>
        <v/>
      </c>
      <c r="D513" s="16"/>
      <c r="E513" s="3" t="str">
        <f>IF(B513="","",IFERROR(VLOOKUP(B513,Ingredients!$A:$G,4,FALSE),"ingredient not in list"))</f>
        <v/>
      </c>
      <c r="F513" t="str">
        <f t="shared" si="78"/>
        <v/>
      </c>
      <c r="G513" s="9" t="str">
        <f>IF(B513="", "", IFERROR((VLOOKUP(B513,Ingredients!$A:$H,8,FALSE)*(D513/(VLOOKUP(B513,Ingredients!$A:$H,3,FALSE)))), "ingredient not in list"))</f>
        <v/>
      </c>
      <c r="H513" t="str">
        <f t="shared" si="79"/>
        <v/>
      </c>
      <c r="I513" s="69" t="str">
        <f>IF($B513="", "", IFERROR((VLOOKUP($B513,Ingredients!$A:$K,9,FALSE)*($D513/(VLOOKUP($B513,Ingredients!$A:$K,3,FALSE)))), "ingredient not in list"))</f>
        <v/>
      </c>
      <c r="J513" t="str">
        <f t="shared" si="80"/>
        <v/>
      </c>
      <c r="K513" s="69" t="str">
        <f>IF($B513="", "", IFERROR((VLOOKUP($B513,Ingredients!$A:$K,10,FALSE)*($D513/(VLOOKUP($B513,Ingredients!$A:$K,3,FALSE)))), "ingredient not in list"))</f>
        <v/>
      </c>
      <c r="L513" t="str">
        <f t="shared" si="81"/>
        <v/>
      </c>
      <c r="M513" s="69" t="str">
        <f>IF($B513="", "", IFERROR((VLOOKUP($B513,Ingredients!$A:$K,11,FALSE)*($D513/(VLOOKUP($B513,Ingredients!$A:$K,3,FALSE)))), "ingredient not in list"))</f>
        <v/>
      </c>
      <c r="N513" t="str">
        <f t="shared" si="82"/>
        <v/>
      </c>
      <c r="O513" s="29" t="str">
        <f>IF($B513="", "", IFERROR((VLOOKUP($B513,Ingredients!$A:$H,6,FALSE)*($D513/(VLOOKUP($B513,Ingredients!$A:$H,3,FALSE)))), "ingredient not in list"))</f>
        <v/>
      </c>
      <c r="P513" s="9" t="str">
        <f>IF(AND(G513&lt;&gt;"",G514=""),SUM(G$1:G514)-SUM(P$1:P512),"")</f>
        <v/>
      </c>
      <c r="Q513" t="str">
        <f>IF(AND(O513&lt;&gt;"",O514=""),SUM(O$1:O514)-SUM(Q$1:Q512),"")</f>
        <v/>
      </c>
      <c r="R513" s="114" t="str">
        <f>IF(AND(I513&lt;&gt;"",I514=""),SUM(I$1:I514)-SUM(R$1:R512),"")</f>
        <v/>
      </c>
      <c r="S513" s="114" t="str">
        <f>IF(AND(K513&lt;&gt;"",K514=""),SUM(K$1:K514)-SUM(S$1:S512),"")</f>
        <v/>
      </c>
      <c r="T513" s="114" t="str">
        <f>IF(AND(M513&lt;&gt;"",M514=""),SUM(M$1:M514)-SUM(T$1:T512),"")</f>
        <v/>
      </c>
      <c r="V513" s="9" t="str">
        <f t="shared" si="83"/>
        <v/>
      </c>
      <c r="W513" s="28" t="str">
        <f t="shared" si="84"/>
        <v/>
      </c>
      <c r="X513" s="114" t="str">
        <f t="shared" si="85"/>
        <v/>
      </c>
      <c r="Y513" s="114" t="str">
        <f t="shared" si="86"/>
        <v/>
      </c>
      <c r="Z513" s="114" t="str">
        <f t="shared" si="87"/>
        <v/>
      </c>
    </row>
    <row r="514" spans="1:26" ht="12.75" x14ac:dyDescent="0.2">
      <c r="A514" s="16"/>
      <c r="C514" t="str">
        <f t="shared" ref="C514:C577" si="88">IF($B514="","", "|")</f>
        <v/>
      </c>
      <c r="D514" s="16"/>
      <c r="E514" s="3" t="str">
        <f>IF(B514="","",IFERROR(VLOOKUP(B514,Ingredients!$A:$G,4,FALSE),"ingredient not in list"))</f>
        <v/>
      </c>
      <c r="F514" t="str">
        <f t="shared" ref="F514:F577" si="89">IF($B514="","", "|")</f>
        <v/>
      </c>
      <c r="G514" s="9" t="str">
        <f>IF(B514="", "", IFERROR((VLOOKUP(B514,Ingredients!$A:$H,8,FALSE)*(D514/(VLOOKUP(B514,Ingredients!$A:$H,3,FALSE)))), "ingredient not in list"))</f>
        <v/>
      </c>
      <c r="H514" t="str">
        <f t="shared" ref="H514:H577" si="90">IF($B514="","", "|")</f>
        <v/>
      </c>
      <c r="I514" s="69" t="str">
        <f>IF($B514="", "", IFERROR((VLOOKUP($B514,Ingredients!$A:$K,9,FALSE)*($D514/(VLOOKUP($B514,Ingredients!$A:$K,3,FALSE)))), "ingredient not in list"))</f>
        <v/>
      </c>
      <c r="J514" t="str">
        <f t="shared" ref="J514:J577" si="91">IF($B514="","", "|")</f>
        <v/>
      </c>
      <c r="K514" s="69" t="str">
        <f>IF($B514="", "", IFERROR((VLOOKUP($B514,Ingredients!$A:$K,10,FALSE)*($D514/(VLOOKUP($B514,Ingredients!$A:$K,3,FALSE)))), "ingredient not in list"))</f>
        <v/>
      </c>
      <c r="L514" t="str">
        <f t="shared" ref="L514:L577" si="92">IF($B514="","", "|")</f>
        <v/>
      </c>
      <c r="M514" s="69" t="str">
        <f>IF($B514="", "", IFERROR((VLOOKUP($B514,Ingredients!$A:$K,11,FALSE)*($D514/(VLOOKUP($B514,Ingredients!$A:$K,3,FALSE)))), "ingredient not in list"))</f>
        <v/>
      </c>
      <c r="N514" t="str">
        <f t="shared" ref="N514:N577" si="93">IF($B514="","", "|")</f>
        <v/>
      </c>
      <c r="O514" s="29" t="str">
        <f>IF($B514="", "", IFERROR((VLOOKUP($B514,Ingredients!$A:$H,6,FALSE)*($D514/(VLOOKUP($B514,Ingredients!$A:$H,3,FALSE)))), "ingredient not in list"))</f>
        <v/>
      </c>
      <c r="P514" s="9" t="str">
        <f>IF(AND(G514&lt;&gt;"",G515=""),SUM(G$1:G515)-SUM(P$1:P513),"")</f>
        <v/>
      </c>
      <c r="Q514" t="str">
        <f>IF(AND(O514&lt;&gt;"",O515=""),SUM(O$1:O515)-SUM(Q$1:Q513),"")</f>
        <v/>
      </c>
      <c r="R514" s="114" t="str">
        <f>IF(AND(I514&lt;&gt;"",I515=""),SUM(I$1:I515)-SUM(R$1:R513),"")</f>
        <v/>
      </c>
      <c r="S514" s="114" t="str">
        <f>IF(AND(K514&lt;&gt;"",K515=""),SUM(K$1:K515)-SUM(S$1:S513),"")</f>
        <v/>
      </c>
      <c r="T514" s="114" t="str">
        <f>IF(AND(M514&lt;&gt;"",M515=""),SUM(M$1:M515)-SUM(T$1:T513),"")</f>
        <v/>
      </c>
      <c r="V514" s="9" t="str">
        <f t="shared" si="83"/>
        <v/>
      </c>
      <c r="W514" s="28" t="str">
        <f t="shared" si="84"/>
        <v/>
      </c>
      <c r="X514" s="114" t="str">
        <f t="shared" si="85"/>
        <v/>
      </c>
      <c r="Y514" s="114" t="str">
        <f t="shared" si="86"/>
        <v/>
      </c>
      <c r="Z514" s="114" t="str">
        <f t="shared" si="87"/>
        <v/>
      </c>
    </row>
    <row r="515" spans="1:26" ht="12.75" x14ac:dyDescent="0.2">
      <c r="A515" s="16"/>
      <c r="C515" t="str">
        <f t="shared" si="88"/>
        <v/>
      </c>
      <c r="D515" s="16"/>
      <c r="E515" s="3" t="str">
        <f>IF(B515="","",IFERROR(VLOOKUP(B515,Ingredients!$A:$G,4,FALSE),"ingredient not in list"))</f>
        <v/>
      </c>
      <c r="F515" t="str">
        <f t="shared" si="89"/>
        <v/>
      </c>
      <c r="G515" s="9" t="str">
        <f>IF(B515="", "", IFERROR((VLOOKUP(B515,Ingredients!$A:$H,8,FALSE)*(D515/(VLOOKUP(B515,Ingredients!$A:$H,3,FALSE)))), "ingredient not in list"))</f>
        <v/>
      </c>
      <c r="H515" t="str">
        <f t="shared" si="90"/>
        <v/>
      </c>
      <c r="I515" s="69" t="str">
        <f>IF($B515="", "", IFERROR((VLOOKUP($B515,Ingredients!$A:$K,9,FALSE)*($D515/(VLOOKUP($B515,Ingredients!$A:$K,3,FALSE)))), "ingredient not in list"))</f>
        <v/>
      </c>
      <c r="J515" t="str">
        <f t="shared" si="91"/>
        <v/>
      </c>
      <c r="K515" s="69" t="str">
        <f>IF($B515="", "", IFERROR((VLOOKUP($B515,Ingredients!$A:$K,10,FALSE)*($D515/(VLOOKUP($B515,Ingredients!$A:$K,3,FALSE)))), "ingredient not in list"))</f>
        <v/>
      </c>
      <c r="L515" t="str">
        <f t="shared" si="92"/>
        <v/>
      </c>
      <c r="M515" s="69" t="str">
        <f>IF($B515="", "", IFERROR((VLOOKUP($B515,Ingredients!$A:$K,11,FALSE)*($D515/(VLOOKUP($B515,Ingredients!$A:$K,3,FALSE)))), "ingredient not in list"))</f>
        <v/>
      </c>
      <c r="N515" t="str">
        <f t="shared" si="93"/>
        <v/>
      </c>
      <c r="O515" s="29" t="str">
        <f>IF($B515="", "", IFERROR((VLOOKUP($B515,Ingredients!$A:$H,6,FALSE)*($D515/(VLOOKUP($B515,Ingredients!$A:$H,3,FALSE)))), "ingredient not in list"))</f>
        <v/>
      </c>
      <c r="P515" s="9" t="str">
        <f>IF(AND(G515&lt;&gt;"",G516=""),SUM(G$1:G516)-SUM(P$1:P514),"")</f>
        <v/>
      </c>
      <c r="Q515" t="str">
        <f>IF(AND(O515&lt;&gt;"",O516=""),SUM(O$1:O516)-SUM(Q$1:Q514),"")</f>
        <v/>
      </c>
      <c r="R515" s="114" t="str">
        <f>IF(AND(I515&lt;&gt;"",I516=""),SUM(I$1:I516)-SUM(R$1:R514),"")</f>
        <v/>
      </c>
      <c r="S515" s="114" t="str">
        <f>IF(AND(K515&lt;&gt;"",K516=""),SUM(K$1:K516)-SUM(S$1:S514),"")</f>
        <v/>
      </c>
      <c r="T515" s="114" t="str">
        <f>IF(AND(M515&lt;&gt;"",M516=""),SUM(M$1:M516)-SUM(T$1:T514),"")</f>
        <v/>
      </c>
      <c r="V515" s="9" t="str">
        <f t="shared" ref="V515:V578" si="94">IF(U515="","",P515/U515)</f>
        <v/>
      </c>
      <c r="W515" s="28" t="str">
        <f t="shared" ref="W515:W578" si="95">IF(U515="","", Q515/U515)</f>
        <v/>
      </c>
      <c r="X515" s="114" t="str">
        <f t="shared" ref="X515:X578" si="96">IF(R515="","", R515/U515)</f>
        <v/>
      </c>
      <c r="Y515" s="114" t="str">
        <f t="shared" ref="Y515:Y578" si="97">IF(S515="","", S515/U515)</f>
        <v/>
      </c>
      <c r="Z515" s="114" t="str">
        <f t="shared" ref="Z515:Z578" si="98">IF(T515="","", T515/U515)</f>
        <v/>
      </c>
    </row>
    <row r="516" spans="1:26" ht="12.75" x14ac:dyDescent="0.2">
      <c r="A516" s="16"/>
      <c r="C516" t="str">
        <f t="shared" si="88"/>
        <v/>
      </c>
      <c r="D516" s="16"/>
      <c r="E516" s="3" t="str">
        <f>IF(B516="","",IFERROR(VLOOKUP(B516,Ingredients!$A:$G,4,FALSE),"ingredient not in list"))</f>
        <v/>
      </c>
      <c r="F516" t="str">
        <f t="shared" si="89"/>
        <v/>
      </c>
      <c r="G516" s="9" t="str">
        <f>IF(B516="", "", IFERROR((VLOOKUP(B516,Ingredients!$A:$H,8,FALSE)*(D516/(VLOOKUP(B516,Ingredients!$A:$H,3,FALSE)))), "ingredient not in list"))</f>
        <v/>
      </c>
      <c r="H516" t="str">
        <f t="shared" si="90"/>
        <v/>
      </c>
      <c r="I516" s="69" t="str">
        <f>IF($B516="", "", IFERROR((VLOOKUP($B516,Ingredients!$A:$K,9,FALSE)*($D516/(VLOOKUP($B516,Ingredients!$A:$K,3,FALSE)))), "ingredient not in list"))</f>
        <v/>
      </c>
      <c r="J516" t="str">
        <f t="shared" si="91"/>
        <v/>
      </c>
      <c r="K516" s="69" t="str">
        <f>IF($B516="", "", IFERROR((VLOOKUP($B516,Ingredients!$A:$K,10,FALSE)*($D516/(VLOOKUP($B516,Ingredients!$A:$K,3,FALSE)))), "ingredient not in list"))</f>
        <v/>
      </c>
      <c r="L516" t="str">
        <f t="shared" si="92"/>
        <v/>
      </c>
      <c r="M516" s="69" t="str">
        <f>IF($B516="", "", IFERROR((VLOOKUP($B516,Ingredients!$A:$K,11,FALSE)*($D516/(VLOOKUP($B516,Ingredients!$A:$K,3,FALSE)))), "ingredient not in list"))</f>
        <v/>
      </c>
      <c r="N516" t="str">
        <f t="shared" si="93"/>
        <v/>
      </c>
      <c r="O516" s="29" t="str">
        <f>IF($B516="", "", IFERROR((VLOOKUP($B516,Ingredients!$A:$H,6,FALSE)*($D516/(VLOOKUP($B516,Ingredients!$A:$H,3,FALSE)))), "ingredient not in list"))</f>
        <v/>
      </c>
      <c r="P516" s="9" t="str">
        <f>IF(AND(G516&lt;&gt;"",G517=""),SUM(G$1:G517)-SUM(P$1:P515),"")</f>
        <v/>
      </c>
      <c r="Q516" t="str">
        <f>IF(AND(O516&lt;&gt;"",O517=""),SUM(O$1:O517)-SUM(Q$1:Q515),"")</f>
        <v/>
      </c>
      <c r="R516" s="114" t="str">
        <f>IF(AND(I516&lt;&gt;"",I517=""),SUM(I$1:I517)-SUM(R$1:R515),"")</f>
        <v/>
      </c>
      <c r="S516" s="114" t="str">
        <f>IF(AND(K516&lt;&gt;"",K517=""),SUM(K$1:K517)-SUM(S$1:S515),"")</f>
        <v/>
      </c>
      <c r="T516" s="114" t="str">
        <f>IF(AND(M516&lt;&gt;"",M517=""),SUM(M$1:M517)-SUM(T$1:T515),"")</f>
        <v/>
      </c>
      <c r="V516" s="9" t="str">
        <f t="shared" si="94"/>
        <v/>
      </c>
      <c r="W516" s="28" t="str">
        <f t="shared" si="95"/>
        <v/>
      </c>
      <c r="X516" s="114" t="str">
        <f t="shared" si="96"/>
        <v/>
      </c>
      <c r="Y516" s="114" t="str">
        <f t="shared" si="97"/>
        <v/>
      </c>
      <c r="Z516" s="114" t="str">
        <f t="shared" si="98"/>
        <v/>
      </c>
    </row>
    <row r="517" spans="1:26" ht="12.75" x14ac:dyDescent="0.2">
      <c r="A517" s="16"/>
      <c r="C517" t="str">
        <f t="shared" si="88"/>
        <v/>
      </c>
      <c r="D517" s="16"/>
      <c r="E517" s="3" t="str">
        <f>IF(B517="","",IFERROR(VLOOKUP(B517,Ingredients!$A:$G,4,FALSE),"ingredient not in list"))</f>
        <v/>
      </c>
      <c r="F517" t="str">
        <f t="shared" si="89"/>
        <v/>
      </c>
      <c r="G517" s="9" t="str">
        <f>IF(B517="", "", IFERROR((VLOOKUP(B517,Ingredients!$A:$H,8,FALSE)*(D517/(VLOOKUP(B517,Ingredients!$A:$H,3,FALSE)))), "ingredient not in list"))</f>
        <v/>
      </c>
      <c r="H517" t="str">
        <f t="shared" si="90"/>
        <v/>
      </c>
      <c r="I517" s="69" t="str">
        <f>IF($B517="", "", IFERROR((VLOOKUP($B517,Ingredients!$A:$K,9,FALSE)*($D517/(VLOOKUP($B517,Ingredients!$A:$K,3,FALSE)))), "ingredient not in list"))</f>
        <v/>
      </c>
      <c r="J517" t="str">
        <f t="shared" si="91"/>
        <v/>
      </c>
      <c r="K517" s="69" t="str">
        <f>IF($B517="", "", IFERROR((VLOOKUP($B517,Ingredients!$A:$K,10,FALSE)*($D517/(VLOOKUP($B517,Ingredients!$A:$K,3,FALSE)))), "ingredient not in list"))</f>
        <v/>
      </c>
      <c r="L517" t="str">
        <f t="shared" si="92"/>
        <v/>
      </c>
      <c r="M517" s="69" t="str">
        <f>IF($B517="", "", IFERROR((VLOOKUP($B517,Ingredients!$A:$K,11,FALSE)*($D517/(VLOOKUP($B517,Ingredients!$A:$K,3,FALSE)))), "ingredient not in list"))</f>
        <v/>
      </c>
      <c r="N517" t="str">
        <f t="shared" si="93"/>
        <v/>
      </c>
      <c r="O517" s="29" t="str">
        <f>IF($B517="", "", IFERROR((VLOOKUP($B517,Ingredients!$A:$H,6,FALSE)*($D517/(VLOOKUP($B517,Ingredients!$A:$H,3,FALSE)))), "ingredient not in list"))</f>
        <v/>
      </c>
      <c r="P517" s="9" t="str">
        <f>IF(AND(G517&lt;&gt;"",G518=""),SUM(G$1:G518)-SUM(P$1:P516),"")</f>
        <v/>
      </c>
      <c r="Q517" t="str">
        <f>IF(AND(O517&lt;&gt;"",O518=""),SUM(O$1:O518)-SUM(Q$1:Q516),"")</f>
        <v/>
      </c>
      <c r="R517" s="114" t="str">
        <f>IF(AND(I517&lt;&gt;"",I518=""),SUM(I$1:I518)-SUM(R$1:R516),"")</f>
        <v/>
      </c>
      <c r="S517" s="114" t="str">
        <f>IF(AND(K517&lt;&gt;"",K518=""),SUM(K$1:K518)-SUM(S$1:S516),"")</f>
        <v/>
      </c>
      <c r="T517" s="114" t="str">
        <f>IF(AND(M517&lt;&gt;"",M518=""),SUM(M$1:M518)-SUM(T$1:T516),"")</f>
        <v/>
      </c>
      <c r="V517" s="9" t="str">
        <f t="shared" si="94"/>
        <v/>
      </c>
      <c r="W517" s="28" t="str">
        <f t="shared" si="95"/>
        <v/>
      </c>
      <c r="X517" s="114" t="str">
        <f t="shared" si="96"/>
        <v/>
      </c>
      <c r="Y517" s="114" t="str">
        <f t="shared" si="97"/>
        <v/>
      </c>
      <c r="Z517" s="114" t="str">
        <f t="shared" si="98"/>
        <v/>
      </c>
    </row>
    <row r="518" spans="1:26" ht="12.75" x14ac:dyDescent="0.2">
      <c r="A518" s="16"/>
      <c r="C518" t="str">
        <f t="shared" si="88"/>
        <v/>
      </c>
      <c r="D518" s="16"/>
      <c r="E518" s="3" t="str">
        <f>IF(B518="","",IFERROR(VLOOKUP(B518,Ingredients!$A:$G,4,FALSE),"ingredient not in list"))</f>
        <v/>
      </c>
      <c r="F518" t="str">
        <f t="shared" si="89"/>
        <v/>
      </c>
      <c r="G518" s="9" t="str">
        <f>IF(B518="", "", IFERROR((VLOOKUP(B518,Ingredients!$A:$H,8,FALSE)*(D518/(VLOOKUP(B518,Ingredients!$A:$H,3,FALSE)))), "ingredient not in list"))</f>
        <v/>
      </c>
      <c r="H518" t="str">
        <f t="shared" si="90"/>
        <v/>
      </c>
      <c r="I518" s="69" t="str">
        <f>IF($B518="", "", IFERROR((VLOOKUP($B518,Ingredients!$A:$K,9,FALSE)*($D518/(VLOOKUP($B518,Ingredients!$A:$K,3,FALSE)))), "ingredient not in list"))</f>
        <v/>
      </c>
      <c r="J518" t="str">
        <f t="shared" si="91"/>
        <v/>
      </c>
      <c r="K518" s="69" t="str">
        <f>IF($B518="", "", IFERROR((VLOOKUP($B518,Ingredients!$A:$K,10,FALSE)*($D518/(VLOOKUP($B518,Ingredients!$A:$K,3,FALSE)))), "ingredient not in list"))</f>
        <v/>
      </c>
      <c r="L518" t="str">
        <f t="shared" si="92"/>
        <v/>
      </c>
      <c r="M518" s="69" t="str">
        <f>IF($B518="", "", IFERROR((VLOOKUP($B518,Ingredients!$A:$K,11,FALSE)*($D518/(VLOOKUP($B518,Ingredients!$A:$K,3,FALSE)))), "ingredient not in list"))</f>
        <v/>
      </c>
      <c r="N518" t="str">
        <f t="shared" si="93"/>
        <v/>
      </c>
      <c r="O518" s="29" t="str">
        <f>IF($B518="", "", IFERROR((VLOOKUP($B518,Ingredients!$A:$H,6,FALSE)*($D518/(VLOOKUP($B518,Ingredients!$A:$H,3,FALSE)))), "ingredient not in list"))</f>
        <v/>
      </c>
      <c r="P518" s="9" t="str">
        <f>IF(AND(G518&lt;&gt;"",G519=""),SUM(G$1:G519)-SUM(P$1:P517),"")</f>
        <v/>
      </c>
      <c r="Q518" t="str">
        <f>IF(AND(O518&lt;&gt;"",O519=""),SUM(O$1:O519)-SUM(Q$1:Q517),"")</f>
        <v/>
      </c>
      <c r="R518" s="114" t="str">
        <f>IF(AND(I518&lt;&gt;"",I519=""),SUM(I$1:I519)-SUM(R$1:R517),"")</f>
        <v/>
      </c>
      <c r="S518" s="114" t="str">
        <f>IF(AND(K518&lt;&gt;"",K519=""),SUM(K$1:K519)-SUM(S$1:S517),"")</f>
        <v/>
      </c>
      <c r="T518" s="114" t="str">
        <f>IF(AND(M518&lt;&gt;"",M519=""),SUM(M$1:M519)-SUM(T$1:T517),"")</f>
        <v/>
      </c>
      <c r="V518" s="9" t="str">
        <f t="shared" si="94"/>
        <v/>
      </c>
      <c r="W518" s="28" t="str">
        <f t="shared" si="95"/>
        <v/>
      </c>
      <c r="X518" s="114" t="str">
        <f t="shared" si="96"/>
        <v/>
      </c>
      <c r="Y518" s="114" t="str">
        <f t="shared" si="97"/>
        <v/>
      </c>
      <c r="Z518" s="114" t="str">
        <f t="shared" si="98"/>
        <v/>
      </c>
    </row>
    <row r="519" spans="1:26" ht="12.75" x14ac:dyDescent="0.2">
      <c r="A519" s="16"/>
      <c r="C519" t="str">
        <f t="shared" si="88"/>
        <v/>
      </c>
      <c r="D519" s="16"/>
      <c r="E519" s="3" t="str">
        <f>IF(B519="","",IFERROR(VLOOKUP(B519,Ingredients!$A:$G,4,FALSE),"ingredient not in list"))</f>
        <v/>
      </c>
      <c r="F519" t="str">
        <f t="shared" si="89"/>
        <v/>
      </c>
      <c r="G519" s="9" t="str">
        <f>IF(B519="", "", IFERROR((VLOOKUP(B519,Ingredients!$A:$H,8,FALSE)*(D519/(VLOOKUP(B519,Ingredients!$A:$H,3,FALSE)))), "ingredient not in list"))</f>
        <v/>
      </c>
      <c r="H519" t="str">
        <f t="shared" si="90"/>
        <v/>
      </c>
      <c r="I519" s="69" t="str">
        <f>IF($B519="", "", IFERROR((VLOOKUP($B519,Ingredients!$A:$K,9,FALSE)*($D519/(VLOOKUP($B519,Ingredients!$A:$K,3,FALSE)))), "ingredient not in list"))</f>
        <v/>
      </c>
      <c r="J519" t="str">
        <f t="shared" si="91"/>
        <v/>
      </c>
      <c r="K519" s="69" t="str">
        <f>IF($B519="", "", IFERROR((VLOOKUP($B519,Ingredients!$A:$K,10,FALSE)*($D519/(VLOOKUP($B519,Ingredients!$A:$K,3,FALSE)))), "ingredient not in list"))</f>
        <v/>
      </c>
      <c r="L519" t="str">
        <f t="shared" si="92"/>
        <v/>
      </c>
      <c r="M519" s="69" t="str">
        <f>IF($B519="", "", IFERROR((VLOOKUP($B519,Ingredients!$A:$K,11,FALSE)*($D519/(VLOOKUP($B519,Ingredients!$A:$K,3,FALSE)))), "ingredient not in list"))</f>
        <v/>
      </c>
      <c r="N519" t="str">
        <f t="shared" si="93"/>
        <v/>
      </c>
      <c r="O519" s="29" t="str">
        <f>IF($B519="", "", IFERROR((VLOOKUP($B519,Ingredients!$A:$H,6,FALSE)*($D519/(VLOOKUP($B519,Ingredients!$A:$H,3,FALSE)))), "ingredient not in list"))</f>
        <v/>
      </c>
      <c r="P519" s="9" t="str">
        <f>IF(AND(G519&lt;&gt;"",G520=""),SUM(G$1:G520)-SUM(P$1:P518),"")</f>
        <v/>
      </c>
      <c r="Q519" t="str">
        <f>IF(AND(O519&lt;&gt;"",O520=""),SUM(O$1:O520)-SUM(Q$1:Q518),"")</f>
        <v/>
      </c>
      <c r="R519" s="114" t="str">
        <f>IF(AND(I519&lt;&gt;"",I520=""),SUM(I$1:I520)-SUM(R$1:R518),"")</f>
        <v/>
      </c>
      <c r="S519" s="114" t="str">
        <f>IF(AND(K519&lt;&gt;"",K520=""),SUM(K$1:K520)-SUM(S$1:S518),"")</f>
        <v/>
      </c>
      <c r="T519" s="114" t="str">
        <f>IF(AND(M519&lt;&gt;"",M520=""),SUM(M$1:M520)-SUM(T$1:T518),"")</f>
        <v/>
      </c>
      <c r="V519" s="9" t="str">
        <f t="shared" si="94"/>
        <v/>
      </c>
      <c r="W519" s="28" t="str">
        <f t="shared" si="95"/>
        <v/>
      </c>
      <c r="X519" s="114" t="str">
        <f t="shared" si="96"/>
        <v/>
      </c>
      <c r="Y519" s="114" t="str">
        <f t="shared" si="97"/>
        <v/>
      </c>
      <c r="Z519" s="114" t="str">
        <f t="shared" si="98"/>
        <v/>
      </c>
    </row>
    <row r="520" spans="1:26" ht="12.75" x14ac:dyDescent="0.2">
      <c r="A520" s="16"/>
      <c r="C520" t="str">
        <f t="shared" si="88"/>
        <v/>
      </c>
      <c r="D520" s="16"/>
      <c r="E520" s="3" t="str">
        <f>IF(B520="","",IFERROR(VLOOKUP(B520,Ingredients!$A:$G,4,FALSE),"ingredient not in list"))</f>
        <v/>
      </c>
      <c r="F520" t="str">
        <f t="shared" si="89"/>
        <v/>
      </c>
      <c r="G520" s="9" t="str">
        <f>IF(B520="", "", IFERROR((VLOOKUP(B520,Ingredients!$A:$H,8,FALSE)*(D520/(VLOOKUP(B520,Ingredients!$A:$H,3,FALSE)))), "ingredient not in list"))</f>
        <v/>
      </c>
      <c r="H520" t="str">
        <f t="shared" si="90"/>
        <v/>
      </c>
      <c r="I520" s="69" t="str">
        <f>IF($B520="", "", IFERROR((VLOOKUP($B520,Ingredients!$A:$K,9,FALSE)*($D520/(VLOOKUP($B520,Ingredients!$A:$K,3,FALSE)))), "ingredient not in list"))</f>
        <v/>
      </c>
      <c r="J520" t="str">
        <f t="shared" si="91"/>
        <v/>
      </c>
      <c r="K520" s="69" t="str">
        <f>IF($B520="", "", IFERROR((VLOOKUP($B520,Ingredients!$A:$K,10,FALSE)*($D520/(VLOOKUP($B520,Ingredients!$A:$K,3,FALSE)))), "ingredient not in list"))</f>
        <v/>
      </c>
      <c r="L520" t="str">
        <f t="shared" si="92"/>
        <v/>
      </c>
      <c r="M520" s="69" t="str">
        <f>IF($B520="", "", IFERROR((VLOOKUP($B520,Ingredients!$A:$K,11,FALSE)*($D520/(VLOOKUP($B520,Ingredients!$A:$K,3,FALSE)))), "ingredient not in list"))</f>
        <v/>
      </c>
      <c r="N520" t="str">
        <f t="shared" si="93"/>
        <v/>
      </c>
      <c r="O520" s="29" t="str">
        <f>IF($B520="", "", IFERROR((VLOOKUP($B520,Ingredients!$A:$H,6,FALSE)*($D520/(VLOOKUP($B520,Ingredients!$A:$H,3,FALSE)))), "ingredient not in list"))</f>
        <v/>
      </c>
      <c r="P520" s="9" t="str">
        <f>IF(AND(G520&lt;&gt;"",G521=""),SUM(G$1:G521)-SUM(P$1:P519),"")</f>
        <v/>
      </c>
      <c r="Q520" t="str">
        <f>IF(AND(O520&lt;&gt;"",O521=""),SUM(O$1:O521)-SUM(Q$1:Q519),"")</f>
        <v/>
      </c>
      <c r="R520" s="114" t="str">
        <f>IF(AND(I520&lt;&gt;"",I521=""),SUM(I$1:I521)-SUM(R$1:R519),"")</f>
        <v/>
      </c>
      <c r="S520" s="114" t="str">
        <f>IF(AND(K520&lt;&gt;"",K521=""),SUM(K$1:K521)-SUM(S$1:S519),"")</f>
        <v/>
      </c>
      <c r="T520" s="114" t="str">
        <f>IF(AND(M520&lt;&gt;"",M521=""),SUM(M$1:M521)-SUM(T$1:T519),"")</f>
        <v/>
      </c>
      <c r="V520" s="9" t="str">
        <f t="shared" si="94"/>
        <v/>
      </c>
      <c r="W520" s="28" t="str">
        <f t="shared" si="95"/>
        <v/>
      </c>
      <c r="X520" s="114" t="str">
        <f t="shared" si="96"/>
        <v/>
      </c>
      <c r="Y520" s="114" t="str">
        <f t="shared" si="97"/>
        <v/>
      </c>
      <c r="Z520" s="114" t="str">
        <f t="shared" si="98"/>
        <v/>
      </c>
    </row>
    <row r="521" spans="1:26" ht="12.75" x14ac:dyDescent="0.2">
      <c r="A521" s="16"/>
      <c r="C521" t="str">
        <f t="shared" si="88"/>
        <v/>
      </c>
      <c r="D521" s="16"/>
      <c r="E521" s="3" t="str">
        <f>IF(B521="","",IFERROR(VLOOKUP(B521,Ingredients!$A:$G,4,FALSE),"ingredient not in list"))</f>
        <v/>
      </c>
      <c r="F521" t="str">
        <f t="shared" si="89"/>
        <v/>
      </c>
      <c r="G521" s="9" t="str">
        <f>IF(B521="", "", IFERROR((VLOOKUP(B521,Ingredients!$A:$H,8,FALSE)*(D521/(VLOOKUP(B521,Ingredients!$A:$H,3,FALSE)))), "ingredient not in list"))</f>
        <v/>
      </c>
      <c r="H521" t="str">
        <f t="shared" si="90"/>
        <v/>
      </c>
      <c r="I521" s="69" t="str">
        <f>IF($B521="", "", IFERROR((VLOOKUP($B521,Ingredients!$A:$K,9,FALSE)*($D521/(VLOOKUP($B521,Ingredients!$A:$K,3,FALSE)))), "ingredient not in list"))</f>
        <v/>
      </c>
      <c r="J521" t="str">
        <f t="shared" si="91"/>
        <v/>
      </c>
      <c r="K521" s="69" t="str">
        <f>IF($B521="", "", IFERROR((VLOOKUP($B521,Ingredients!$A:$K,10,FALSE)*($D521/(VLOOKUP($B521,Ingredients!$A:$K,3,FALSE)))), "ingredient not in list"))</f>
        <v/>
      </c>
      <c r="L521" t="str">
        <f t="shared" si="92"/>
        <v/>
      </c>
      <c r="M521" s="69" t="str">
        <f>IF($B521="", "", IFERROR((VLOOKUP($B521,Ingredients!$A:$K,11,FALSE)*($D521/(VLOOKUP($B521,Ingredients!$A:$K,3,FALSE)))), "ingredient not in list"))</f>
        <v/>
      </c>
      <c r="N521" t="str">
        <f t="shared" si="93"/>
        <v/>
      </c>
      <c r="O521" s="29" t="str">
        <f>IF($B521="", "", IFERROR((VLOOKUP($B521,Ingredients!$A:$H,6,FALSE)*($D521/(VLOOKUP($B521,Ingredients!$A:$H,3,FALSE)))), "ingredient not in list"))</f>
        <v/>
      </c>
      <c r="P521" s="9" t="str">
        <f>IF(AND(G521&lt;&gt;"",G522=""),SUM(G$1:G522)-SUM(P$1:P520),"")</f>
        <v/>
      </c>
      <c r="Q521" t="str">
        <f>IF(AND(O521&lt;&gt;"",O522=""),SUM(O$1:O522)-SUM(Q$1:Q520),"")</f>
        <v/>
      </c>
      <c r="R521" s="114" t="str">
        <f>IF(AND(I521&lt;&gt;"",I522=""),SUM(I$1:I522)-SUM(R$1:R520),"")</f>
        <v/>
      </c>
      <c r="S521" s="114" t="str">
        <f>IF(AND(K521&lt;&gt;"",K522=""),SUM(K$1:K522)-SUM(S$1:S520),"")</f>
        <v/>
      </c>
      <c r="T521" s="114" t="str">
        <f>IF(AND(M521&lt;&gt;"",M522=""),SUM(M$1:M522)-SUM(T$1:T520),"")</f>
        <v/>
      </c>
      <c r="V521" s="9" t="str">
        <f t="shared" si="94"/>
        <v/>
      </c>
      <c r="W521" s="28" t="str">
        <f t="shared" si="95"/>
        <v/>
      </c>
      <c r="X521" s="114" t="str">
        <f t="shared" si="96"/>
        <v/>
      </c>
      <c r="Y521" s="114" t="str">
        <f t="shared" si="97"/>
        <v/>
      </c>
      <c r="Z521" s="114" t="str">
        <f t="shared" si="98"/>
        <v/>
      </c>
    </row>
    <row r="522" spans="1:26" ht="12.75" x14ac:dyDescent="0.2">
      <c r="A522" s="16"/>
      <c r="C522" t="str">
        <f t="shared" si="88"/>
        <v/>
      </c>
      <c r="D522" s="16"/>
      <c r="E522" s="3" t="str">
        <f>IF(B522="","",IFERROR(VLOOKUP(B522,Ingredients!$A:$G,4,FALSE),"ingredient not in list"))</f>
        <v/>
      </c>
      <c r="F522" t="str">
        <f t="shared" si="89"/>
        <v/>
      </c>
      <c r="G522" s="9" t="str">
        <f>IF(B522="", "", IFERROR((VLOOKUP(B522,Ingredients!$A:$H,8,FALSE)*(D522/(VLOOKUP(B522,Ingredients!$A:$H,3,FALSE)))), "ingredient not in list"))</f>
        <v/>
      </c>
      <c r="H522" t="str">
        <f t="shared" si="90"/>
        <v/>
      </c>
      <c r="I522" s="69" t="str">
        <f>IF($B522="", "", IFERROR((VLOOKUP($B522,Ingredients!$A:$K,9,FALSE)*($D522/(VLOOKUP($B522,Ingredients!$A:$K,3,FALSE)))), "ingredient not in list"))</f>
        <v/>
      </c>
      <c r="J522" t="str">
        <f t="shared" si="91"/>
        <v/>
      </c>
      <c r="K522" s="69" t="str">
        <f>IF($B522="", "", IFERROR((VLOOKUP($B522,Ingredients!$A:$K,10,FALSE)*($D522/(VLOOKUP($B522,Ingredients!$A:$K,3,FALSE)))), "ingredient not in list"))</f>
        <v/>
      </c>
      <c r="L522" t="str">
        <f t="shared" si="92"/>
        <v/>
      </c>
      <c r="M522" s="69" t="str">
        <f>IF($B522="", "", IFERROR((VLOOKUP($B522,Ingredients!$A:$K,11,FALSE)*($D522/(VLOOKUP($B522,Ingredients!$A:$K,3,FALSE)))), "ingredient not in list"))</f>
        <v/>
      </c>
      <c r="N522" t="str">
        <f t="shared" si="93"/>
        <v/>
      </c>
      <c r="O522" s="29" t="str">
        <f>IF($B522="", "", IFERROR((VLOOKUP($B522,Ingredients!$A:$H,6,FALSE)*($D522/(VLOOKUP($B522,Ingredients!$A:$H,3,FALSE)))), "ingredient not in list"))</f>
        <v/>
      </c>
      <c r="P522" s="9" t="str">
        <f>IF(AND(G522&lt;&gt;"",G523=""),SUM(G$1:G523)-SUM(P$1:P521),"")</f>
        <v/>
      </c>
      <c r="Q522" t="str">
        <f>IF(AND(O522&lt;&gt;"",O523=""),SUM(O$1:O523)-SUM(Q$1:Q521),"")</f>
        <v/>
      </c>
      <c r="R522" s="114" t="str">
        <f>IF(AND(I522&lt;&gt;"",I523=""),SUM(I$1:I523)-SUM(R$1:R521),"")</f>
        <v/>
      </c>
      <c r="S522" s="114" t="str">
        <f>IF(AND(K522&lt;&gt;"",K523=""),SUM(K$1:K523)-SUM(S$1:S521),"")</f>
        <v/>
      </c>
      <c r="T522" s="114" t="str">
        <f>IF(AND(M522&lt;&gt;"",M523=""),SUM(M$1:M523)-SUM(T$1:T521),"")</f>
        <v/>
      </c>
      <c r="V522" s="9" t="str">
        <f t="shared" si="94"/>
        <v/>
      </c>
      <c r="W522" s="28" t="str">
        <f t="shared" si="95"/>
        <v/>
      </c>
      <c r="X522" s="114" t="str">
        <f t="shared" si="96"/>
        <v/>
      </c>
      <c r="Y522" s="114" t="str">
        <f t="shared" si="97"/>
        <v/>
      </c>
      <c r="Z522" s="114" t="str">
        <f t="shared" si="98"/>
        <v/>
      </c>
    </row>
    <row r="523" spans="1:26" ht="12.75" x14ac:dyDescent="0.2">
      <c r="A523" s="16"/>
      <c r="C523" t="str">
        <f t="shared" si="88"/>
        <v/>
      </c>
      <c r="D523" s="16"/>
      <c r="E523" s="3" t="str">
        <f>IF(B523="","",IFERROR(VLOOKUP(B523,Ingredients!$A:$G,4,FALSE),"ingredient not in list"))</f>
        <v/>
      </c>
      <c r="F523" t="str">
        <f t="shared" si="89"/>
        <v/>
      </c>
      <c r="G523" s="9" t="str">
        <f>IF(B523="", "", IFERROR((VLOOKUP(B523,Ingredients!$A:$H,8,FALSE)*(D523/(VLOOKUP(B523,Ingredients!$A:$H,3,FALSE)))), "ingredient not in list"))</f>
        <v/>
      </c>
      <c r="H523" t="str">
        <f t="shared" si="90"/>
        <v/>
      </c>
      <c r="I523" s="69" t="str">
        <f>IF($B523="", "", IFERROR((VLOOKUP($B523,Ingredients!$A:$K,9,FALSE)*($D523/(VLOOKUP($B523,Ingredients!$A:$K,3,FALSE)))), "ingredient not in list"))</f>
        <v/>
      </c>
      <c r="J523" t="str">
        <f t="shared" si="91"/>
        <v/>
      </c>
      <c r="K523" s="69" t="str">
        <f>IF($B523="", "", IFERROR((VLOOKUP($B523,Ingredients!$A:$K,10,FALSE)*($D523/(VLOOKUP($B523,Ingredients!$A:$K,3,FALSE)))), "ingredient not in list"))</f>
        <v/>
      </c>
      <c r="L523" t="str">
        <f t="shared" si="92"/>
        <v/>
      </c>
      <c r="M523" s="69" t="str">
        <f>IF($B523="", "", IFERROR((VLOOKUP($B523,Ingredients!$A:$K,11,FALSE)*($D523/(VLOOKUP($B523,Ingredients!$A:$K,3,FALSE)))), "ingredient not in list"))</f>
        <v/>
      </c>
      <c r="N523" t="str">
        <f t="shared" si="93"/>
        <v/>
      </c>
      <c r="O523" s="29" t="str">
        <f>IF($B523="", "", IFERROR((VLOOKUP($B523,Ingredients!$A:$H,6,FALSE)*($D523/(VLOOKUP($B523,Ingredients!$A:$H,3,FALSE)))), "ingredient not in list"))</f>
        <v/>
      </c>
      <c r="P523" s="9" t="str">
        <f>IF(AND(G523&lt;&gt;"",G524=""),SUM(G$1:G524)-SUM(P$1:P522),"")</f>
        <v/>
      </c>
      <c r="Q523" t="str">
        <f>IF(AND(O523&lt;&gt;"",O524=""),SUM(O$1:O524)-SUM(Q$1:Q522),"")</f>
        <v/>
      </c>
      <c r="R523" s="114" t="str">
        <f>IF(AND(I523&lt;&gt;"",I524=""),SUM(I$1:I524)-SUM(R$1:R522),"")</f>
        <v/>
      </c>
      <c r="S523" s="114" t="str">
        <f>IF(AND(K523&lt;&gt;"",K524=""),SUM(K$1:K524)-SUM(S$1:S522),"")</f>
        <v/>
      </c>
      <c r="T523" s="114" t="str">
        <f>IF(AND(M523&lt;&gt;"",M524=""),SUM(M$1:M524)-SUM(T$1:T522),"")</f>
        <v/>
      </c>
      <c r="V523" s="9" t="str">
        <f t="shared" si="94"/>
        <v/>
      </c>
      <c r="W523" s="28" t="str">
        <f t="shared" si="95"/>
        <v/>
      </c>
      <c r="X523" s="114" t="str">
        <f t="shared" si="96"/>
        <v/>
      </c>
      <c r="Y523" s="114" t="str">
        <f t="shared" si="97"/>
        <v/>
      </c>
      <c r="Z523" s="114" t="str">
        <f t="shared" si="98"/>
        <v/>
      </c>
    </row>
    <row r="524" spans="1:26" ht="12.75" x14ac:dyDescent="0.2">
      <c r="A524" s="16"/>
      <c r="C524" t="str">
        <f t="shared" si="88"/>
        <v/>
      </c>
      <c r="D524" s="16"/>
      <c r="E524" s="3" t="str">
        <f>IF(B524="","",IFERROR(VLOOKUP(B524,Ingredients!$A:$G,4,FALSE),"ingredient not in list"))</f>
        <v/>
      </c>
      <c r="F524" t="str">
        <f t="shared" si="89"/>
        <v/>
      </c>
      <c r="G524" s="9" t="str">
        <f>IF(B524="", "", IFERROR((VLOOKUP(B524,Ingredients!$A:$H,8,FALSE)*(D524/(VLOOKUP(B524,Ingredients!$A:$H,3,FALSE)))), "ingredient not in list"))</f>
        <v/>
      </c>
      <c r="H524" t="str">
        <f t="shared" si="90"/>
        <v/>
      </c>
      <c r="I524" s="69" t="str">
        <f>IF($B524="", "", IFERROR((VLOOKUP($B524,Ingredients!$A:$K,9,FALSE)*($D524/(VLOOKUP($B524,Ingredients!$A:$K,3,FALSE)))), "ingredient not in list"))</f>
        <v/>
      </c>
      <c r="J524" t="str">
        <f t="shared" si="91"/>
        <v/>
      </c>
      <c r="K524" s="69" t="str">
        <f>IF($B524="", "", IFERROR((VLOOKUP($B524,Ingredients!$A:$K,10,FALSE)*($D524/(VLOOKUP($B524,Ingredients!$A:$K,3,FALSE)))), "ingredient not in list"))</f>
        <v/>
      </c>
      <c r="L524" t="str">
        <f t="shared" si="92"/>
        <v/>
      </c>
      <c r="M524" s="69" t="str">
        <f>IF($B524="", "", IFERROR((VLOOKUP($B524,Ingredients!$A:$K,11,FALSE)*($D524/(VLOOKUP($B524,Ingredients!$A:$K,3,FALSE)))), "ingredient not in list"))</f>
        <v/>
      </c>
      <c r="N524" t="str">
        <f t="shared" si="93"/>
        <v/>
      </c>
      <c r="O524" s="29" t="str">
        <f>IF($B524="", "", IFERROR((VLOOKUP($B524,Ingredients!$A:$H,6,FALSE)*($D524/(VLOOKUP($B524,Ingredients!$A:$H,3,FALSE)))), "ingredient not in list"))</f>
        <v/>
      </c>
      <c r="P524" s="9" t="str">
        <f>IF(AND(G524&lt;&gt;"",G525=""),SUM(G$1:G525)-SUM(P$1:P523),"")</f>
        <v/>
      </c>
      <c r="Q524" t="str">
        <f>IF(AND(O524&lt;&gt;"",O525=""),SUM(O$1:O525)-SUM(Q$1:Q523),"")</f>
        <v/>
      </c>
      <c r="R524" s="114" t="str">
        <f>IF(AND(I524&lt;&gt;"",I525=""),SUM(I$1:I525)-SUM(R$1:R523),"")</f>
        <v/>
      </c>
      <c r="S524" s="114" t="str">
        <f>IF(AND(K524&lt;&gt;"",K525=""),SUM(K$1:K525)-SUM(S$1:S523),"")</f>
        <v/>
      </c>
      <c r="T524" s="114" t="str">
        <f>IF(AND(M524&lt;&gt;"",M525=""),SUM(M$1:M525)-SUM(T$1:T523),"")</f>
        <v/>
      </c>
      <c r="V524" s="9" t="str">
        <f t="shared" si="94"/>
        <v/>
      </c>
      <c r="W524" s="28" t="str">
        <f t="shared" si="95"/>
        <v/>
      </c>
      <c r="X524" s="114" t="str">
        <f t="shared" si="96"/>
        <v/>
      </c>
      <c r="Y524" s="114" t="str">
        <f t="shared" si="97"/>
        <v/>
      </c>
      <c r="Z524" s="114" t="str">
        <f t="shared" si="98"/>
        <v/>
      </c>
    </row>
    <row r="525" spans="1:26" ht="12.75" x14ac:dyDescent="0.2">
      <c r="A525" s="16"/>
      <c r="C525" t="str">
        <f t="shared" si="88"/>
        <v/>
      </c>
      <c r="D525" s="16"/>
      <c r="E525" s="3" t="str">
        <f>IF(B525="","",IFERROR(VLOOKUP(B525,Ingredients!$A:$G,4,FALSE),"ingredient not in list"))</f>
        <v/>
      </c>
      <c r="F525" t="str">
        <f t="shared" si="89"/>
        <v/>
      </c>
      <c r="G525" s="9" t="str">
        <f>IF(B525="", "", IFERROR((VLOOKUP(B525,Ingredients!$A:$H,8,FALSE)*(D525/(VLOOKUP(B525,Ingredients!$A:$H,3,FALSE)))), "ingredient not in list"))</f>
        <v/>
      </c>
      <c r="H525" t="str">
        <f t="shared" si="90"/>
        <v/>
      </c>
      <c r="I525" s="69" t="str">
        <f>IF($B525="", "", IFERROR((VLOOKUP($B525,Ingredients!$A:$K,9,FALSE)*($D525/(VLOOKUP($B525,Ingredients!$A:$K,3,FALSE)))), "ingredient not in list"))</f>
        <v/>
      </c>
      <c r="J525" t="str">
        <f t="shared" si="91"/>
        <v/>
      </c>
      <c r="K525" s="69" t="str">
        <f>IF($B525="", "", IFERROR((VLOOKUP($B525,Ingredients!$A:$K,10,FALSE)*($D525/(VLOOKUP($B525,Ingredients!$A:$K,3,FALSE)))), "ingredient not in list"))</f>
        <v/>
      </c>
      <c r="L525" t="str">
        <f t="shared" si="92"/>
        <v/>
      </c>
      <c r="M525" s="69" t="str">
        <f>IF($B525="", "", IFERROR((VLOOKUP($B525,Ingredients!$A:$K,11,FALSE)*($D525/(VLOOKUP($B525,Ingredients!$A:$K,3,FALSE)))), "ingredient not in list"))</f>
        <v/>
      </c>
      <c r="N525" t="str">
        <f t="shared" si="93"/>
        <v/>
      </c>
      <c r="O525" s="29" t="str">
        <f>IF($B525="", "", IFERROR((VLOOKUP($B525,Ingredients!$A:$H,6,FALSE)*($D525/(VLOOKUP($B525,Ingredients!$A:$H,3,FALSE)))), "ingredient not in list"))</f>
        <v/>
      </c>
      <c r="P525" s="9" t="str">
        <f>IF(AND(G525&lt;&gt;"",G526=""),SUM(G$1:G526)-SUM(P$1:P524),"")</f>
        <v/>
      </c>
      <c r="Q525" t="str">
        <f>IF(AND(O525&lt;&gt;"",O526=""),SUM(O$1:O526)-SUM(Q$1:Q524),"")</f>
        <v/>
      </c>
      <c r="R525" s="114" t="str">
        <f>IF(AND(I525&lt;&gt;"",I526=""),SUM(I$1:I526)-SUM(R$1:R524),"")</f>
        <v/>
      </c>
      <c r="S525" s="114" t="str">
        <f>IF(AND(K525&lt;&gt;"",K526=""),SUM(K$1:K526)-SUM(S$1:S524),"")</f>
        <v/>
      </c>
      <c r="T525" s="114" t="str">
        <f>IF(AND(M525&lt;&gt;"",M526=""),SUM(M$1:M526)-SUM(T$1:T524),"")</f>
        <v/>
      </c>
      <c r="V525" s="9" t="str">
        <f t="shared" si="94"/>
        <v/>
      </c>
      <c r="W525" s="28" t="str">
        <f t="shared" si="95"/>
        <v/>
      </c>
      <c r="X525" s="114" t="str">
        <f t="shared" si="96"/>
        <v/>
      </c>
      <c r="Y525" s="114" t="str">
        <f t="shared" si="97"/>
        <v/>
      </c>
      <c r="Z525" s="114" t="str">
        <f t="shared" si="98"/>
        <v/>
      </c>
    </row>
    <row r="526" spans="1:26" ht="12.75" x14ac:dyDescent="0.2">
      <c r="A526" s="16"/>
      <c r="C526" t="str">
        <f t="shared" si="88"/>
        <v/>
      </c>
      <c r="D526" s="16"/>
      <c r="E526" s="3" t="str">
        <f>IF(B526="","",IFERROR(VLOOKUP(B526,Ingredients!$A:$G,4,FALSE),"ingredient not in list"))</f>
        <v/>
      </c>
      <c r="F526" t="str">
        <f t="shared" si="89"/>
        <v/>
      </c>
      <c r="G526" s="9" t="str">
        <f>IF(B526="", "", IFERROR((VLOOKUP(B526,Ingredients!$A:$H,8,FALSE)*(D526/(VLOOKUP(B526,Ingredients!$A:$H,3,FALSE)))), "ingredient not in list"))</f>
        <v/>
      </c>
      <c r="H526" t="str">
        <f t="shared" si="90"/>
        <v/>
      </c>
      <c r="I526" s="69" t="str">
        <f>IF($B526="", "", IFERROR((VLOOKUP($B526,Ingredients!$A:$K,9,FALSE)*($D526/(VLOOKUP($B526,Ingredients!$A:$K,3,FALSE)))), "ingredient not in list"))</f>
        <v/>
      </c>
      <c r="J526" t="str">
        <f t="shared" si="91"/>
        <v/>
      </c>
      <c r="K526" s="69" t="str">
        <f>IF($B526="", "", IFERROR((VLOOKUP($B526,Ingredients!$A:$K,10,FALSE)*($D526/(VLOOKUP($B526,Ingredients!$A:$K,3,FALSE)))), "ingredient not in list"))</f>
        <v/>
      </c>
      <c r="L526" t="str">
        <f t="shared" si="92"/>
        <v/>
      </c>
      <c r="M526" s="69" t="str">
        <f>IF($B526="", "", IFERROR((VLOOKUP($B526,Ingredients!$A:$K,11,FALSE)*($D526/(VLOOKUP($B526,Ingredients!$A:$K,3,FALSE)))), "ingredient not in list"))</f>
        <v/>
      </c>
      <c r="N526" t="str">
        <f t="shared" si="93"/>
        <v/>
      </c>
      <c r="O526" s="29" t="str">
        <f>IF($B526="", "", IFERROR((VLOOKUP($B526,Ingredients!$A:$H,6,FALSE)*($D526/(VLOOKUP($B526,Ingredients!$A:$H,3,FALSE)))), "ingredient not in list"))</f>
        <v/>
      </c>
      <c r="P526" s="9" t="str">
        <f>IF(AND(G526&lt;&gt;"",G527=""),SUM(G$1:G527)-SUM(P$1:P525),"")</f>
        <v/>
      </c>
      <c r="Q526" t="str">
        <f>IF(AND(O526&lt;&gt;"",O527=""),SUM(O$1:O527)-SUM(Q$1:Q525),"")</f>
        <v/>
      </c>
      <c r="R526" s="114" t="str">
        <f>IF(AND(I526&lt;&gt;"",I527=""),SUM(I$1:I527)-SUM(R$1:R525),"")</f>
        <v/>
      </c>
      <c r="S526" s="114" t="str">
        <f>IF(AND(K526&lt;&gt;"",K527=""),SUM(K$1:K527)-SUM(S$1:S525),"")</f>
        <v/>
      </c>
      <c r="T526" s="114" t="str">
        <f>IF(AND(M526&lt;&gt;"",M527=""),SUM(M$1:M527)-SUM(T$1:T525),"")</f>
        <v/>
      </c>
      <c r="V526" s="9" t="str">
        <f t="shared" si="94"/>
        <v/>
      </c>
      <c r="W526" s="28" t="str">
        <f t="shared" si="95"/>
        <v/>
      </c>
      <c r="X526" s="114" t="str">
        <f t="shared" si="96"/>
        <v/>
      </c>
      <c r="Y526" s="114" t="str">
        <f t="shared" si="97"/>
        <v/>
      </c>
      <c r="Z526" s="114" t="str">
        <f t="shared" si="98"/>
        <v/>
      </c>
    </row>
    <row r="527" spans="1:26" ht="12.75" x14ac:dyDescent="0.2">
      <c r="A527" s="16"/>
      <c r="C527" t="str">
        <f t="shared" si="88"/>
        <v/>
      </c>
      <c r="D527" s="16"/>
      <c r="E527" s="3" t="str">
        <f>IF(B527="","",IFERROR(VLOOKUP(B527,Ingredients!$A:$G,4,FALSE),"ingredient not in list"))</f>
        <v/>
      </c>
      <c r="F527" t="str">
        <f t="shared" si="89"/>
        <v/>
      </c>
      <c r="G527" s="9" t="str">
        <f>IF(B527="", "", IFERROR((VLOOKUP(B527,Ingredients!$A:$H,8,FALSE)*(D527/(VLOOKUP(B527,Ingredients!$A:$H,3,FALSE)))), "ingredient not in list"))</f>
        <v/>
      </c>
      <c r="H527" t="str">
        <f t="shared" si="90"/>
        <v/>
      </c>
      <c r="I527" s="69" t="str">
        <f>IF($B527="", "", IFERROR((VLOOKUP($B527,Ingredients!$A:$K,9,FALSE)*($D527/(VLOOKUP($B527,Ingredients!$A:$K,3,FALSE)))), "ingredient not in list"))</f>
        <v/>
      </c>
      <c r="J527" t="str">
        <f t="shared" si="91"/>
        <v/>
      </c>
      <c r="K527" s="69" t="str">
        <f>IF($B527="", "", IFERROR((VLOOKUP($B527,Ingredients!$A:$K,10,FALSE)*($D527/(VLOOKUP($B527,Ingredients!$A:$K,3,FALSE)))), "ingredient not in list"))</f>
        <v/>
      </c>
      <c r="L527" t="str">
        <f t="shared" si="92"/>
        <v/>
      </c>
      <c r="M527" s="69" t="str">
        <f>IF($B527="", "", IFERROR((VLOOKUP($B527,Ingredients!$A:$K,11,FALSE)*($D527/(VLOOKUP($B527,Ingredients!$A:$K,3,FALSE)))), "ingredient not in list"))</f>
        <v/>
      </c>
      <c r="N527" t="str">
        <f t="shared" si="93"/>
        <v/>
      </c>
      <c r="O527" s="29" t="str">
        <f>IF($B527="", "", IFERROR((VLOOKUP($B527,Ingredients!$A:$H,6,FALSE)*($D527/(VLOOKUP($B527,Ingredients!$A:$H,3,FALSE)))), "ingredient not in list"))</f>
        <v/>
      </c>
      <c r="P527" s="9" t="str">
        <f>IF(AND(G527&lt;&gt;"",G528=""),SUM(G$1:G528)-SUM(P$1:P526),"")</f>
        <v/>
      </c>
      <c r="Q527" t="str">
        <f>IF(AND(O527&lt;&gt;"",O528=""),SUM(O$1:O528)-SUM(Q$1:Q526),"")</f>
        <v/>
      </c>
      <c r="R527" s="114" t="str">
        <f>IF(AND(I527&lt;&gt;"",I528=""),SUM(I$1:I528)-SUM(R$1:R526),"")</f>
        <v/>
      </c>
      <c r="S527" s="114" t="str">
        <f>IF(AND(K527&lt;&gt;"",K528=""),SUM(K$1:K528)-SUM(S$1:S526),"")</f>
        <v/>
      </c>
      <c r="T527" s="114" t="str">
        <f>IF(AND(M527&lt;&gt;"",M528=""),SUM(M$1:M528)-SUM(T$1:T526),"")</f>
        <v/>
      </c>
      <c r="V527" s="9" t="str">
        <f t="shared" si="94"/>
        <v/>
      </c>
      <c r="W527" s="28" t="str">
        <f t="shared" si="95"/>
        <v/>
      </c>
      <c r="X527" s="114" t="str">
        <f t="shared" si="96"/>
        <v/>
      </c>
      <c r="Y527" s="114" t="str">
        <f t="shared" si="97"/>
        <v/>
      </c>
      <c r="Z527" s="114" t="str">
        <f t="shared" si="98"/>
        <v/>
      </c>
    </row>
    <row r="528" spans="1:26" ht="12.75" x14ac:dyDescent="0.2">
      <c r="A528" s="16"/>
      <c r="C528" t="str">
        <f t="shared" si="88"/>
        <v/>
      </c>
      <c r="D528" s="16"/>
      <c r="E528" s="3" t="str">
        <f>IF(B528="","",IFERROR(VLOOKUP(B528,Ingredients!$A:$G,4,FALSE),"ingredient not in list"))</f>
        <v/>
      </c>
      <c r="F528" t="str">
        <f t="shared" si="89"/>
        <v/>
      </c>
      <c r="G528" s="9" t="str">
        <f>IF(B528="", "", IFERROR((VLOOKUP(B528,Ingredients!$A:$H,8,FALSE)*(D528/(VLOOKUP(B528,Ingredients!$A:$H,3,FALSE)))), "ingredient not in list"))</f>
        <v/>
      </c>
      <c r="H528" t="str">
        <f t="shared" si="90"/>
        <v/>
      </c>
      <c r="I528" s="69" t="str">
        <f>IF($B528="", "", IFERROR((VLOOKUP($B528,Ingredients!$A:$K,9,FALSE)*($D528/(VLOOKUP($B528,Ingredients!$A:$K,3,FALSE)))), "ingredient not in list"))</f>
        <v/>
      </c>
      <c r="J528" t="str">
        <f t="shared" si="91"/>
        <v/>
      </c>
      <c r="K528" s="69" t="str">
        <f>IF($B528="", "", IFERROR((VLOOKUP($B528,Ingredients!$A:$K,10,FALSE)*($D528/(VLOOKUP($B528,Ingredients!$A:$K,3,FALSE)))), "ingredient not in list"))</f>
        <v/>
      </c>
      <c r="L528" t="str">
        <f t="shared" si="92"/>
        <v/>
      </c>
      <c r="M528" s="69" t="str">
        <f>IF($B528="", "", IFERROR((VLOOKUP($B528,Ingredients!$A:$K,11,FALSE)*($D528/(VLOOKUP($B528,Ingredients!$A:$K,3,FALSE)))), "ingredient not in list"))</f>
        <v/>
      </c>
      <c r="N528" t="str">
        <f t="shared" si="93"/>
        <v/>
      </c>
      <c r="O528" s="29" t="str">
        <f>IF($B528="", "", IFERROR((VLOOKUP($B528,Ingredients!$A:$H,6,FALSE)*($D528/(VLOOKUP($B528,Ingredients!$A:$H,3,FALSE)))), "ingredient not in list"))</f>
        <v/>
      </c>
      <c r="P528" s="9" t="str">
        <f>IF(AND(G528&lt;&gt;"",G529=""),SUM(G$1:G529)-SUM(P$1:P527),"")</f>
        <v/>
      </c>
      <c r="Q528" t="str">
        <f>IF(AND(O528&lt;&gt;"",O529=""),SUM(O$1:O529)-SUM(Q$1:Q527),"")</f>
        <v/>
      </c>
      <c r="R528" s="114" t="str">
        <f>IF(AND(I528&lt;&gt;"",I529=""),SUM(I$1:I529)-SUM(R$1:R527),"")</f>
        <v/>
      </c>
      <c r="S528" s="114" t="str">
        <f>IF(AND(K528&lt;&gt;"",K529=""),SUM(K$1:K529)-SUM(S$1:S527),"")</f>
        <v/>
      </c>
      <c r="T528" s="114" t="str">
        <f>IF(AND(M528&lt;&gt;"",M529=""),SUM(M$1:M529)-SUM(T$1:T527),"")</f>
        <v/>
      </c>
      <c r="V528" s="9" t="str">
        <f t="shared" si="94"/>
        <v/>
      </c>
      <c r="W528" s="28" t="str">
        <f t="shared" si="95"/>
        <v/>
      </c>
      <c r="X528" s="114" t="str">
        <f t="shared" si="96"/>
        <v/>
      </c>
      <c r="Y528" s="114" t="str">
        <f t="shared" si="97"/>
        <v/>
      </c>
      <c r="Z528" s="114" t="str">
        <f t="shared" si="98"/>
        <v/>
      </c>
    </row>
    <row r="529" spans="1:26" ht="12.75" x14ac:dyDescent="0.2">
      <c r="A529" s="16"/>
      <c r="C529" t="str">
        <f t="shared" si="88"/>
        <v/>
      </c>
      <c r="D529" s="16"/>
      <c r="E529" s="3" t="str">
        <f>IF(B529="","",IFERROR(VLOOKUP(B529,Ingredients!$A:$G,4,FALSE),"ingredient not in list"))</f>
        <v/>
      </c>
      <c r="F529" t="str">
        <f t="shared" si="89"/>
        <v/>
      </c>
      <c r="G529" s="9" t="str">
        <f>IF(B529="", "", IFERROR((VLOOKUP(B529,Ingredients!$A:$H,8,FALSE)*(D529/(VLOOKUP(B529,Ingredients!$A:$H,3,FALSE)))), "ingredient not in list"))</f>
        <v/>
      </c>
      <c r="H529" t="str">
        <f t="shared" si="90"/>
        <v/>
      </c>
      <c r="I529" s="69" t="str">
        <f>IF($B529="", "", IFERROR((VLOOKUP($B529,Ingredients!$A:$K,9,FALSE)*($D529/(VLOOKUP($B529,Ingredients!$A:$K,3,FALSE)))), "ingredient not in list"))</f>
        <v/>
      </c>
      <c r="J529" t="str">
        <f t="shared" si="91"/>
        <v/>
      </c>
      <c r="K529" s="69" t="str">
        <f>IF($B529="", "", IFERROR((VLOOKUP($B529,Ingredients!$A:$K,10,FALSE)*($D529/(VLOOKUP($B529,Ingredients!$A:$K,3,FALSE)))), "ingredient not in list"))</f>
        <v/>
      </c>
      <c r="L529" t="str">
        <f t="shared" si="92"/>
        <v/>
      </c>
      <c r="M529" s="69" t="str">
        <f>IF($B529="", "", IFERROR((VLOOKUP($B529,Ingredients!$A:$K,11,FALSE)*($D529/(VLOOKUP($B529,Ingredients!$A:$K,3,FALSE)))), "ingredient not in list"))</f>
        <v/>
      </c>
      <c r="N529" t="str">
        <f t="shared" si="93"/>
        <v/>
      </c>
      <c r="O529" s="29" t="str">
        <f>IF($B529="", "", IFERROR((VLOOKUP($B529,Ingredients!$A:$H,6,FALSE)*($D529/(VLOOKUP($B529,Ingredients!$A:$H,3,FALSE)))), "ingredient not in list"))</f>
        <v/>
      </c>
      <c r="P529" s="9" t="str">
        <f>IF(AND(G529&lt;&gt;"",G530=""),SUM(G$1:G530)-SUM(P$1:P528),"")</f>
        <v/>
      </c>
      <c r="Q529" t="str">
        <f>IF(AND(O529&lt;&gt;"",O530=""),SUM(O$1:O530)-SUM(Q$1:Q528),"")</f>
        <v/>
      </c>
      <c r="R529" s="114" t="str">
        <f>IF(AND(I529&lt;&gt;"",I530=""),SUM(I$1:I530)-SUM(R$1:R528),"")</f>
        <v/>
      </c>
      <c r="S529" s="114" t="str">
        <f>IF(AND(K529&lt;&gt;"",K530=""),SUM(K$1:K530)-SUM(S$1:S528),"")</f>
        <v/>
      </c>
      <c r="T529" s="114" t="str">
        <f>IF(AND(M529&lt;&gt;"",M530=""),SUM(M$1:M530)-SUM(T$1:T528),"")</f>
        <v/>
      </c>
      <c r="V529" s="9" t="str">
        <f t="shared" si="94"/>
        <v/>
      </c>
      <c r="W529" s="28" t="str">
        <f t="shared" si="95"/>
        <v/>
      </c>
      <c r="X529" s="114" t="str">
        <f t="shared" si="96"/>
        <v/>
      </c>
      <c r="Y529" s="114" t="str">
        <f t="shared" si="97"/>
        <v/>
      </c>
      <c r="Z529" s="114" t="str">
        <f t="shared" si="98"/>
        <v/>
      </c>
    </row>
    <row r="530" spans="1:26" ht="12.75" x14ac:dyDescent="0.2">
      <c r="A530" s="16"/>
      <c r="C530" t="str">
        <f t="shared" si="88"/>
        <v/>
      </c>
      <c r="D530" s="16"/>
      <c r="E530" s="3" t="str">
        <f>IF(B530="","",IFERROR(VLOOKUP(B530,Ingredients!$A:$G,4,FALSE),"ingredient not in list"))</f>
        <v/>
      </c>
      <c r="F530" t="str">
        <f t="shared" si="89"/>
        <v/>
      </c>
      <c r="G530" s="9" t="str">
        <f>IF(B530="", "", IFERROR((VLOOKUP(B530,Ingredients!$A:$H,8,FALSE)*(D530/(VLOOKUP(B530,Ingredients!$A:$H,3,FALSE)))), "ingredient not in list"))</f>
        <v/>
      </c>
      <c r="H530" t="str">
        <f t="shared" si="90"/>
        <v/>
      </c>
      <c r="I530" s="69" t="str">
        <f>IF($B530="", "", IFERROR((VLOOKUP($B530,Ingredients!$A:$K,9,FALSE)*($D530/(VLOOKUP($B530,Ingredients!$A:$K,3,FALSE)))), "ingredient not in list"))</f>
        <v/>
      </c>
      <c r="J530" t="str">
        <f t="shared" si="91"/>
        <v/>
      </c>
      <c r="K530" s="69" t="str">
        <f>IF($B530="", "", IFERROR((VLOOKUP($B530,Ingredients!$A:$K,10,FALSE)*($D530/(VLOOKUP($B530,Ingredients!$A:$K,3,FALSE)))), "ingredient not in list"))</f>
        <v/>
      </c>
      <c r="L530" t="str">
        <f t="shared" si="92"/>
        <v/>
      </c>
      <c r="M530" s="69" t="str">
        <f>IF($B530="", "", IFERROR((VLOOKUP($B530,Ingredients!$A:$K,11,FALSE)*($D530/(VLOOKUP($B530,Ingredients!$A:$K,3,FALSE)))), "ingredient not in list"))</f>
        <v/>
      </c>
      <c r="N530" t="str">
        <f t="shared" si="93"/>
        <v/>
      </c>
      <c r="O530" s="29" t="str">
        <f>IF($B530="", "", IFERROR((VLOOKUP($B530,Ingredients!$A:$H,6,FALSE)*($D530/(VLOOKUP($B530,Ingredients!$A:$H,3,FALSE)))), "ingredient not in list"))</f>
        <v/>
      </c>
      <c r="P530" s="9" t="str">
        <f>IF(AND(G530&lt;&gt;"",G531=""),SUM(G$1:G531)-SUM(P$1:P529),"")</f>
        <v/>
      </c>
      <c r="Q530" t="str">
        <f>IF(AND(O530&lt;&gt;"",O531=""),SUM(O$1:O531)-SUM(Q$1:Q529),"")</f>
        <v/>
      </c>
      <c r="R530" s="114" t="str">
        <f>IF(AND(I530&lt;&gt;"",I531=""),SUM(I$1:I531)-SUM(R$1:R529),"")</f>
        <v/>
      </c>
      <c r="S530" s="114" t="str">
        <f>IF(AND(K530&lt;&gt;"",K531=""),SUM(K$1:K531)-SUM(S$1:S529),"")</f>
        <v/>
      </c>
      <c r="T530" s="114" t="str">
        <f>IF(AND(M530&lt;&gt;"",M531=""),SUM(M$1:M531)-SUM(T$1:T529),"")</f>
        <v/>
      </c>
      <c r="V530" s="9" t="str">
        <f t="shared" si="94"/>
        <v/>
      </c>
      <c r="W530" s="28" t="str">
        <f t="shared" si="95"/>
        <v/>
      </c>
      <c r="X530" s="114" t="str">
        <f t="shared" si="96"/>
        <v/>
      </c>
      <c r="Y530" s="114" t="str">
        <f t="shared" si="97"/>
        <v/>
      </c>
      <c r="Z530" s="114" t="str">
        <f t="shared" si="98"/>
        <v/>
      </c>
    </row>
    <row r="531" spans="1:26" ht="12.75" x14ac:dyDescent="0.2">
      <c r="A531" s="16"/>
      <c r="C531" t="str">
        <f t="shared" si="88"/>
        <v/>
      </c>
      <c r="D531" s="16"/>
      <c r="E531" s="3" t="str">
        <f>IF(B531="","",IFERROR(VLOOKUP(B531,Ingredients!$A:$G,4,FALSE),"ingredient not in list"))</f>
        <v/>
      </c>
      <c r="F531" t="str">
        <f t="shared" si="89"/>
        <v/>
      </c>
      <c r="G531" s="9" t="str">
        <f>IF(B531="", "", IFERROR((VLOOKUP(B531,Ingredients!$A:$H,8,FALSE)*(D531/(VLOOKUP(B531,Ingredients!$A:$H,3,FALSE)))), "ingredient not in list"))</f>
        <v/>
      </c>
      <c r="H531" t="str">
        <f t="shared" si="90"/>
        <v/>
      </c>
      <c r="I531" s="69" t="str">
        <f>IF($B531="", "", IFERROR((VLOOKUP($B531,Ingredients!$A:$K,9,FALSE)*($D531/(VLOOKUP($B531,Ingredients!$A:$K,3,FALSE)))), "ingredient not in list"))</f>
        <v/>
      </c>
      <c r="J531" t="str">
        <f t="shared" si="91"/>
        <v/>
      </c>
      <c r="K531" s="69" t="str">
        <f>IF($B531="", "", IFERROR((VLOOKUP($B531,Ingredients!$A:$K,10,FALSE)*($D531/(VLOOKUP($B531,Ingredients!$A:$K,3,FALSE)))), "ingredient not in list"))</f>
        <v/>
      </c>
      <c r="L531" t="str">
        <f t="shared" si="92"/>
        <v/>
      </c>
      <c r="M531" s="69" t="str">
        <f>IF($B531="", "", IFERROR((VLOOKUP($B531,Ingredients!$A:$K,11,FALSE)*($D531/(VLOOKUP($B531,Ingredients!$A:$K,3,FALSE)))), "ingredient not in list"))</f>
        <v/>
      </c>
      <c r="N531" t="str">
        <f t="shared" si="93"/>
        <v/>
      </c>
      <c r="O531" s="29" t="str">
        <f>IF($B531="", "", IFERROR((VLOOKUP($B531,Ingredients!$A:$H,6,FALSE)*($D531/(VLOOKUP($B531,Ingredients!$A:$H,3,FALSE)))), "ingredient not in list"))</f>
        <v/>
      </c>
      <c r="P531" s="9" t="str">
        <f>IF(AND(G531&lt;&gt;"",G532=""),SUM(G$1:G532)-SUM(P$1:P530),"")</f>
        <v/>
      </c>
      <c r="Q531" t="str">
        <f>IF(AND(O531&lt;&gt;"",O532=""),SUM(O$1:O532)-SUM(Q$1:Q530),"")</f>
        <v/>
      </c>
      <c r="R531" s="114" t="str">
        <f>IF(AND(I531&lt;&gt;"",I532=""),SUM(I$1:I532)-SUM(R$1:R530),"")</f>
        <v/>
      </c>
      <c r="S531" s="114" t="str">
        <f>IF(AND(K531&lt;&gt;"",K532=""),SUM(K$1:K532)-SUM(S$1:S530),"")</f>
        <v/>
      </c>
      <c r="T531" s="114" t="str">
        <f>IF(AND(M531&lt;&gt;"",M532=""),SUM(M$1:M532)-SUM(T$1:T530),"")</f>
        <v/>
      </c>
      <c r="V531" s="9" t="str">
        <f t="shared" si="94"/>
        <v/>
      </c>
      <c r="W531" s="28" t="str">
        <f t="shared" si="95"/>
        <v/>
      </c>
      <c r="X531" s="114" t="str">
        <f t="shared" si="96"/>
        <v/>
      </c>
      <c r="Y531" s="114" t="str">
        <f t="shared" si="97"/>
        <v/>
      </c>
      <c r="Z531" s="114" t="str">
        <f t="shared" si="98"/>
        <v/>
      </c>
    </row>
    <row r="532" spans="1:26" ht="12.75" x14ac:dyDescent="0.2">
      <c r="A532" s="16"/>
      <c r="C532" t="str">
        <f t="shared" si="88"/>
        <v/>
      </c>
      <c r="D532" s="16"/>
      <c r="E532" s="3" t="str">
        <f>IF(B532="","",IFERROR(VLOOKUP(B532,Ingredients!$A:$G,4,FALSE),"ingredient not in list"))</f>
        <v/>
      </c>
      <c r="F532" t="str">
        <f t="shared" si="89"/>
        <v/>
      </c>
      <c r="G532" s="9" t="str">
        <f>IF(B532="", "", IFERROR((VLOOKUP(B532,Ingredients!$A:$H,8,FALSE)*(D532/(VLOOKUP(B532,Ingredients!$A:$H,3,FALSE)))), "ingredient not in list"))</f>
        <v/>
      </c>
      <c r="H532" t="str">
        <f t="shared" si="90"/>
        <v/>
      </c>
      <c r="I532" s="69" t="str">
        <f>IF($B532="", "", IFERROR((VLOOKUP($B532,Ingredients!$A:$K,9,FALSE)*($D532/(VLOOKUP($B532,Ingredients!$A:$K,3,FALSE)))), "ingredient not in list"))</f>
        <v/>
      </c>
      <c r="J532" t="str">
        <f t="shared" si="91"/>
        <v/>
      </c>
      <c r="K532" s="69" t="str">
        <f>IF($B532="", "", IFERROR((VLOOKUP($B532,Ingredients!$A:$K,10,FALSE)*($D532/(VLOOKUP($B532,Ingredients!$A:$K,3,FALSE)))), "ingredient not in list"))</f>
        <v/>
      </c>
      <c r="L532" t="str">
        <f t="shared" si="92"/>
        <v/>
      </c>
      <c r="M532" s="69" t="str">
        <f>IF($B532="", "", IFERROR((VLOOKUP($B532,Ingredients!$A:$K,11,FALSE)*($D532/(VLOOKUP($B532,Ingredients!$A:$K,3,FALSE)))), "ingredient not in list"))</f>
        <v/>
      </c>
      <c r="N532" t="str">
        <f t="shared" si="93"/>
        <v/>
      </c>
      <c r="O532" s="29" t="str">
        <f>IF($B532="", "", IFERROR((VLOOKUP($B532,Ingredients!$A:$H,6,FALSE)*($D532/(VLOOKUP($B532,Ingredients!$A:$H,3,FALSE)))), "ingredient not in list"))</f>
        <v/>
      </c>
      <c r="P532" s="9" t="str">
        <f>IF(AND(G532&lt;&gt;"",G533=""),SUM(G$1:G533)-SUM(P$1:P531),"")</f>
        <v/>
      </c>
      <c r="Q532" t="str">
        <f>IF(AND(O532&lt;&gt;"",O533=""),SUM(O$1:O533)-SUM(Q$1:Q531),"")</f>
        <v/>
      </c>
      <c r="R532" s="114" t="str">
        <f>IF(AND(I532&lt;&gt;"",I533=""),SUM(I$1:I533)-SUM(R$1:R531),"")</f>
        <v/>
      </c>
      <c r="S532" s="114" t="str">
        <f>IF(AND(K532&lt;&gt;"",K533=""),SUM(K$1:K533)-SUM(S$1:S531),"")</f>
        <v/>
      </c>
      <c r="T532" s="114" t="str">
        <f>IF(AND(M532&lt;&gt;"",M533=""),SUM(M$1:M533)-SUM(T$1:T531),"")</f>
        <v/>
      </c>
      <c r="V532" s="9" t="str">
        <f t="shared" si="94"/>
        <v/>
      </c>
      <c r="W532" s="28" t="str">
        <f t="shared" si="95"/>
        <v/>
      </c>
      <c r="X532" s="114" t="str">
        <f t="shared" si="96"/>
        <v/>
      </c>
      <c r="Y532" s="114" t="str">
        <f t="shared" si="97"/>
        <v/>
      </c>
      <c r="Z532" s="114" t="str">
        <f t="shared" si="98"/>
        <v/>
      </c>
    </row>
    <row r="533" spans="1:26" ht="12.75" x14ac:dyDescent="0.2">
      <c r="A533" s="16"/>
      <c r="C533" t="str">
        <f t="shared" si="88"/>
        <v/>
      </c>
      <c r="D533" s="16"/>
      <c r="E533" s="3" t="str">
        <f>IF(B533="","",IFERROR(VLOOKUP(B533,Ingredients!$A:$G,4,FALSE),"ingredient not in list"))</f>
        <v/>
      </c>
      <c r="F533" t="str">
        <f t="shared" si="89"/>
        <v/>
      </c>
      <c r="G533" s="9" t="str">
        <f>IF(B533="", "", IFERROR((VLOOKUP(B533,Ingredients!$A:$H,8,FALSE)*(D533/(VLOOKUP(B533,Ingredients!$A:$H,3,FALSE)))), "ingredient not in list"))</f>
        <v/>
      </c>
      <c r="H533" t="str">
        <f t="shared" si="90"/>
        <v/>
      </c>
      <c r="I533" s="69" t="str">
        <f>IF($B533="", "", IFERROR((VLOOKUP($B533,Ingredients!$A:$K,9,FALSE)*($D533/(VLOOKUP($B533,Ingredients!$A:$K,3,FALSE)))), "ingredient not in list"))</f>
        <v/>
      </c>
      <c r="J533" t="str">
        <f t="shared" si="91"/>
        <v/>
      </c>
      <c r="K533" s="69" t="str">
        <f>IF($B533="", "", IFERROR((VLOOKUP($B533,Ingredients!$A:$K,10,FALSE)*($D533/(VLOOKUP($B533,Ingredients!$A:$K,3,FALSE)))), "ingredient not in list"))</f>
        <v/>
      </c>
      <c r="L533" t="str">
        <f t="shared" si="92"/>
        <v/>
      </c>
      <c r="M533" s="69" t="str">
        <f>IF($B533="", "", IFERROR((VLOOKUP($B533,Ingredients!$A:$K,11,FALSE)*($D533/(VLOOKUP($B533,Ingredients!$A:$K,3,FALSE)))), "ingredient not in list"))</f>
        <v/>
      </c>
      <c r="N533" t="str">
        <f t="shared" si="93"/>
        <v/>
      </c>
      <c r="O533" s="29" t="str">
        <f>IF($B533="", "", IFERROR((VLOOKUP($B533,Ingredients!$A:$H,6,FALSE)*($D533/(VLOOKUP($B533,Ingredients!$A:$H,3,FALSE)))), "ingredient not in list"))</f>
        <v/>
      </c>
      <c r="P533" s="9" t="str">
        <f>IF(AND(G533&lt;&gt;"",G534=""),SUM(G$1:G534)-SUM(P$1:P532),"")</f>
        <v/>
      </c>
      <c r="Q533" t="str">
        <f>IF(AND(O533&lt;&gt;"",O534=""),SUM(O$1:O534)-SUM(Q$1:Q532),"")</f>
        <v/>
      </c>
      <c r="R533" s="114" t="str">
        <f>IF(AND(I533&lt;&gt;"",I534=""),SUM(I$1:I534)-SUM(R$1:R532),"")</f>
        <v/>
      </c>
      <c r="S533" s="114" t="str">
        <f>IF(AND(K533&lt;&gt;"",K534=""),SUM(K$1:K534)-SUM(S$1:S532),"")</f>
        <v/>
      </c>
      <c r="T533" s="114" t="str">
        <f>IF(AND(M533&lt;&gt;"",M534=""),SUM(M$1:M534)-SUM(T$1:T532),"")</f>
        <v/>
      </c>
      <c r="V533" s="9" t="str">
        <f t="shared" si="94"/>
        <v/>
      </c>
      <c r="W533" s="28" t="str">
        <f t="shared" si="95"/>
        <v/>
      </c>
      <c r="X533" s="114" t="str">
        <f t="shared" si="96"/>
        <v/>
      </c>
      <c r="Y533" s="114" t="str">
        <f t="shared" si="97"/>
        <v/>
      </c>
      <c r="Z533" s="114" t="str">
        <f t="shared" si="98"/>
        <v/>
      </c>
    </row>
    <row r="534" spans="1:26" ht="12.75" x14ac:dyDescent="0.2">
      <c r="A534" s="16"/>
      <c r="C534" t="str">
        <f t="shared" si="88"/>
        <v/>
      </c>
      <c r="D534" s="16"/>
      <c r="E534" s="3" t="str">
        <f>IF(B534="","",IFERROR(VLOOKUP(B534,Ingredients!$A:$G,4,FALSE),"ingredient not in list"))</f>
        <v/>
      </c>
      <c r="F534" t="str">
        <f t="shared" si="89"/>
        <v/>
      </c>
      <c r="G534" s="9" t="str">
        <f>IF(B534="", "", IFERROR((VLOOKUP(B534,Ingredients!$A:$H,8,FALSE)*(D534/(VLOOKUP(B534,Ingredients!$A:$H,3,FALSE)))), "ingredient not in list"))</f>
        <v/>
      </c>
      <c r="H534" t="str">
        <f t="shared" si="90"/>
        <v/>
      </c>
      <c r="I534" s="69" t="str">
        <f>IF($B534="", "", IFERROR((VLOOKUP($B534,Ingredients!$A:$K,9,FALSE)*($D534/(VLOOKUP($B534,Ingredients!$A:$K,3,FALSE)))), "ingredient not in list"))</f>
        <v/>
      </c>
      <c r="J534" t="str">
        <f t="shared" si="91"/>
        <v/>
      </c>
      <c r="K534" s="69" t="str">
        <f>IF($B534="", "", IFERROR((VLOOKUP($B534,Ingredients!$A:$K,10,FALSE)*($D534/(VLOOKUP($B534,Ingredients!$A:$K,3,FALSE)))), "ingredient not in list"))</f>
        <v/>
      </c>
      <c r="L534" t="str">
        <f t="shared" si="92"/>
        <v/>
      </c>
      <c r="M534" s="69" t="str">
        <f>IF($B534="", "", IFERROR((VLOOKUP($B534,Ingredients!$A:$K,11,FALSE)*($D534/(VLOOKUP($B534,Ingredients!$A:$K,3,FALSE)))), "ingredient not in list"))</f>
        <v/>
      </c>
      <c r="N534" t="str">
        <f t="shared" si="93"/>
        <v/>
      </c>
      <c r="O534" s="29" t="str">
        <f>IF($B534="", "", IFERROR((VLOOKUP($B534,Ingredients!$A:$H,6,FALSE)*($D534/(VLOOKUP($B534,Ingredients!$A:$H,3,FALSE)))), "ingredient not in list"))</f>
        <v/>
      </c>
      <c r="P534" s="9" t="str">
        <f>IF(AND(G534&lt;&gt;"",G535=""),SUM(G$1:G535)-SUM(P$1:P533),"")</f>
        <v/>
      </c>
      <c r="Q534" t="str">
        <f>IF(AND(O534&lt;&gt;"",O535=""),SUM(O$1:O535)-SUM(Q$1:Q533),"")</f>
        <v/>
      </c>
      <c r="R534" s="114" t="str">
        <f>IF(AND(I534&lt;&gt;"",I535=""),SUM(I$1:I535)-SUM(R$1:R533),"")</f>
        <v/>
      </c>
      <c r="S534" s="114" t="str">
        <f>IF(AND(K534&lt;&gt;"",K535=""),SUM(K$1:K535)-SUM(S$1:S533),"")</f>
        <v/>
      </c>
      <c r="T534" s="114" t="str">
        <f>IF(AND(M534&lt;&gt;"",M535=""),SUM(M$1:M535)-SUM(T$1:T533),"")</f>
        <v/>
      </c>
      <c r="V534" s="9" t="str">
        <f t="shared" si="94"/>
        <v/>
      </c>
      <c r="W534" s="28" t="str">
        <f t="shared" si="95"/>
        <v/>
      </c>
      <c r="X534" s="114" t="str">
        <f t="shared" si="96"/>
        <v/>
      </c>
      <c r="Y534" s="114" t="str">
        <f t="shared" si="97"/>
        <v/>
      </c>
      <c r="Z534" s="114" t="str">
        <f t="shared" si="98"/>
        <v/>
      </c>
    </row>
    <row r="535" spans="1:26" ht="12.75" x14ac:dyDescent="0.2">
      <c r="A535" s="16"/>
      <c r="C535" t="str">
        <f t="shared" si="88"/>
        <v/>
      </c>
      <c r="D535" s="16"/>
      <c r="E535" s="3" t="str">
        <f>IF(B535="","",IFERROR(VLOOKUP(B535,Ingredients!$A:$G,4,FALSE),"ingredient not in list"))</f>
        <v/>
      </c>
      <c r="F535" t="str">
        <f t="shared" si="89"/>
        <v/>
      </c>
      <c r="G535" s="9" t="str">
        <f>IF(B535="", "", IFERROR((VLOOKUP(B535,Ingredients!$A:$H,8,FALSE)*(D535/(VLOOKUP(B535,Ingredients!$A:$H,3,FALSE)))), "ingredient not in list"))</f>
        <v/>
      </c>
      <c r="H535" t="str">
        <f t="shared" si="90"/>
        <v/>
      </c>
      <c r="I535" s="69" t="str">
        <f>IF($B535="", "", IFERROR((VLOOKUP($B535,Ingredients!$A:$K,9,FALSE)*($D535/(VLOOKUP($B535,Ingredients!$A:$K,3,FALSE)))), "ingredient not in list"))</f>
        <v/>
      </c>
      <c r="J535" t="str">
        <f t="shared" si="91"/>
        <v/>
      </c>
      <c r="K535" s="69" t="str">
        <f>IF($B535="", "", IFERROR((VLOOKUP($B535,Ingredients!$A:$K,10,FALSE)*($D535/(VLOOKUP($B535,Ingredients!$A:$K,3,FALSE)))), "ingredient not in list"))</f>
        <v/>
      </c>
      <c r="L535" t="str">
        <f t="shared" si="92"/>
        <v/>
      </c>
      <c r="M535" s="69" t="str">
        <f>IF($B535="", "", IFERROR((VLOOKUP($B535,Ingredients!$A:$K,11,FALSE)*($D535/(VLOOKUP($B535,Ingredients!$A:$K,3,FALSE)))), "ingredient not in list"))</f>
        <v/>
      </c>
      <c r="N535" t="str">
        <f t="shared" si="93"/>
        <v/>
      </c>
      <c r="O535" s="29" t="str">
        <f>IF($B535="", "", IFERROR((VLOOKUP($B535,Ingredients!$A:$H,6,FALSE)*($D535/(VLOOKUP($B535,Ingredients!$A:$H,3,FALSE)))), "ingredient not in list"))</f>
        <v/>
      </c>
      <c r="P535" s="9" t="str">
        <f>IF(AND(G535&lt;&gt;"",G536=""),SUM(G$1:G536)-SUM(P$1:P534),"")</f>
        <v/>
      </c>
      <c r="Q535" t="str">
        <f>IF(AND(O535&lt;&gt;"",O536=""),SUM(O$1:O536)-SUM(Q$1:Q534),"")</f>
        <v/>
      </c>
      <c r="R535" s="114" t="str">
        <f>IF(AND(I535&lt;&gt;"",I536=""),SUM(I$1:I536)-SUM(R$1:R534),"")</f>
        <v/>
      </c>
      <c r="S535" s="114" t="str">
        <f>IF(AND(K535&lt;&gt;"",K536=""),SUM(K$1:K536)-SUM(S$1:S534),"")</f>
        <v/>
      </c>
      <c r="T535" s="114" t="str">
        <f>IF(AND(M535&lt;&gt;"",M536=""),SUM(M$1:M536)-SUM(T$1:T534),"")</f>
        <v/>
      </c>
      <c r="V535" s="9" t="str">
        <f t="shared" si="94"/>
        <v/>
      </c>
      <c r="W535" s="28" t="str">
        <f t="shared" si="95"/>
        <v/>
      </c>
      <c r="X535" s="114" t="str">
        <f t="shared" si="96"/>
        <v/>
      </c>
      <c r="Y535" s="114" t="str">
        <f t="shared" si="97"/>
        <v/>
      </c>
      <c r="Z535" s="114" t="str">
        <f t="shared" si="98"/>
        <v/>
      </c>
    </row>
    <row r="536" spans="1:26" ht="12.75" x14ac:dyDescent="0.2">
      <c r="A536" s="16"/>
      <c r="C536" t="str">
        <f t="shared" si="88"/>
        <v/>
      </c>
      <c r="D536" s="16"/>
      <c r="E536" s="3" t="str">
        <f>IF(B536="","",IFERROR(VLOOKUP(B536,Ingredients!$A:$G,4,FALSE),"ingredient not in list"))</f>
        <v/>
      </c>
      <c r="F536" t="str">
        <f t="shared" si="89"/>
        <v/>
      </c>
      <c r="G536" s="9" t="str">
        <f>IF(B536="", "", IFERROR((VLOOKUP(B536,Ingredients!$A:$H,8,FALSE)*(D536/(VLOOKUP(B536,Ingredients!$A:$H,3,FALSE)))), "ingredient not in list"))</f>
        <v/>
      </c>
      <c r="H536" t="str">
        <f t="shared" si="90"/>
        <v/>
      </c>
      <c r="I536" s="69" t="str">
        <f>IF($B536="", "", IFERROR((VLOOKUP($B536,Ingredients!$A:$K,9,FALSE)*($D536/(VLOOKUP($B536,Ingredients!$A:$K,3,FALSE)))), "ingredient not in list"))</f>
        <v/>
      </c>
      <c r="J536" t="str">
        <f t="shared" si="91"/>
        <v/>
      </c>
      <c r="K536" s="69" t="str">
        <f>IF($B536="", "", IFERROR((VLOOKUP($B536,Ingredients!$A:$K,10,FALSE)*($D536/(VLOOKUP($B536,Ingredients!$A:$K,3,FALSE)))), "ingredient not in list"))</f>
        <v/>
      </c>
      <c r="L536" t="str">
        <f t="shared" si="92"/>
        <v/>
      </c>
      <c r="M536" s="69" t="str">
        <f>IF($B536="", "", IFERROR((VLOOKUP($B536,Ingredients!$A:$K,11,FALSE)*($D536/(VLOOKUP($B536,Ingredients!$A:$K,3,FALSE)))), "ingredient not in list"))</f>
        <v/>
      </c>
      <c r="N536" t="str">
        <f t="shared" si="93"/>
        <v/>
      </c>
      <c r="O536" s="29" t="str">
        <f>IF($B536="", "", IFERROR((VLOOKUP($B536,Ingredients!$A:$H,6,FALSE)*($D536/(VLOOKUP($B536,Ingredients!$A:$H,3,FALSE)))), "ingredient not in list"))</f>
        <v/>
      </c>
      <c r="P536" s="9" t="str">
        <f>IF(AND(G536&lt;&gt;"",G537=""),SUM(G$1:G537)-SUM(P$1:P535),"")</f>
        <v/>
      </c>
      <c r="Q536" t="str">
        <f>IF(AND(O536&lt;&gt;"",O537=""),SUM(O$1:O537)-SUM(Q$1:Q535),"")</f>
        <v/>
      </c>
      <c r="R536" s="114" t="str">
        <f>IF(AND(I536&lt;&gt;"",I537=""),SUM(I$1:I537)-SUM(R$1:R535),"")</f>
        <v/>
      </c>
      <c r="S536" s="114" t="str">
        <f>IF(AND(K536&lt;&gt;"",K537=""),SUM(K$1:K537)-SUM(S$1:S535),"")</f>
        <v/>
      </c>
      <c r="T536" s="114" t="str">
        <f>IF(AND(M536&lt;&gt;"",M537=""),SUM(M$1:M537)-SUM(T$1:T535),"")</f>
        <v/>
      </c>
      <c r="V536" s="9" t="str">
        <f t="shared" si="94"/>
        <v/>
      </c>
      <c r="W536" s="28" t="str">
        <f t="shared" si="95"/>
        <v/>
      </c>
      <c r="X536" s="114" t="str">
        <f t="shared" si="96"/>
        <v/>
      </c>
      <c r="Y536" s="114" t="str">
        <f t="shared" si="97"/>
        <v/>
      </c>
      <c r="Z536" s="114" t="str">
        <f t="shared" si="98"/>
        <v/>
      </c>
    </row>
    <row r="537" spans="1:26" ht="12.75" x14ac:dyDescent="0.2">
      <c r="A537" s="16"/>
      <c r="C537" t="str">
        <f t="shared" si="88"/>
        <v/>
      </c>
      <c r="D537" s="16"/>
      <c r="E537" s="3" t="str">
        <f>IF(B537="","",IFERROR(VLOOKUP(B537,Ingredients!$A:$G,4,FALSE),"ingredient not in list"))</f>
        <v/>
      </c>
      <c r="F537" t="str">
        <f t="shared" si="89"/>
        <v/>
      </c>
      <c r="G537" s="9" t="str">
        <f>IF(B537="", "", IFERROR((VLOOKUP(B537,Ingredients!$A:$H,8,FALSE)*(D537/(VLOOKUP(B537,Ingredients!$A:$H,3,FALSE)))), "ingredient not in list"))</f>
        <v/>
      </c>
      <c r="H537" t="str">
        <f t="shared" si="90"/>
        <v/>
      </c>
      <c r="I537" s="69" t="str">
        <f>IF($B537="", "", IFERROR((VLOOKUP($B537,Ingredients!$A:$K,9,FALSE)*($D537/(VLOOKUP($B537,Ingredients!$A:$K,3,FALSE)))), "ingredient not in list"))</f>
        <v/>
      </c>
      <c r="J537" t="str">
        <f t="shared" si="91"/>
        <v/>
      </c>
      <c r="K537" s="69" t="str">
        <f>IF($B537="", "", IFERROR((VLOOKUP($B537,Ingredients!$A:$K,10,FALSE)*($D537/(VLOOKUP($B537,Ingredients!$A:$K,3,FALSE)))), "ingredient not in list"))</f>
        <v/>
      </c>
      <c r="L537" t="str">
        <f t="shared" si="92"/>
        <v/>
      </c>
      <c r="M537" s="69" t="str">
        <f>IF($B537="", "", IFERROR((VLOOKUP($B537,Ingredients!$A:$K,11,FALSE)*($D537/(VLOOKUP($B537,Ingredients!$A:$K,3,FALSE)))), "ingredient not in list"))</f>
        <v/>
      </c>
      <c r="N537" t="str">
        <f t="shared" si="93"/>
        <v/>
      </c>
      <c r="O537" s="29" t="str">
        <f>IF($B537="", "", IFERROR((VLOOKUP($B537,Ingredients!$A:$H,6,FALSE)*($D537/(VLOOKUP($B537,Ingredients!$A:$H,3,FALSE)))), "ingredient not in list"))</f>
        <v/>
      </c>
      <c r="P537" s="9" t="str">
        <f>IF(AND(G537&lt;&gt;"",G538=""),SUM(G$1:G538)-SUM(P$1:P536),"")</f>
        <v/>
      </c>
      <c r="Q537" t="str">
        <f>IF(AND(O537&lt;&gt;"",O538=""),SUM(O$1:O538)-SUM(Q$1:Q536),"")</f>
        <v/>
      </c>
      <c r="R537" s="114" t="str">
        <f>IF(AND(I537&lt;&gt;"",I538=""),SUM(I$1:I538)-SUM(R$1:R536),"")</f>
        <v/>
      </c>
      <c r="S537" s="114" t="str">
        <f>IF(AND(K537&lt;&gt;"",K538=""),SUM(K$1:K538)-SUM(S$1:S536),"")</f>
        <v/>
      </c>
      <c r="T537" s="114" t="str">
        <f>IF(AND(M537&lt;&gt;"",M538=""),SUM(M$1:M538)-SUM(T$1:T536),"")</f>
        <v/>
      </c>
      <c r="V537" s="9" t="str">
        <f t="shared" si="94"/>
        <v/>
      </c>
      <c r="W537" s="28" t="str">
        <f t="shared" si="95"/>
        <v/>
      </c>
      <c r="X537" s="114" t="str">
        <f t="shared" si="96"/>
        <v/>
      </c>
      <c r="Y537" s="114" t="str">
        <f t="shared" si="97"/>
        <v/>
      </c>
      <c r="Z537" s="114" t="str">
        <f t="shared" si="98"/>
        <v/>
      </c>
    </row>
    <row r="538" spans="1:26" ht="12.75" x14ac:dyDescent="0.2">
      <c r="A538" s="16"/>
      <c r="C538" t="str">
        <f t="shared" si="88"/>
        <v/>
      </c>
      <c r="D538" s="16"/>
      <c r="E538" s="3" t="str">
        <f>IF(B538="","",IFERROR(VLOOKUP(B538,Ingredients!$A:$G,4,FALSE),"ingredient not in list"))</f>
        <v/>
      </c>
      <c r="F538" t="str">
        <f t="shared" si="89"/>
        <v/>
      </c>
      <c r="G538" s="9" t="str">
        <f>IF(B538="", "", IFERROR((VLOOKUP(B538,Ingredients!$A:$H,8,FALSE)*(D538/(VLOOKUP(B538,Ingredients!$A:$H,3,FALSE)))), "ingredient not in list"))</f>
        <v/>
      </c>
      <c r="H538" t="str">
        <f t="shared" si="90"/>
        <v/>
      </c>
      <c r="I538" s="69" t="str">
        <f>IF($B538="", "", IFERROR((VLOOKUP($B538,Ingredients!$A:$K,9,FALSE)*($D538/(VLOOKUP($B538,Ingredients!$A:$K,3,FALSE)))), "ingredient not in list"))</f>
        <v/>
      </c>
      <c r="J538" t="str">
        <f t="shared" si="91"/>
        <v/>
      </c>
      <c r="K538" s="69" t="str">
        <f>IF($B538="", "", IFERROR((VLOOKUP($B538,Ingredients!$A:$K,10,FALSE)*($D538/(VLOOKUP($B538,Ingredients!$A:$K,3,FALSE)))), "ingredient not in list"))</f>
        <v/>
      </c>
      <c r="L538" t="str">
        <f t="shared" si="92"/>
        <v/>
      </c>
      <c r="M538" s="69" t="str">
        <f>IF($B538="", "", IFERROR((VLOOKUP($B538,Ingredients!$A:$K,11,FALSE)*($D538/(VLOOKUP($B538,Ingredients!$A:$K,3,FALSE)))), "ingredient not in list"))</f>
        <v/>
      </c>
      <c r="N538" t="str">
        <f t="shared" si="93"/>
        <v/>
      </c>
      <c r="O538" s="29" t="str">
        <f>IF($B538="", "", IFERROR((VLOOKUP($B538,Ingredients!$A:$H,6,FALSE)*($D538/(VLOOKUP($B538,Ingredients!$A:$H,3,FALSE)))), "ingredient not in list"))</f>
        <v/>
      </c>
      <c r="P538" s="9" t="str">
        <f>IF(AND(G538&lt;&gt;"",G539=""),SUM(G$1:G539)-SUM(P$1:P537),"")</f>
        <v/>
      </c>
      <c r="Q538" t="str">
        <f>IF(AND(O538&lt;&gt;"",O539=""),SUM(O$1:O539)-SUM(Q$1:Q537),"")</f>
        <v/>
      </c>
      <c r="R538" s="114" t="str">
        <f>IF(AND(I538&lt;&gt;"",I539=""),SUM(I$1:I539)-SUM(R$1:R537),"")</f>
        <v/>
      </c>
      <c r="S538" s="114" t="str">
        <f>IF(AND(K538&lt;&gt;"",K539=""),SUM(K$1:K539)-SUM(S$1:S537),"")</f>
        <v/>
      </c>
      <c r="T538" s="114" t="str">
        <f>IF(AND(M538&lt;&gt;"",M539=""),SUM(M$1:M539)-SUM(T$1:T537),"")</f>
        <v/>
      </c>
      <c r="V538" s="9" t="str">
        <f t="shared" si="94"/>
        <v/>
      </c>
      <c r="W538" s="28" t="str">
        <f t="shared" si="95"/>
        <v/>
      </c>
      <c r="X538" s="114" t="str">
        <f t="shared" si="96"/>
        <v/>
      </c>
      <c r="Y538" s="114" t="str">
        <f t="shared" si="97"/>
        <v/>
      </c>
      <c r="Z538" s="114" t="str">
        <f t="shared" si="98"/>
        <v/>
      </c>
    </row>
    <row r="539" spans="1:26" ht="12.75" x14ac:dyDescent="0.2">
      <c r="A539" s="16"/>
      <c r="C539" t="str">
        <f t="shared" si="88"/>
        <v/>
      </c>
      <c r="D539" s="16"/>
      <c r="E539" s="3" t="str">
        <f>IF(B539="","",IFERROR(VLOOKUP(B539,Ingredients!$A:$G,4,FALSE),"ingredient not in list"))</f>
        <v/>
      </c>
      <c r="F539" t="str">
        <f t="shared" si="89"/>
        <v/>
      </c>
      <c r="G539" s="9" t="str">
        <f>IF(B539="", "", IFERROR((VLOOKUP(B539,Ingredients!$A:$H,8,FALSE)*(D539/(VLOOKUP(B539,Ingredients!$A:$H,3,FALSE)))), "ingredient not in list"))</f>
        <v/>
      </c>
      <c r="H539" t="str">
        <f t="shared" si="90"/>
        <v/>
      </c>
      <c r="I539" s="69" t="str">
        <f>IF($B539="", "", IFERROR((VLOOKUP($B539,Ingredients!$A:$K,9,FALSE)*($D539/(VLOOKUP($B539,Ingredients!$A:$K,3,FALSE)))), "ingredient not in list"))</f>
        <v/>
      </c>
      <c r="J539" t="str">
        <f t="shared" si="91"/>
        <v/>
      </c>
      <c r="K539" s="69" t="str">
        <f>IF($B539="", "", IFERROR((VLOOKUP($B539,Ingredients!$A:$K,10,FALSE)*($D539/(VLOOKUP($B539,Ingredients!$A:$K,3,FALSE)))), "ingredient not in list"))</f>
        <v/>
      </c>
      <c r="L539" t="str">
        <f t="shared" si="92"/>
        <v/>
      </c>
      <c r="M539" s="69" t="str">
        <f>IF($B539="", "", IFERROR((VLOOKUP($B539,Ingredients!$A:$K,11,FALSE)*($D539/(VLOOKUP($B539,Ingredients!$A:$K,3,FALSE)))), "ingredient not in list"))</f>
        <v/>
      </c>
      <c r="N539" t="str">
        <f t="shared" si="93"/>
        <v/>
      </c>
      <c r="O539" s="29" t="str">
        <f>IF($B539="", "", IFERROR((VLOOKUP($B539,Ingredients!$A:$H,6,FALSE)*($D539/(VLOOKUP($B539,Ingredients!$A:$H,3,FALSE)))), "ingredient not in list"))</f>
        <v/>
      </c>
      <c r="P539" s="9" t="str">
        <f>IF(AND(G539&lt;&gt;"",G540=""),SUM(G$1:G540)-SUM(P$1:P538),"")</f>
        <v/>
      </c>
      <c r="Q539" t="str">
        <f>IF(AND(O539&lt;&gt;"",O540=""),SUM(O$1:O540)-SUM(Q$1:Q538),"")</f>
        <v/>
      </c>
      <c r="R539" s="114" t="str">
        <f>IF(AND(I539&lt;&gt;"",I540=""),SUM(I$1:I540)-SUM(R$1:R538),"")</f>
        <v/>
      </c>
      <c r="S539" s="114" t="str">
        <f>IF(AND(K539&lt;&gt;"",K540=""),SUM(K$1:K540)-SUM(S$1:S538),"")</f>
        <v/>
      </c>
      <c r="T539" s="114" t="str">
        <f>IF(AND(M539&lt;&gt;"",M540=""),SUM(M$1:M540)-SUM(T$1:T538),"")</f>
        <v/>
      </c>
      <c r="V539" s="9" t="str">
        <f t="shared" si="94"/>
        <v/>
      </c>
      <c r="W539" s="28" t="str">
        <f t="shared" si="95"/>
        <v/>
      </c>
      <c r="X539" s="114" t="str">
        <f t="shared" si="96"/>
        <v/>
      </c>
      <c r="Y539" s="114" t="str">
        <f t="shared" si="97"/>
        <v/>
      </c>
      <c r="Z539" s="114" t="str">
        <f t="shared" si="98"/>
        <v/>
      </c>
    </row>
    <row r="540" spans="1:26" ht="12.75" x14ac:dyDescent="0.2">
      <c r="A540" s="16"/>
      <c r="C540" t="str">
        <f t="shared" si="88"/>
        <v/>
      </c>
      <c r="D540" s="16"/>
      <c r="E540" s="3" t="str">
        <f>IF(B540="","",IFERROR(VLOOKUP(B540,Ingredients!$A:$G,4,FALSE),"ingredient not in list"))</f>
        <v/>
      </c>
      <c r="F540" t="str">
        <f t="shared" si="89"/>
        <v/>
      </c>
      <c r="G540" s="9" t="str">
        <f>IF(B540="", "", IFERROR((VLOOKUP(B540,Ingredients!$A:$H,8,FALSE)*(D540/(VLOOKUP(B540,Ingredients!$A:$H,3,FALSE)))), "ingredient not in list"))</f>
        <v/>
      </c>
      <c r="H540" t="str">
        <f t="shared" si="90"/>
        <v/>
      </c>
      <c r="I540" s="69" t="str">
        <f>IF($B540="", "", IFERROR((VLOOKUP($B540,Ingredients!$A:$K,9,FALSE)*($D540/(VLOOKUP($B540,Ingredients!$A:$K,3,FALSE)))), "ingredient not in list"))</f>
        <v/>
      </c>
      <c r="J540" t="str">
        <f t="shared" si="91"/>
        <v/>
      </c>
      <c r="K540" s="69" t="str">
        <f>IF($B540="", "", IFERROR((VLOOKUP($B540,Ingredients!$A:$K,10,FALSE)*($D540/(VLOOKUP($B540,Ingredients!$A:$K,3,FALSE)))), "ingredient not in list"))</f>
        <v/>
      </c>
      <c r="L540" t="str">
        <f t="shared" si="92"/>
        <v/>
      </c>
      <c r="M540" s="69" t="str">
        <f>IF($B540="", "", IFERROR((VLOOKUP($B540,Ingredients!$A:$K,11,FALSE)*($D540/(VLOOKUP($B540,Ingredients!$A:$K,3,FALSE)))), "ingredient not in list"))</f>
        <v/>
      </c>
      <c r="N540" t="str">
        <f t="shared" si="93"/>
        <v/>
      </c>
      <c r="O540" s="29" t="str">
        <f>IF($B540="", "", IFERROR((VLOOKUP($B540,Ingredients!$A:$H,6,FALSE)*($D540/(VLOOKUP($B540,Ingredients!$A:$H,3,FALSE)))), "ingredient not in list"))</f>
        <v/>
      </c>
      <c r="P540" s="9" t="str">
        <f>IF(AND(G540&lt;&gt;"",G541=""),SUM(G$1:G541)-SUM(P$1:P539),"")</f>
        <v/>
      </c>
      <c r="Q540" t="str">
        <f>IF(AND(O540&lt;&gt;"",O541=""),SUM(O$1:O541)-SUM(Q$1:Q539),"")</f>
        <v/>
      </c>
      <c r="R540" s="114" t="str">
        <f>IF(AND(I540&lt;&gt;"",I541=""),SUM(I$1:I541)-SUM(R$1:R539),"")</f>
        <v/>
      </c>
      <c r="S540" s="114" t="str">
        <f>IF(AND(K540&lt;&gt;"",K541=""),SUM(K$1:K541)-SUM(S$1:S539),"")</f>
        <v/>
      </c>
      <c r="T540" s="114" t="str">
        <f>IF(AND(M540&lt;&gt;"",M541=""),SUM(M$1:M541)-SUM(T$1:T539),"")</f>
        <v/>
      </c>
      <c r="V540" s="9" t="str">
        <f t="shared" si="94"/>
        <v/>
      </c>
      <c r="W540" s="28" t="str">
        <f t="shared" si="95"/>
        <v/>
      </c>
      <c r="X540" s="114" t="str">
        <f t="shared" si="96"/>
        <v/>
      </c>
      <c r="Y540" s="114" t="str">
        <f t="shared" si="97"/>
        <v/>
      </c>
      <c r="Z540" s="114" t="str">
        <f t="shared" si="98"/>
        <v/>
      </c>
    </row>
    <row r="541" spans="1:26" ht="12.75" x14ac:dyDescent="0.2">
      <c r="A541" s="16"/>
      <c r="C541" t="str">
        <f t="shared" si="88"/>
        <v/>
      </c>
      <c r="D541" s="16"/>
      <c r="E541" s="3" t="str">
        <f>IF(B541="","",IFERROR(VLOOKUP(B541,Ingredients!$A:$G,4,FALSE),"ingredient not in list"))</f>
        <v/>
      </c>
      <c r="F541" t="str">
        <f t="shared" si="89"/>
        <v/>
      </c>
      <c r="G541" s="9" t="str">
        <f>IF(B541="", "", IFERROR((VLOOKUP(B541,Ingredients!$A:$H,8,FALSE)*(D541/(VLOOKUP(B541,Ingredients!$A:$H,3,FALSE)))), "ingredient not in list"))</f>
        <v/>
      </c>
      <c r="H541" t="str">
        <f t="shared" si="90"/>
        <v/>
      </c>
      <c r="I541" s="69" t="str">
        <f>IF($B541="", "", IFERROR((VLOOKUP($B541,Ingredients!$A:$K,9,FALSE)*($D541/(VLOOKUP($B541,Ingredients!$A:$K,3,FALSE)))), "ingredient not in list"))</f>
        <v/>
      </c>
      <c r="J541" t="str">
        <f t="shared" si="91"/>
        <v/>
      </c>
      <c r="K541" s="69" t="str">
        <f>IF($B541="", "", IFERROR((VLOOKUP($B541,Ingredients!$A:$K,10,FALSE)*($D541/(VLOOKUP($B541,Ingredients!$A:$K,3,FALSE)))), "ingredient not in list"))</f>
        <v/>
      </c>
      <c r="L541" t="str">
        <f t="shared" si="92"/>
        <v/>
      </c>
      <c r="M541" s="69" t="str">
        <f>IF($B541="", "", IFERROR((VLOOKUP($B541,Ingredients!$A:$K,11,FALSE)*($D541/(VLOOKUP($B541,Ingredients!$A:$K,3,FALSE)))), "ingredient not in list"))</f>
        <v/>
      </c>
      <c r="N541" t="str">
        <f t="shared" si="93"/>
        <v/>
      </c>
      <c r="O541" s="29" t="str">
        <f>IF($B541="", "", IFERROR((VLOOKUP($B541,Ingredients!$A:$H,6,FALSE)*($D541/(VLOOKUP($B541,Ingredients!$A:$H,3,FALSE)))), "ingredient not in list"))</f>
        <v/>
      </c>
      <c r="P541" s="9" t="str">
        <f>IF(AND(G541&lt;&gt;"",G542=""),SUM(G$1:G542)-SUM(P$1:P540),"")</f>
        <v/>
      </c>
      <c r="Q541" t="str">
        <f>IF(AND(O541&lt;&gt;"",O542=""),SUM(O$1:O542)-SUM(Q$1:Q540),"")</f>
        <v/>
      </c>
      <c r="R541" s="114" t="str">
        <f>IF(AND(I541&lt;&gt;"",I542=""),SUM(I$1:I542)-SUM(R$1:R540),"")</f>
        <v/>
      </c>
      <c r="S541" s="114" t="str">
        <f>IF(AND(K541&lt;&gt;"",K542=""),SUM(K$1:K542)-SUM(S$1:S540),"")</f>
        <v/>
      </c>
      <c r="T541" s="114" t="str">
        <f>IF(AND(M541&lt;&gt;"",M542=""),SUM(M$1:M542)-SUM(T$1:T540),"")</f>
        <v/>
      </c>
      <c r="V541" s="9" t="str">
        <f t="shared" si="94"/>
        <v/>
      </c>
      <c r="W541" s="28" t="str">
        <f t="shared" si="95"/>
        <v/>
      </c>
      <c r="X541" s="114" t="str">
        <f t="shared" si="96"/>
        <v/>
      </c>
      <c r="Y541" s="114" t="str">
        <f t="shared" si="97"/>
        <v/>
      </c>
      <c r="Z541" s="114" t="str">
        <f t="shared" si="98"/>
        <v/>
      </c>
    </row>
    <row r="542" spans="1:26" ht="12.75" x14ac:dyDescent="0.2">
      <c r="A542" s="16"/>
      <c r="C542" t="str">
        <f t="shared" si="88"/>
        <v/>
      </c>
      <c r="D542" s="16"/>
      <c r="E542" s="3" t="str">
        <f>IF(B542="","",IFERROR(VLOOKUP(B542,Ingredients!$A:$G,4,FALSE),"ingredient not in list"))</f>
        <v/>
      </c>
      <c r="F542" t="str">
        <f t="shared" si="89"/>
        <v/>
      </c>
      <c r="G542" s="9" t="str">
        <f>IF(B542="", "", IFERROR((VLOOKUP(B542,Ingredients!$A:$H,8,FALSE)*(D542/(VLOOKUP(B542,Ingredients!$A:$H,3,FALSE)))), "ingredient not in list"))</f>
        <v/>
      </c>
      <c r="H542" t="str">
        <f t="shared" si="90"/>
        <v/>
      </c>
      <c r="I542" s="69" t="str">
        <f>IF($B542="", "", IFERROR((VLOOKUP($B542,Ingredients!$A:$K,9,FALSE)*($D542/(VLOOKUP($B542,Ingredients!$A:$K,3,FALSE)))), "ingredient not in list"))</f>
        <v/>
      </c>
      <c r="J542" t="str">
        <f t="shared" si="91"/>
        <v/>
      </c>
      <c r="K542" s="69" t="str">
        <f>IF($B542="", "", IFERROR((VLOOKUP($B542,Ingredients!$A:$K,10,FALSE)*($D542/(VLOOKUP($B542,Ingredients!$A:$K,3,FALSE)))), "ingredient not in list"))</f>
        <v/>
      </c>
      <c r="L542" t="str">
        <f t="shared" si="92"/>
        <v/>
      </c>
      <c r="M542" s="69" t="str">
        <f>IF($B542="", "", IFERROR((VLOOKUP($B542,Ingredients!$A:$K,11,FALSE)*($D542/(VLOOKUP($B542,Ingredients!$A:$K,3,FALSE)))), "ingredient not in list"))</f>
        <v/>
      </c>
      <c r="N542" t="str">
        <f t="shared" si="93"/>
        <v/>
      </c>
      <c r="O542" s="29" t="str">
        <f>IF($B542="", "", IFERROR((VLOOKUP($B542,Ingredients!$A:$H,6,FALSE)*($D542/(VLOOKUP($B542,Ingredients!$A:$H,3,FALSE)))), "ingredient not in list"))</f>
        <v/>
      </c>
      <c r="P542" s="9" t="str">
        <f>IF(AND(G542&lt;&gt;"",G543=""),SUM(G$1:G543)-SUM(P$1:P541),"")</f>
        <v/>
      </c>
      <c r="Q542" t="str">
        <f>IF(AND(O542&lt;&gt;"",O543=""),SUM(O$1:O543)-SUM(Q$1:Q541),"")</f>
        <v/>
      </c>
      <c r="R542" s="114" t="str">
        <f>IF(AND(I542&lt;&gt;"",I543=""),SUM(I$1:I543)-SUM(R$1:R541),"")</f>
        <v/>
      </c>
      <c r="S542" s="114" t="str">
        <f>IF(AND(K542&lt;&gt;"",K543=""),SUM(K$1:K543)-SUM(S$1:S541),"")</f>
        <v/>
      </c>
      <c r="T542" s="114" t="str">
        <f>IF(AND(M542&lt;&gt;"",M543=""),SUM(M$1:M543)-SUM(T$1:T541),"")</f>
        <v/>
      </c>
      <c r="V542" s="9" t="str">
        <f t="shared" si="94"/>
        <v/>
      </c>
      <c r="W542" s="28" t="str">
        <f t="shared" si="95"/>
        <v/>
      </c>
      <c r="X542" s="114" t="str">
        <f t="shared" si="96"/>
        <v/>
      </c>
      <c r="Y542" s="114" t="str">
        <f t="shared" si="97"/>
        <v/>
      </c>
      <c r="Z542" s="114" t="str">
        <f t="shared" si="98"/>
        <v/>
      </c>
    </row>
    <row r="543" spans="1:26" ht="12.75" x14ac:dyDescent="0.2">
      <c r="A543" s="16"/>
      <c r="C543" t="str">
        <f t="shared" si="88"/>
        <v/>
      </c>
      <c r="D543" s="16"/>
      <c r="E543" s="3" t="str">
        <f>IF(B543="","",IFERROR(VLOOKUP(B543,Ingredients!$A:$G,4,FALSE),"ingredient not in list"))</f>
        <v/>
      </c>
      <c r="F543" t="str">
        <f t="shared" si="89"/>
        <v/>
      </c>
      <c r="G543" s="9" t="str">
        <f>IF(B543="", "", IFERROR((VLOOKUP(B543,Ingredients!$A:$H,8,FALSE)*(D543/(VLOOKUP(B543,Ingredients!$A:$H,3,FALSE)))), "ingredient not in list"))</f>
        <v/>
      </c>
      <c r="H543" t="str">
        <f t="shared" si="90"/>
        <v/>
      </c>
      <c r="I543" s="69" t="str">
        <f>IF($B543="", "", IFERROR((VLOOKUP($B543,Ingredients!$A:$K,9,FALSE)*($D543/(VLOOKUP($B543,Ingredients!$A:$K,3,FALSE)))), "ingredient not in list"))</f>
        <v/>
      </c>
      <c r="J543" t="str">
        <f t="shared" si="91"/>
        <v/>
      </c>
      <c r="K543" s="69" t="str">
        <f>IF($B543="", "", IFERROR((VLOOKUP($B543,Ingredients!$A:$K,10,FALSE)*($D543/(VLOOKUP($B543,Ingredients!$A:$K,3,FALSE)))), "ingredient not in list"))</f>
        <v/>
      </c>
      <c r="L543" t="str">
        <f t="shared" si="92"/>
        <v/>
      </c>
      <c r="M543" s="69" t="str">
        <f>IF($B543="", "", IFERROR((VLOOKUP($B543,Ingredients!$A:$K,11,FALSE)*($D543/(VLOOKUP($B543,Ingredients!$A:$K,3,FALSE)))), "ingredient not in list"))</f>
        <v/>
      </c>
      <c r="N543" t="str">
        <f t="shared" si="93"/>
        <v/>
      </c>
      <c r="O543" s="29" t="str">
        <f>IF($B543="", "", IFERROR((VLOOKUP($B543,Ingredients!$A:$H,6,FALSE)*($D543/(VLOOKUP($B543,Ingredients!$A:$H,3,FALSE)))), "ingredient not in list"))</f>
        <v/>
      </c>
      <c r="P543" s="9" t="str">
        <f>IF(AND(G543&lt;&gt;"",G544=""),SUM(G$1:G544)-SUM(P$1:P542),"")</f>
        <v/>
      </c>
      <c r="Q543" t="str">
        <f>IF(AND(O543&lt;&gt;"",O544=""),SUM(O$1:O544)-SUM(Q$1:Q542),"")</f>
        <v/>
      </c>
      <c r="R543" s="114" t="str">
        <f>IF(AND(I543&lt;&gt;"",I544=""),SUM(I$1:I544)-SUM(R$1:R542),"")</f>
        <v/>
      </c>
      <c r="S543" s="114" t="str">
        <f>IF(AND(K543&lt;&gt;"",K544=""),SUM(K$1:K544)-SUM(S$1:S542),"")</f>
        <v/>
      </c>
      <c r="T543" s="114" t="str">
        <f>IF(AND(M543&lt;&gt;"",M544=""),SUM(M$1:M544)-SUM(T$1:T542),"")</f>
        <v/>
      </c>
      <c r="V543" s="9" t="str">
        <f t="shared" si="94"/>
        <v/>
      </c>
      <c r="W543" s="28" t="str">
        <f t="shared" si="95"/>
        <v/>
      </c>
      <c r="X543" s="114" t="str">
        <f t="shared" si="96"/>
        <v/>
      </c>
      <c r="Y543" s="114" t="str">
        <f t="shared" si="97"/>
        <v/>
      </c>
      <c r="Z543" s="114" t="str">
        <f t="shared" si="98"/>
        <v/>
      </c>
    </row>
    <row r="544" spans="1:26" ht="12.75" x14ac:dyDescent="0.2">
      <c r="A544" s="16"/>
      <c r="C544" t="str">
        <f t="shared" si="88"/>
        <v/>
      </c>
      <c r="D544" s="16"/>
      <c r="E544" s="3" t="str">
        <f>IF(B544="","",IFERROR(VLOOKUP(B544,Ingredients!$A:$G,4,FALSE),"ingredient not in list"))</f>
        <v/>
      </c>
      <c r="F544" t="str">
        <f t="shared" si="89"/>
        <v/>
      </c>
      <c r="G544" s="9" t="str">
        <f>IF(B544="", "", IFERROR((VLOOKUP(B544,Ingredients!$A:$H,8,FALSE)*(D544/(VLOOKUP(B544,Ingredients!$A:$H,3,FALSE)))), "ingredient not in list"))</f>
        <v/>
      </c>
      <c r="H544" t="str">
        <f t="shared" si="90"/>
        <v/>
      </c>
      <c r="I544" s="69" t="str">
        <f>IF($B544="", "", IFERROR((VLOOKUP($B544,Ingredients!$A:$K,9,FALSE)*($D544/(VLOOKUP($B544,Ingredients!$A:$K,3,FALSE)))), "ingredient not in list"))</f>
        <v/>
      </c>
      <c r="J544" t="str">
        <f t="shared" si="91"/>
        <v/>
      </c>
      <c r="K544" s="69" t="str">
        <f>IF($B544="", "", IFERROR((VLOOKUP($B544,Ingredients!$A:$K,10,FALSE)*($D544/(VLOOKUP($B544,Ingredients!$A:$K,3,FALSE)))), "ingredient not in list"))</f>
        <v/>
      </c>
      <c r="L544" t="str">
        <f t="shared" si="92"/>
        <v/>
      </c>
      <c r="M544" s="69" t="str">
        <f>IF($B544="", "", IFERROR((VLOOKUP($B544,Ingredients!$A:$K,11,FALSE)*($D544/(VLOOKUP($B544,Ingredients!$A:$K,3,FALSE)))), "ingredient not in list"))</f>
        <v/>
      </c>
      <c r="N544" t="str">
        <f t="shared" si="93"/>
        <v/>
      </c>
      <c r="O544" s="29" t="str">
        <f>IF($B544="", "", IFERROR((VLOOKUP($B544,Ingredients!$A:$H,6,FALSE)*($D544/(VLOOKUP($B544,Ingredients!$A:$H,3,FALSE)))), "ingredient not in list"))</f>
        <v/>
      </c>
      <c r="P544" s="9" t="str">
        <f>IF(AND(G544&lt;&gt;"",G545=""),SUM(G$1:G545)-SUM(P$1:P543),"")</f>
        <v/>
      </c>
      <c r="Q544" t="str">
        <f>IF(AND(O544&lt;&gt;"",O545=""),SUM(O$1:O545)-SUM(Q$1:Q543),"")</f>
        <v/>
      </c>
      <c r="R544" s="114" t="str">
        <f>IF(AND(I544&lt;&gt;"",I545=""),SUM(I$1:I545)-SUM(R$1:R543),"")</f>
        <v/>
      </c>
      <c r="S544" s="114" t="str">
        <f>IF(AND(K544&lt;&gt;"",K545=""),SUM(K$1:K545)-SUM(S$1:S543),"")</f>
        <v/>
      </c>
      <c r="T544" s="114" t="str">
        <f>IF(AND(M544&lt;&gt;"",M545=""),SUM(M$1:M545)-SUM(T$1:T543),"")</f>
        <v/>
      </c>
      <c r="V544" s="9" t="str">
        <f t="shared" si="94"/>
        <v/>
      </c>
      <c r="W544" s="28" t="str">
        <f t="shared" si="95"/>
        <v/>
      </c>
      <c r="X544" s="114" t="str">
        <f t="shared" si="96"/>
        <v/>
      </c>
      <c r="Y544" s="114" t="str">
        <f t="shared" si="97"/>
        <v/>
      </c>
      <c r="Z544" s="114" t="str">
        <f t="shared" si="98"/>
        <v/>
      </c>
    </row>
    <row r="545" spans="1:26" ht="12.75" x14ac:dyDescent="0.2">
      <c r="A545" s="16"/>
      <c r="C545" t="str">
        <f t="shared" si="88"/>
        <v/>
      </c>
      <c r="D545" s="16"/>
      <c r="E545" s="3" t="str">
        <f>IF(B545="","",IFERROR(VLOOKUP(B545,Ingredients!$A:$G,4,FALSE),"ingredient not in list"))</f>
        <v/>
      </c>
      <c r="F545" t="str">
        <f t="shared" si="89"/>
        <v/>
      </c>
      <c r="G545" s="9" t="str">
        <f>IF(B545="", "", IFERROR((VLOOKUP(B545,Ingredients!$A:$H,8,FALSE)*(D545/(VLOOKUP(B545,Ingredients!$A:$H,3,FALSE)))), "ingredient not in list"))</f>
        <v/>
      </c>
      <c r="H545" t="str">
        <f t="shared" si="90"/>
        <v/>
      </c>
      <c r="I545" s="69" t="str">
        <f>IF($B545="", "", IFERROR((VLOOKUP($B545,Ingredients!$A:$K,9,FALSE)*($D545/(VLOOKUP($B545,Ingredients!$A:$K,3,FALSE)))), "ingredient not in list"))</f>
        <v/>
      </c>
      <c r="J545" t="str">
        <f t="shared" si="91"/>
        <v/>
      </c>
      <c r="K545" s="69" t="str">
        <f>IF($B545="", "", IFERROR((VLOOKUP($B545,Ingredients!$A:$K,10,FALSE)*($D545/(VLOOKUP($B545,Ingredients!$A:$K,3,FALSE)))), "ingredient not in list"))</f>
        <v/>
      </c>
      <c r="L545" t="str">
        <f t="shared" si="92"/>
        <v/>
      </c>
      <c r="M545" s="69" t="str">
        <f>IF($B545="", "", IFERROR((VLOOKUP($B545,Ingredients!$A:$K,11,FALSE)*($D545/(VLOOKUP($B545,Ingredients!$A:$K,3,FALSE)))), "ingredient not in list"))</f>
        <v/>
      </c>
      <c r="N545" t="str">
        <f t="shared" si="93"/>
        <v/>
      </c>
      <c r="O545" s="29" t="str">
        <f>IF($B545="", "", IFERROR((VLOOKUP($B545,Ingredients!$A:$H,6,FALSE)*($D545/(VLOOKUP($B545,Ingredients!$A:$H,3,FALSE)))), "ingredient not in list"))</f>
        <v/>
      </c>
      <c r="P545" s="9" t="str">
        <f>IF(AND(G545&lt;&gt;"",G546=""),SUM(G$1:G546)-SUM(P$1:P544),"")</f>
        <v/>
      </c>
      <c r="Q545" t="str">
        <f>IF(AND(O545&lt;&gt;"",O546=""),SUM(O$1:O546)-SUM(Q$1:Q544),"")</f>
        <v/>
      </c>
      <c r="R545" s="114" t="str">
        <f>IF(AND(I545&lt;&gt;"",I546=""),SUM(I$1:I546)-SUM(R$1:R544),"")</f>
        <v/>
      </c>
      <c r="S545" s="114" t="str">
        <f>IF(AND(K545&lt;&gt;"",K546=""),SUM(K$1:K546)-SUM(S$1:S544),"")</f>
        <v/>
      </c>
      <c r="T545" s="114" t="str">
        <f>IF(AND(M545&lt;&gt;"",M546=""),SUM(M$1:M546)-SUM(T$1:T544),"")</f>
        <v/>
      </c>
      <c r="V545" s="9" t="str">
        <f t="shared" si="94"/>
        <v/>
      </c>
      <c r="W545" s="28" t="str">
        <f t="shared" si="95"/>
        <v/>
      </c>
      <c r="X545" s="114" t="str">
        <f t="shared" si="96"/>
        <v/>
      </c>
      <c r="Y545" s="114" t="str">
        <f t="shared" si="97"/>
        <v/>
      </c>
      <c r="Z545" s="114" t="str">
        <f t="shared" si="98"/>
        <v/>
      </c>
    </row>
    <row r="546" spans="1:26" ht="12.75" x14ac:dyDescent="0.2">
      <c r="A546" s="16"/>
      <c r="C546" t="str">
        <f t="shared" si="88"/>
        <v/>
      </c>
      <c r="D546" s="16"/>
      <c r="E546" s="3" t="str">
        <f>IF(B546="","",IFERROR(VLOOKUP(B546,Ingredients!$A:$G,4,FALSE),"ingredient not in list"))</f>
        <v/>
      </c>
      <c r="F546" t="str">
        <f t="shared" si="89"/>
        <v/>
      </c>
      <c r="G546" s="9" t="str">
        <f>IF(B546="", "", IFERROR((VLOOKUP(B546,Ingredients!$A:$H,8,FALSE)*(D546/(VLOOKUP(B546,Ingredients!$A:$H,3,FALSE)))), "ingredient not in list"))</f>
        <v/>
      </c>
      <c r="H546" t="str">
        <f t="shared" si="90"/>
        <v/>
      </c>
      <c r="I546" s="69" t="str">
        <f>IF($B546="", "", IFERROR((VLOOKUP($B546,Ingredients!$A:$K,9,FALSE)*($D546/(VLOOKUP($B546,Ingredients!$A:$K,3,FALSE)))), "ingredient not in list"))</f>
        <v/>
      </c>
      <c r="J546" t="str">
        <f t="shared" si="91"/>
        <v/>
      </c>
      <c r="K546" s="69" t="str">
        <f>IF($B546="", "", IFERROR((VLOOKUP($B546,Ingredients!$A:$K,10,FALSE)*($D546/(VLOOKUP($B546,Ingredients!$A:$K,3,FALSE)))), "ingredient not in list"))</f>
        <v/>
      </c>
      <c r="L546" t="str">
        <f t="shared" si="92"/>
        <v/>
      </c>
      <c r="M546" s="69" t="str">
        <f>IF($B546="", "", IFERROR((VLOOKUP($B546,Ingredients!$A:$K,11,FALSE)*($D546/(VLOOKUP($B546,Ingredients!$A:$K,3,FALSE)))), "ingredient not in list"))</f>
        <v/>
      </c>
      <c r="N546" t="str">
        <f t="shared" si="93"/>
        <v/>
      </c>
      <c r="O546" s="29" t="str">
        <f>IF($B546="", "", IFERROR((VLOOKUP($B546,Ingredients!$A:$H,6,FALSE)*($D546/(VLOOKUP($B546,Ingredients!$A:$H,3,FALSE)))), "ingredient not in list"))</f>
        <v/>
      </c>
      <c r="P546" s="9" t="str">
        <f>IF(AND(G546&lt;&gt;"",G547=""),SUM(G$1:G547)-SUM(P$1:P545),"")</f>
        <v/>
      </c>
      <c r="Q546" t="str">
        <f>IF(AND(O546&lt;&gt;"",O547=""),SUM(O$1:O547)-SUM(Q$1:Q545),"")</f>
        <v/>
      </c>
      <c r="R546" s="114" t="str">
        <f>IF(AND(I546&lt;&gt;"",I547=""),SUM(I$1:I547)-SUM(R$1:R545),"")</f>
        <v/>
      </c>
      <c r="S546" s="114" t="str">
        <f>IF(AND(K546&lt;&gt;"",K547=""),SUM(K$1:K547)-SUM(S$1:S545),"")</f>
        <v/>
      </c>
      <c r="T546" s="114" t="str">
        <f>IF(AND(M546&lt;&gt;"",M547=""),SUM(M$1:M547)-SUM(T$1:T545),"")</f>
        <v/>
      </c>
      <c r="V546" s="9" t="str">
        <f t="shared" si="94"/>
        <v/>
      </c>
      <c r="W546" s="28" t="str">
        <f t="shared" si="95"/>
        <v/>
      </c>
      <c r="X546" s="114" t="str">
        <f t="shared" si="96"/>
        <v/>
      </c>
      <c r="Y546" s="114" t="str">
        <f t="shared" si="97"/>
        <v/>
      </c>
      <c r="Z546" s="114" t="str">
        <f t="shared" si="98"/>
        <v/>
      </c>
    </row>
    <row r="547" spans="1:26" ht="12.75" x14ac:dyDescent="0.2">
      <c r="A547" s="16"/>
      <c r="C547" t="str">
        <f t="shared" si="88"/>
        <v/>
      </c>
      <c r="D547" s="16"/>
      <c r="E547" s="3" t="str">
        <f>IF(B547="","",IFERROR(VLOOKUP(B547,Ingredients!$A:$G,4,FALSE),"ingredient not in list"))</f>
        <v/>
      </c>
      <c r="F547" t="str">
        <f t="shared" si="89"/>
        <v/>
      </c>
      <c r="G547" s="9" t="str">
        <f>IF(B547="", "", IFERROR((VLOOKUP(B547,Ingredients!$A:$H,8,FALSE)*(D547/(VLOOKUP(B547,Ingredients!$A:$H,3,FALSE)))), "ingredient not in list"))</f>
        <v/>
      </c>
      <c r="H547" t="str">
        <f t="shared" si="90"/>
        <v/>
      </c>
      <c r="I547" s="69" t="str">
        <f>IF($B547="", "", IFERROR((VLOOKUP($B547,Ingredients!$A:$K,9,FALSE)*($D547/(VLOOKUP($B547,Ingredients!$A:$K,3,FALSE)))), "ingredient not in list"))</f>
        <v/>
      </c>
      <c r="J547" t="str">
        <f t="shared" si="91"/>
        <v/>
      </c>
      <c r="K547" s="69" t="str">
        <f>IF($B547="", "", IFERROR((VLOOKUP($B547,Ingredients!$A:$K,10,FALSE)*($D547/(VLOOKUP($B547,Ingredients!$A:$K,3,FALSE)))), "ingredient not in list"))</f>
        <v/>
      </c>
      <c r="L547" t="str">
        <f t="shared" si="92"/>
        <v/>
      </c>
      <c r="M547" s="69" t="str">
        <f>IF($B547="", "", IFERROR((VLOOKUP($B547,Ingredients!$A:$K,11,FALSE)*($D547/(VLOOKUP($B547,Ingredients!$A:$K,3,FALSE)))), "ingredient not in list"))</f>
        <v/>
      </c>
      <c r="N547" t="str">
        <f t="shared" si="93"/>
        <v/>
      </c>
      <c r="O547" s="29" t="str">
        <f>IF($B547="", "", IFERROR((VLOOKUP($B547,Ingredients!$A:$H,6,FALSE)*($D547/(VLOOKUP($B547,Ingredients!$A:$H,3,FALSE)))), "ingredient not in list"))</f>
        <v/>
      </c>
      <c r="P547" s="9" t="str">
        <f>IF(AND(G547&lt;&gt;"",G548=""),SUM(G$1:G548)-SUM(P$1:P546),"")</f>
        <v/>
      </c>
      <c r="Q547" t="str">
        <f>IF(AND(O547&lt;&gt;"",O548=""),SUM(O$1:O548)-SUM(Q$1:Q546),"")</f>
        <v/>
      </c>
      <c r="R547" s="114" t="str">
        <f>IF(AND(I547&lt;&gt;"",I548=""),SUM(I$1:I548)-SUM(R$1:R546),"")</f>
        <v/>
      </c>
      <c r="S547" s="114" t="str">
        <f>IF(AND(K547&lt;&gt;"",K548=""),SUM(K$1:K548)-SUM(S$1:S546),"")</f>
        <v/>
      </c>
      <c r="T547" s="114" t="str">
        <f>IF(AND(M547&lt;&gt;"",M548=""),SUM(M$1:M548)-SUM(T$1:T546),"")</f>
        <v/>
      </c>
      <c r="V547" s="9" t="str">
        <f t="shared" si="94"/>
        <v/>
      </c>
      <c r="W547" s="28" t="str">
        <f t="shared" si="95"/>
        <v/>
      </c>
      <c r="X547" s="114" t="str">
        <f t="shared" si="96"/>
        <v/>
      </c>
      <c r="Y547" s="114" t="str">
        <f t="shared" si="97"/>
        <v/>
      </c>
      <c r="Z547" s="114" t="str">
        <f t="shared" si="98"/>
        <v/>
      </c>
    </row>
    <row r="548" spans="1:26" ht="12.75" x14ac:dyDescent="0.2">
      <c r="A548" s="16"/>
      <c r="C548" t="str">
        <f t="shared" si="88"/>
        <v/>
      </c>
      <c r="D548" s="16"/>
      <c r="E548" s="3" t="str">
        <f>IF(B548="","",IFERROR(VLOOKUP(B548,Ingredients!$A:$G,4,FALSE),"ingredient not in list"))</f>
        <v/>
      </c>
      <c r="F548" t="str">
        <f t="shared" si="89"/>
        <v/>
      </c>
      <c r="G548" s="9" t="str">
        <f>IF(B548="", "", IFERROR((VLOOKUP(B548,Ingredients!$A:$H,8,FALSE)*(D548/(VLOOKUP(B548,Ingredients!$A:$H,3,FALSE)))), "ingredient not in list"))</f>
        <v/>
      </c>
      <c r="H548" t="str">
        <f t="shared" si="90"/>
        <v/>
      </c>
      <c r="I548" s="69" t="str">
        <f>IF($B548="", "", IFERROR((VLOOKUP($B548,Ingredients!$A:$K,9,FALSE)*($D548/(VLOOKUP($B548,Ingredients!$A:$K,3,FALSE)))), "ingredient not in list"))</f>
        <v/>
      </c>
      <c r="J548" t="str">
        <f t="shared" si="91"/>
        <v/>
      </c>
      <c r="K548" s="69" t="str">
        <f>IF($B548="", "", IFERROR((VLOOKUP($B548,Ingredients!$A:$K,10,FALSE)*($D548/(VLOOKUP($B548,Ingredients!$A:$K,3,FALSE)))), "ingredient not in list"))</f>
        <v/>
      </c>
      <c r="L548" t="str">
        <f t="shared" si="92"/>
        <v/>
      </c>
      <c r="M548" s="69" t="str">
        <f>IF($B548="", "", IFERROR((VLOOKUP($B548,Ingredients!$A:$K,11,FALSE)*($D548/(VLOOKUP($B548,Ingredients!$A:$K,3,FALSE)))), "ingredient not in list"))</f>
        <v/>
      </c>
      <c r="N548" t="str">
        <f t="shared" si="93"/>
        <v/>
      </c>
      <c r="O548" s="29" t="str">
        <f>IF($B548="", "", IFERROR((VLOOKUP($B548,Ingredients!$A:$H,6,FALSE)*($D548/(VLOOKUP($B548,Ingredients!$A:$H,3,FALSE)))), "ingredient not in list"))</f>
        <v/>
      </c>
      <c r="P548" s="9" t="str">
        <f>IF(AND(G548&lt;&gt;"",G549=""),SUM(G$1:G549)-SUM(P$1:P547),"")</f>
        <v/>
      </c>
      <c r="Q548" t="str">
        <f>IF(AND(O548&lt;&gt;"",O549=""),SUM(O$1:O549)-SUM(Q$1:Q547),"")</f>
        <v/>
      </c>
      <c r="R548" s="114" t="str">
        <f>IF(AND(I548&lt;&gt;"",I549=""),SUM(I$1:I549)-SUM(R$1:R547),"")</f>
        <v/>
      </c>
      <c r="S548" s="114" t="str">
        <f>IF(AND(K548&lt;&gt;"",K549=""),SUM(K$1:K549)-SUM(S$1:S547),"")</f>
        <v/>
      </c>
      <c r="T548" s="114" t="str">
        <f>IF(AND(M548&lt;&gt;"",M549=""),SUM(M$1:M549)-SUM(T$1:T547),"")</f>
        <v/>
      </c>
      <c r="V548" s="9" t="str">
        <f t="shared" si="94"/>
        <v/>
      </c>
      <c r="W548" s="28" t="str">
        <f t="shared" si="95"/>
        <v/>
      </c>
      <c r="X548" s="114" t="str">
        <f t="shared" si="96"/>
        <v/>
      </c>
      <c r="Y548" s="114" t="str">
        <f t="shared" si="97"/>
        <v/>
      </c>
      <c r="Z548" s="114" t="str">
        <f t="shared" si="98"/>
        <v/>
      </c>
    </row>
    <row r="549" spans="1:26" ht="12.75" x14ac:dyDescent="0.2">
      <c r="A549" s="16"/>
      <c r="C549" t="str">
        <f t="shared" si="88"/>
        <v/>
      </c>
      <c r="D549" s="16"/>
      <c r="E549" s="3" t="str">
        <f>IF(B549="","",IFERROR(VLOOKUP(B549,Ingredients!$A:$G,4,FALSE),"ingredient not in list"))</f>
        <v/>
      </c>
      <c r="F549" t="str">
        <f t="shared" si="89"/>
        <v/>
      </c>
      <c r="G549" s="9" t="str">
        <f>IF(B549="", "", IFERROR((VLOOKUP(B549,Ingredients!$A:$H,8,FALSE)*(D549/(VLOOKUP(B549,Ingredients!$A:$H,3,FALSE)))), "ingredient not in list"))</f>
        <v/>
      </c>
      <c r="H549" t="str">
        <f t="shared" si="90"/>
        <v/>
      </c>
      <c r="I549" s="69" t="str">
        <f>IF($B549="", "", IFERROR((VLOOKUP($B549,Ingredients!$A:$K,9,FALSE)*($D549/(VLOOKUP($B549,Ingredients!$A:$K,3,FALSE)))), "ingredient not in list"))</f>
        <v/>
      </c>
      <c r="J549" t="str">
        <f t="shared" si="91"/>
        <v/>
      </c>
      <c r="K549" s="69" t="str">
        <f>IF($B549="", "", IFERROR((VLOOKUP($B549,Ingredients!$A:$K,10,FALSE)*($D549/(VLOOKUP($B549,Ingredients!$A:$K,3,FALSE)))), "ingredient not in list"))</f>
        <v/>
      </c>
      <c r="L549" t="str">
        <f t="shared" si="92"/>
        <v/>
      </c>
      <c r="M549" s="69" t="str">
        <f>IF($B549="", "", IFERROR((VLOOKUP($B549,Ingredients!$A:$K,11,FALSE)*($D549/(VLOOKUP($B549,Ingredients!$A:$K,3,FALSE)))), "ingredient not in list"))</f>
        <v/>
      </c>
      <c r="N549" t="str">
        <f t="shared" si="93"/>
        <v/>
      </c>
      <c r="O549" s="29" t="str">
        <f>IF($B549="", "", IFERROR((VLOOKUP($B549,Ingredients!$A:$H,6,FALSE)*($D549/(VLOOKUP($B549,Ingredients!$A:$H,3,FALSE)))), "ingredient not in list"))</f>
        <v/>
      </c>
      <c r="P549" s="9" t="str">
        <f>IF(AND(G549&lt;&gt;"",G550=""),SUM(G$1:G550)-SUM(P$1:P548),"")</f>
        <v/>
      </c>
      <c r="Q549" t="str">
        <f>IF(AND(O549&lt;&gt;"",O550=""),SUM(O$1:O550)-SUM(Q$1:Q548),"")</f>
        <v/>
      </c>
      <c r="R549" s="114" t="str">
        <f>IF(AND(I549&lt;&gt;"",I550=""),SUM(I$1:I550)-SUM(R$1:R548),"")</f>
        <v/>
      </c>
      <c r="S549" s="114" t="str">
        <f>IF(AND(K549&lt;&gt;"",K550=""),SUM(K$1:K550)-SUM(S$1:S548),"")</f>
        <v/>
      </c>
      <c r="T549" s="114" t="str">
        <f>IF(AND(M549&lt;&gt;"",M550=""),SUM(M$1:M550)-SUM(T$1:T548),"")</f>
        <v/>
      </c>
      <c r="V549" s="9" t="str">
        <f t="shared" si="94"/>
        <v/>
      </c>
      <c r="W549" s="28" t="str">
        <f t="shared" si="95"/>
        <v/>
      </c>
      <c r="X549" s="114" t="str">
        <f t="shared" si="96"/>
        <v/>
      </c>
      <c r="Y549" s="114" t="str">
        <f t="shared" si="97"/>
        <v/>
      </c>
      <c r="Z549" s="114" t="str">
        <f t="shared" si="98"/>
        <v/>
      </c>
    </row>
    <row r="550" spans="1:26" ht="12.75" x14ac:dyDescent="0.2">
      <c r="A550" s="16"/>
      <c r="C550" t="str">
        <f t="shared" si="88"/>
        <v/>
      </c>
      <c r="D550" s="16"/>
      <c r="E550" s="3" t="str">
        <f>IF(B550="","",IFERROR(VLOOKUP(B550,Ingredients!$A:$G,4,FALSE),"ingredient not in list"))</f>
        <v/>
      </c>
      <c r="F550" t="str">
        <f t="shared" si="89"/>
        <v/>
      </c>
      <c r="G550" s="9" t="str">
        <f>IF(B550="", "", IFERROR((VLOOKUP(B550,Ingredients!$A:$H,8,FALSE)*(D550/(VLOOKUP(B550,Ingredients!$A:$H,3,FALSE)))), "ingredient not in list"))</f>
        <v/>
      </c>
      <c r="H550" t="str">
        <f t="shared" si="90"/>
        <v/>
      </c>
      <c r="I550" s="69" t="str">
        <f>IF($B550="", "", IFERROR((VLOOKUP($B550,Ingredients!$A:$K,9,FALSE)*($D550/(VLOOKUP($B550,Ingredients!$A:$K,3,FALSE)))), "ingredient not in list"))</f>
        <v/>
      </c>
      <c r="J550" t="str">
        <f t="shared" si="91"/>
        <v/>
      </c>
      <c r="K550" s="69" t="str">
        <f>IF($B550="", "", IFERROR((VLOOKUP($B550,Ingredients!$A:$K,10,FALSE)*($D550/(VLOOKUP($B550,Ingredients!$A:$K,3,FALSE)))), "ingredient not in list"))</f>
        <v/>
      </c>
      <c r="L550" t="str">
        <f t="shared" si="92"/>
        <v/>
      </c>
      <c r="M550" s="69" t="str">
        <f>IF($B550="", "", IFERROR((VLOOKUP($B550,Ingredients!$A:$K,11,FALSE)*($D550/(VLOOKUP($B550,Ingredients!$A:$K,3,FALSE)))), "ingredient not in list"))</f>
        <v/>
      </c>
      <c r="N550" t="str">
        <f t="shared" si="93"/>
        <v/>
      </c>
      <c r="O550" s="29" t="str">
        <f>IF($B550="", "", IFERROR((VLOOKUP($B550,Ingredients!$A:$H,6,FALSE)*($D550/(VLOOKUP($B550,Ingredients!$A:$H,3,FALSE)))), "ingredient not in list"))</f>
        <v/>
      </c>
      <c r="P550" s="9" t="str">
        <f>IF(AND(G550&lt;&gt;"",G551=""),SUM(G$1:G551)-SUM(P$1:P549),"")</f>
        <v/>
      </c>
      <c r="Q550" t="str">
        <f>IF(AND(O550&lt;&gt;"",O551=""),SUM(O$1:O551)-SUM(Q$1:Q549),"")</f>
        <v/>
      </c>
      <c r="R550" s="114" t="str">
        <f>IF(AND(I550&lt;&gt;"",I551=""),SUM(I$1:I551)-SUM(R$1:R549),"")</f>
        <v/>
      </c>
      <c r="S550" s="114" t="str">
        <f>IF(AND(K550&lt;&gt;"",K551=""),SUM(K$1:K551)-SUM(S$1:S549),"")</f>
        <v/>
      </c>
      <c r="T550" s="114" t="str">
        <f>IF(AND(M550&lt;&gt;"",M551=""),SUM(M$1:M551)-SUM(T$1:T549),"")</f>
        <v/>
      </c>
      <c r="V550" s="9" t="str">
        <f t="shared" si="94"/>
        <v/>
      </c>
      <c r="W550" s="28" t="str">
        <f t="shared" si="95"/>
        <v/>
      </c>
      <c r="X550" s="114" t="str">
        <f t="shared" si="96"/>
        <v/>
      </c>
      <c r="Y550" s="114" t="str">
        <f t="shared" si="97"/>
        <v/>
      </c>
      <c r="Z550" s="114" t="str">
        <f t="shared" si="98"/>
        <v/>
      </c>
    </row>
    <row r="551" spans="1:26" ht="12.75" x14ac:dyDescent="0.2">
      <c r="A551" s="16"/>
      <c r="C551" t="str">
        <f t="shared" si="88"/>
        <v/>
      </c>
      <c r="D551" s="16"/>
      <c r="E551" s="3" t="str">
        <f>IF(B551="","",IFERROR(VLOOKUP(B551,Ingredients!$A:$G,4,FALSE),"ingredient not in list"))</f>
        <v/>
      </c>
      <c r="F551" t="str">
        <f t="shared" si="89"/>
        <v/>
      </c>
      <c r="G551" s="9" t="str">
        <f>IF(B551="", "", IFERROR((VLOOKUP(B551,Ingredients!$A:$H,8,FALSE)*(D551/(VLOOKUP(B551,Ingredients!$A:$H,3,FALSE)))), "ingredient not in list"))</f>
        <v/>
      </c>
      <c r="H551" t="str">
        <f t="shared" si="90"/>
        <v/>
      </c>
      <c r="I551" s="69" t="str">
        <f>IF($B551="", "", IFERROR((VLOOKUP($B551,Ingredients!$A:$K,9,FALSE)*($D551/(VLOOKUP($B551,Ingredients!$A:$K,3,FALSE)))), "ingredient not in list"))</f>
        <v/>
      </c>
      <c r="J551" t="str">
        <f t="shared" si="91"/>
        <v/>
      </c>
      <c r="K551" s="69" t="str">
        <f>IF($B551="", "", IFERROR((VLOOKUP($B551,Ingredients!$A:$K,10,FALSE)*($D551/(VLOOKUP($B551,Ingredients!$A:$K,3,FALSE)))), "ingredient not in list"))</f>
        <v/>
      </c>
      <c r="L551" t="str">
        <f t="shared" si="92"/>
        <v/>
      </c>
      <c r="M551" s="69" t="str">
        <f>IF($B551="", "", IFERROR((VLOOKUP($B551,Ingredients!$A:$K,11,FALSE)*($D551/(VLOOKUP($B551,Ingredients!$A:$K,3,FALSE)))), "ingredient not in list"))</f>
        <v/>
      </c>
      <c r="N551" t="str">
        <f t="shared" si="93"/>
        <v/>
      </c>
      <c r="O551" s="29" t="str">
        <f>IF($B551="", "", IFERROR((VLOOKUP($B551,Ingredients!$A:$H,6,FALSE)*($D551/(VLOOKUP($B551,Ingredients!$A:$H,3,FALSE)))), "ingredient not in list"))</f>
        <v/>
      </c>
      <c r="P551" s="9" t="str">
        <f>IF(AND(G551&lt;&gt;"",G552=""),SUM(G$1:G552)-SUM(P$1:P550),"")</f>
        <v/>
      </c>
      <c r="Q551" t="str">
        <f>IF(AND(O551&lt;&gt;"",O552=""),SUM(O$1:O552)-SUM(Q$1:Q550),"")</f>
        <v/>
      </c>
      <c r="R551" s="114" t="str">
        <f>IF(AND(I551&lt;&gt;"",I552=""),SUM(I$1:I552)-SUM(R$1:R550),"")</f>
        <v/>
      </c>
      <c r="S551" s="114" t="str">
        <f>IF(AND(K551&lt;&gt;"",K552=""),SUM(K$1:K552)-SUM(S$1:S550),"")</f>
        <v/>
      </c>
      <c r="T551" s="114" t="str">
        <f>IF(AND(M551&lt;&gt;"",M552=""),SUM(M$1:M552)-SUM(T$1:T550),"")</f>
        <v/>
      </c>
      <c r="V551" s="9" t="str">
        <f t="shared" si="94"/>
        <v/>
      </c>
      <c r="W551" s="28" t="str">
        <f t="shared" si="95"/>
        <v/>
      </c>
      <c r="X551" s="114" t="str">
        <f t="shared" si="96"/>
        <v/>
      </c>
      <c r="Y551" s="114" t="str">
        <f t="shared" si="97"/>
        <v/>
      </c>
      <c r="Z551" s="114" t="str">
        <f t="shared" si="98"/>
        <v/>
      </c>
    </row>
    <row r="552" spans="1:26" ht="12.75" x14ac:dyDescent="0.2">
      <c r="A552" s="16"/>
      <c r="C552" t="str">
        <f t="shared" si="88"/>
        <v/>
      </c>
      <c r="D552" s="16"/>
      <c r="E552" s="3" t="str">
        <f>IF(B552="","",IFERROR(VLOOKUP(B552,Ingredients!$A:$G,4,FALSE),"ingredient not in list"))</f>
        <v/>
      </c>
      <c r="F552" t="str">
        <f t="shared" si="89"/>
        <v/>
      </c>
      <c r="G552" s="9" t="str">
        <f>IF(B552="", "", IFERROR((VLOOKUP(B552,Ingredients!$A:$H,8,FALSE)*(D552/(VLOOKUP(B552,Ingredients!$A:$H,3,FALSE)))), "ingredient not in list"))</f>
        <v/>
      </c>
      <c r="H552" t="str">
        <f t="shared" si="90"/>
        <v/>
      </c>
      <c r="I552" s="69" t="str">
        <f>IF($B552="", "", IFERROR((VLOOKUP($B552,Ingredients!$A:$K,9,FALSE)*($D552/(VLOOKUP($B552,Ingredients!$A:$K,3,FALSE)))), "ingredient not in list"))</f>
        <v/>
      </c>
      <c r="J552" t="str">
        <f t="shared" si="91"/>
        <v/>
      </c>
      <c r="K552" s="69" t="str">
        <f>IF($B552="", "", IFERROR((VLOOKUP($B552,Ingredients!$A:$K,10,FALSE)*($D552/(VLOOKUP($B552,Ingredients!$A:$K,3,FALSE)))), "ingredient not in list"))</f>
        <v/>
      </c>
      <c r="L552" t="str">
        <f t="shared" si="92"/>
        <v/>
      </c>
      <c r="M552" s="69" t="str">
        <f>IF($B552="", "", IFERROR((VLOOKUP($B552,Ingredients!$A:$K,11,FALSE)*($D552/(VLOOKUP($B552,Ingredients!$A:$K,3,FALSE)))), "ingredient not in list"))</f>
        <v/>
      </c>
      <c r="N552" t="str">
        <f t="shared" si="93"/>
        <v/>
      </c>
      <c r="O552" s="29" t="str">
        <f>IF($B552="", "", IFERROR((VLOOKUP($B552,Ingredients!$A:$H,6,FALSE)*($D552/(VLOOKUP($B552,Ingredients!$A:$H,3,FALSE)))), "ingredient not in list"))</f>
        <v/>
      </c>
      <c r="P552" s="9" t="str">
        <f>IF(AND(G552&lt;&gt;"",G553=""),SUM(G$1:G553)-SUM(P$1:P551),"")</f>
        <v/>
      </c>
      <c r="Q552" t="str">
        <f>IF(AND(O552&lt;&gt;"",O553=""),SUM(O$1:O553)-SUM(Q$1:Q551),"")</f>
        <v/>
      </c>
      <c r="R552" s="114" t="str">
        <f>IF(AND(I552&lt;&gt;"",I553=""),SUM(I$1:I553)-SUM(R$1:R551),"")</f>
        <v/>
      </c>
      <c r="S552" s="114" t="str">
        <f>IF(AND(K552&lt;&gt;"",K553=""),SUM(K$1:K553)-SUM(S$1:S551),"")</f>
        <v/>
      </c>
      <c r="T552" s="114" t="str">
        <f>IF(AND(M552&lt;&gt;"",M553=""),SUM(M$1:M553)-SUM(T$1:T551),"")</f>
        <v/>
      </c>
      <c r="V552" s="9" t="str">
        <f t="shared" si="94"/>
        <v/>
      </c>
      <c r="W552" s="28" t="str">
        <f t="shared" si="95"/>
        <v/>
      </c>
      <c r="X552" s="114" t="str">
        <f t="shared" si="96"/>
        <v/>
      </c>
      <c r="Y552" s="114" t="str">
        <f t="shared" si="97"/>
        <v/>
      </c>
      <c r="Z552" s="114" t="str">
        <f t="shared" si="98"/>
        <v/>
      </c>
    </row>
    <row r="553" spans="1:26" ht="12.75" x14ac:dyDescent="0.2">
      <c r="A553" s="16"/>
      <c r="C553" t="str">
        <f t="shared" si="88"/>
        <v/>
      </c>
      <c r="D553" s="16"/>
      <c r="E553" s="3" t="str">
        <f>IF(B553="","",IFERROR(VLOOKUP(B553,Ingredients!$A:$G,4,FALSE),"ingredient not in list"))</f>
        <v/>
      </c>
      <c r="F553" t="str">
        <f t="shared" si="89"/>
        <v/>
      </c>
      <c r="G553" s="9" t="str">
        <f>IF(B553="", "", IFERROR((VLOOKUP(B553,Ingredients!$A:$H,8,FALSE)*(D553/(VLOOKUP(B553,Ingredients!$A:$H,3,FALSE)))), "ingredient not in list"))</f>
        <v/>
      </c>
      <c r="H553" t="str">
        <f t="shared" si="90"/>
        <v/>
      </c>
      <c r="I553" s="69" t="str">
        <f>IF($B553="", "", IFERROR((VLOOKUP($B553,Ingredients!$A:$K,9,FALSE)*($D553/(VLOOKUP($B553,Ingredients!$A:$K,3,FALSE)))), "ingredient not in list"))</f>
        <v/>
      </c>
      <c r="J553" t="str">
        <f t="shared" si="91"/>
        <v/>
      </c>
      <c r="K553" s="69" t="str">
        <f>IF($B553="", "", IFERROR((VLOOKUP($B553,Ingredients!$A:$K,10,FALSE)*($D553/(VLOOKUP($B553,Ingredients!$A:$K,3,FALSE)))), "ingredient not in list"))</f>
        <v/>
      </c>
      <c r="L553" t="str">
        <f t="shared" si="92"/>
        <v/>
      </c>
      <c r="M553" s="69" t="str">
        <f>IF($B553="", "", IFERROR((VLOOKUP($B553,Ingredients!$A:$K,11,FALSE)*($D553/(VLOOKUP($B553,Ingredients!$A:$K,3,FALSE)))), "ingredient not in list"))</f>
        <v/>
      </c>
      <c r="N553" t="str">
        <f t="shared" si="93"/>
        <v/>
      </c>
      <c r="O553" s="29" t="str">
        <f>IF($B553="", "", IFERROR((VLOOKUP($B553,Ingredients!$A:$H,6,FALSE)*($D553/(VLOOKUP($B553,Ingredients!$A:$H,3,FALSE)))), "ingredient not in list"))</f>
        <v/>
      </c>
      <c r="P553" s="9" t="str">
        <f>IF(AND(G553&lt;&gt;"",G554=""),SUM(G$1:G554)-SUM(P$1:P552),"")</f>
        <v/>
      </c>
      <c r="Q553" t="str">
        <f>IF(AND(O553&lt;&gt;"",O554=""),SUM(O$1:O554)-SUM(Q$1:Q552),"")</f>
        <v/>
      </c>
      <c r="R553" s="114" t="str">
        <f>IF(AND(I553&lt;&gt;"",I554=""),SUM(I$1:I554)-SUM(R$1:R552),"")</f>
        <v/>
      </c>
      <c r="S553" s="114" t="str">
        <f>IF(AND(K553&lt;&gt;"",K554=""),SUM(K$1:K554)-SUM(S$1:S552),"")</f>
        <v/>
      </c>
      <c r="T553" s="114" t="str">
        <f>IF(AND(M553&lt;&gt;"",M554=""),SUM(M$1:M554)-SUM(T$1:T552),"")</f>
        <v/>
      </c>
      <c r="V553" s="9" t="str">
        <f t="shared" si="94"/>
        <v/>
      </c>
      <c r="W553" s="28" t="str">
        <f t="shared" si="95"/>
        <v/>
      </c>
      <c r="X553" s="114" t="str">
        <f t="shared" si="96"/>
        <v/>
      </c>
      <c r="Y553" s="114" t="str">
        <f t="shared" si="97"/>
        <v/>
      </c>
      <c r="Z553" s="114" t="str">
        <f t="shared" si="98"/>
        <v/>
      </c>
    </row>
    <row r="554" spans="1:26" ht="12.75" x14ac:dyDescent="0.2">
      <c r="A554" s="16"/>
      <c r="C554" t="str">
        <f t="shared" si="88"/>
        <v/>
      </c>
      <c r="D554" s="16"/>
      <c r="E554" s="3" t="str">
        <f>IF(B554="","",IFERROR(VLOOKUP(B554,Ingredients!$A:$G,4,FALSE),"ingredient not in list"))</f>
        <v/>
      </c>
      <c r="F554" t="str">
        <f t="shared" si="89"/>
        <v/>
      </c>
      <c r="G554" s="9" t="str">
        <f>IF(B554="", "", IFERROR((VLOOKUP(B554,Ingredients!$A:$H,8,FALSE)*(D554/(VLOOKUP(B554,Ingredients!$A:$H,3,FALSE)))), "ingredient not in list"))</f>
        <v/>
      </c>
      <c r="H554" t="str">
        <f t="shared" si="90"/>
        <v/>
      </c>
      <c r="I554" s="69" t="str">
        <f>IF($B554="", "", IFERROR((VLOOKUP($B554,Ingredients!$A:$K,9,FALSE)*($D554/(VLOOKUP($B554,Ingredients!$A:$K,3,FALSE)))), "ingredient not in list"))</f>
        <v/>
      </c>
      <c r="J554" t="str">
        <f t="shared" si="91"/>
        <v/>
      </c>
      <c r="K554" s="69" t="str">
        <f>IF($B554="", "", IFERROR((VLOOKUP($B554,Ingredients!$A:$K,10,FALSE)*($D554/(VLOOKUP($B554,Ingredients!$A:$K,3,FALSE)))), "ingredient not in list"))</f>
        <v/>
      </c>
      <c r="L554" t="str">
        <f t="shared" si="92"/>
        <v/>
      </c>
      <c r="M554" s="69" t="str">
        <f>IF($B554="", "", IFERROR((VLOOKUP($B554,Ingredients!$A:$K,11,FALSE)*($D554/(VLOOKUP($B554,Ingredients!$A:$K,3,FALSE)))), "ingredient not in list"))</f>
        <v/>
      </c>
      <c r="N554" t="str">
        <f t="shared" si="93"/>
        <v/>
      </c>
      <c r="O554" s="29" t="str">
        <f>IF($B554="", "", IFERROR((VLOOKUP($B554,Ingredients!$A:$H,6,FALSE)*($D554/(VLOOKUP($B554,Ingredients!$A:$H,3,FALSE)))), "ingredient not in list"))</f>
        <v/>
      </c>
      <c r="P554" s="9" t="str">
        <f>IF(AND(G554&lt;&gt;"",G555=""),SUM(G$1:G555)-SUM(P$1:P553),"")</f>
        <v/>
      </c>
      <c r="Q554" t="str">
        <f>IF(AND(O554&lt;&gt;"",O555=""),SUM(O$1:O555)-SUM(Q$1:Q553),"")</f>
        <v/>
      </c>
      <c r="R554" s="114" t="str">
        <f>IF(AND(I554&lt;&gt;"",I555=""),SUM(I$1:I555)-SUM(R$1:R553),"")</f>
        <v/>
      </c>
      <c r="S554" s="114" t="str">
        <f>IF(AND(K554&lt;&gt;"",K555=""),SUM(K$1:K555)-SUM(S$1:S553),"")</f>
        <v/>
      </c>
      <c r="T554" s="114" t="str">
        <f>IF(AND(M554&lt;&gt;"",M555=""),SUM(M$1:M555)-SUM(T$1:T553),"")</f>
        <v/>
      </c>
      <c r="V554" s="9" t="str">
        <f t="shared" si="94"/>
        <v/>
      </c>
      <c r="W554" s="28" t="str">
        <f t="shared" si="95"/>
        <v/>
      </c>
      <c r="X554" s="114" t="str">
        <f t="shared" si="96"/>
        <v/>
      </c>
      <c r="Y554" s="114" t="str">
        <f t="shared" si="97"/>
        <v/>
      </c>
      <c r="Z554" s="114" t="str">
        <f t="shared" si="98"/>
        <v/>
      </c>
    </row>
    <row r="555" spans="1:26" ht="12.75" x14ac:dyDescent="0.2">
      <c r="A555" s="16"/>
      <c r="C555" t="str">
        <f t="shared" si="88"/>
        <v/>
      </c>
      <c r="D555" s="16"/>
      <c r="E555" s="3" t="str">
        <f>IF(B555="","",IFERROR(VLOOKUP(B555,Ingredients!$A:$G,4,FALSE),"ingredient not in list"))</f>
        <v/>
      </c>
      <c r="F555" t="str">
        <f t="shared" si="89"/>
        <v/>
      </c>
      <c r="G555" s="9" t="str">
        <f>IF(B555="", "", IFERROR((VLOOKUP(B555,Ingredients!$A:$H,8,FALSE)*(D555/(VLOOKUP(B555,Ingredients!$A:$H,3,FALSE)))), "ingredient not in list"))</f>
        <v/>
      </c>
      <c r="H555" t="str">
        <f t="shared" si="90"/>
        <v/>
      </c>
      <c r="I555" s="69" t="str">
        <f>IF($B555="", "", IFERROR((VLOOKUP($B555,Ingredients!$A:$K,9,FALSE)*($D555/(VLOOKUP($B555,Ingredients!$A:$K,3,FALSE)))), "ingredient not in list"))</f>
        <v/>
      </c>
      <c r="J555" t="str">
        <f t="shared" si="91"/>
        <v/>
      </c>
      <c r="K555" s="69" t="str">
        <f>IF($B555="", "", IFERROR((VLOOKUP($B555,Ingredients!$A:$K,10,FALSE)*($D555/(VLOOKUP($B555,Ingredients!$A:$K,3,FALSE)))), "ingredient not in list"))</f>
        <v/>
      </c>
      <c r="L555" t="str">
        <f t="shared" si="92"/>
        <v/>
      </c>
      <c r="M555" s="69" t="str">
        <f>IF($B555="", "", IFERROR((VLOOKUP($B555,Ingredients!$A:$K,11,FALSE)*($D555/(VLOOKUP($B555,Ingredients!$A:$K,3,FALSE)))), "ingredient not in list"))</f>
        <v/>
      </c>
      <c r="N555" t="str">
        <f t="shared" si="93"/>
        <v/>
      </c>
      <c r="O555" s="29" t="str">
        <f>IF($B555="", "", IFERROR((VLOOKUP($B555,Ingredients!$A:$H,6,FALSE)*($D555/(VLOOKUP($B555,Ingredients!$A:$H,3,FALSE)))), "ingredient not in list"))</f>
        <v/>
      </c>
      <c r="P555" s="9" t="str">
        <f>IF(AND(G555&lt;&gt;"",G556=""),SUM(G$1:G556)-SUM(P$1:P554),"")</f>
        <v/>
      </c>
      <c r="Q555" t="str">
        <f>IF(AND(O555&lt;&gt;"",O556=""),SUM(O$1:O556)-SUM(Q$1:Q554),"")</f>
        <v/>
      </c>
      <c r="R555" s="114" t="str">
        <f>IF(AND(I555&lt;&gt;"",I556=""),SUM(I$1:I556)-SUM(R$1:R554),"")</f>
        <v/>
      </c>
      <c r="S555" s="114" t="str">
        <f>IF(AND(K555&lt;&gt;"",K556=""),SUM(K$1:K556)-SUM(S$1:S554),"")</f>
        <v/>
      </c>
      <c r="T555" s="114" t="str">
        <f>IF(AND(M555&lt;&gt;"",M556=""),SUM(M$1:M556)-SUM(T$1:T554),"")</f>
        <v/>
      </c>
      <c r="V555" s="9" t="str">
        <f t="shared" si="94"/>
        <v/>
      </c>
      <c r="W555" s="28" t="str">
        <f t="shared" si="95"/>
        <v/>
      </c>
      <c r="X555" s="114" t="str">
        <f t="shared" si="96"/>
        <v/>
      </c>
      <c r="Y555" s="114" t="str">
        <f t="shared" si="97"/>
        <v/>
      </c>
      <c r="Z555" s="114" t="str">
        <f t="shared" si="98"/>
        <v/>
      </c>
    </row>
    <row r="556" spans="1:26" ht="12.75" x14ac:dyDescent="0.2">
      <c r="A556" s="16"/>
      <c r="C556" t="str">
        <f t="shared" si="88"/>
        <v/>
      </c>
      <c r="D556" s="16"/>
      <c r="E556" s="3" t="str">
        <f>IF(B556="","",IFERROR(VLOOKUP(B556,Ingredients!$A:$G,4,FALSE),"ingredient not in list"))</f>
        <v/>
      </c>
      <c r="F556" t="str">
        <f t="shared" si="89"/>
        <v/>
      </c>
      <c r="G556" s="9" t="str">
        <f>IF(B556="", "", IFERROR((VLOOKUP(B556,Ingredients!$A:$H,8,FALSE)*(D556/(VLOOKUP(B556,Ingredients!$A:$H,3,FALSE)))), "ingredient not in list"))</f>
        <v/>
      </c>
      <c r="H556" t="str">
        <f t="shared" si="90"/>
        <v/>
      </c>
      <c r="I556" s="69" t="str">
        <f>IF($B556="", "", IFERROR((VLOOKUP($B556,Ingredients!$A:$K,9,FALSE)*($D556/(VLOOKUP($B556,Ingredients!$A:$K,3,FALSE)))), "ingredient not in list"))</f>
        <v/>
      </c>
      <c r="J556" t="str">
        <f t="shared" si="91"/>
        <v/>
      </c>
      <c r="K556" s="69" t="str">
        <f>IF($B556="", "", IFERROR((VLOOKUP($B556,Ingredients!$A:$K,10,FALSE)*($D556/(VLOOKUP($B556,Ingredients!$A:$K,3,FALSE)))), "ingredient not in list"))</f>
        <v/>
      </c>
      <c r="L556" t="str">
        <f t="shared" si="92"/>
        <v/>
      </c>
      <c r="M556" s="69" t="str">
        <f>IF($B556="", "", IFERROR((VLOOKUP($B556,Ingredients!$A:$K,11,FALSE)*($D556/(VLOOKUP($B556,Ingredients!$A:$K,3,FALSE)))), "ingredient not in list"))</f>
        <v/>
      </c>
      <c r="N556" t="str">
        <f t="shared" si="93"/>
        <v/>
      </c>
      <c r="O556" s="29" t="str">
        <f>IF($B556="", "", IFERROR((VLOOKUP($B556,Ingredients!$A:$H,6,FALSE)*($D556/(VLOOKUP($B556,Ingredients!$A:$H,3,FALSE)))), "ingredient not in list"))</f>
        <v/>
      </c>
      <c r="P556" s="9" t="str">
        <f>IF(AND(G556&lt;&gt;"",G557=""),SUM(G$1:G557)-SUM(P$1:P555),"")</f>
        <v/>
      </c>
      <c r="Q556" t="str">
        <f>IF(AND(O556&lt;&gt;"",O557=""),SUM(O$1:O557)-SUM(Q$1:Q555),"")</f>
        <v/>
      </c>
      <c r="R556" s="114" t="str">
        <f>IF(AND(I556&lt;&gt;"",I557=""),SUM(I$1:I557)-SUM(R$1:R555),"")</f>
        <v/>
      </c>
      <c r="S556" s="114" t="str">
        <f>IF(AND(K556&lt;&gt;"",K557=""),SUM(K$1:K557)-SUM(S$1:S555),"")</f>
        <v/>
      </c>
      <c r="T556" s="114" t="str">
        <f>IF(AND(M556&lt;&gt;"",M557=""),SUM(M$1:M557)-SUM(T$1:T555),"")</f>
        <v/>
      </c>
      <c r="V556" s="9" t="str">
        <f t="shared" si="94"/>
        <v/>
      </c>
      <c r="W556" s="28" t="str">
        <f t="shared" si="95"/>
        <v/>
      </c>
      <c r="X556" s="114" t="str">
        <f t="shared" si="96"/>
        <v/>
      </c>
      <c r="Y556" s="114" t="str">
        <f t="shared" si="97"/>
        <v/>
      </c>
      <c r="Z556" s="114" t="str">
        <f t="shared" si="98"/>
        <v/>
      </c>
    </row>
    <row r="557" spans="1:26" ht="12.75" x14ac:dyDescent="0.2">
      <c r="A557" s="16"/>
      <c r="C557" t="str">
        <f t="shared" si="88"/>
        <v/>
      </c>
      <c r="D557" s="16"/>
      <c r="E557" s="3" t="str">
        <f>IF(B557="","",IFERROR(VLOOKUP(B557,Ingredients!$A:$G,4,FALSE),"ingredient not in list"))</f>
        <v/>
      </c>
      <c r="F557" t="str">
        <f t="shared" si="89"/>
        <v/>
      </c>
      <c r="G557" s="9" t="str">
        <f>IF(B557="", "", IFERROR((VLOOKUP(B557,Ingredients!$A:$H,8,FALSE)*(D557/(VLOOKUP(B557,Ingredients!$A:$H,3,FALSE)))), "ingredient not in list"))</f>
        <v/>
      </c>
      <c r="H557" t="str">
        <f t="shared" si="90"/>
        <v/>
      </c>
      <c r="I557" s="69" t="str">
        <f>IF($B557="", "", IFERROR((VLOOKUP($B557,Ingredients!$A:$K,9,FALSE)*($D557/(VLOOKUP($B557,Ingredients!$A:$K,3,FALSE)))), "ingredient not in list"))</f>
        <v/>
      </c>
      <c r="J557" t="str">
        <f t="shared" si="91"/>
        <v/>
      </c>
      <c r="K557" s="69" t="str">
        <f>IF($B557="", "", IFERROR((VLOOKUP($B557,Ingredients!$A:$K,10,FALSE)*($D557/(VLOOKUP($B557,Ingredients!$A:$K,3,FALSE)))), "ingredient not in list"))</f>
        <v/>
      </c>
      <c r="L557" t="str">
        <f t="shared" si="92"/>
        <v/>
      </c>
      <c r="M557" s="69" t="str">
        <f>IF($B557="", "", IFERROR((VLOOKUP($B557,Ingredients!$A:$K,11,FALSE)*($D557/(VLOOKUP($B557,Ingredients!$A:$K,3,FALSE)))), "ingredient not in list"))</f>
        <v/>
      </c>
      <c r="N557" t="str">
        <f t="shared" si="93"/>
        <v/>
      </c>
      <c r="O557" s="29" t="str">
        <f>IF($B557="", "", IFERROR((VLOOKUP($B557,Ingredients!$A:$H,6,FALSE)*($D557/(VLOOKUP($B557,Ingredients!$A:$H,3,FALSE)))), "ingredient not in list"))</f>
        <v/>
      </c>
      <c r="P557" s="9" t="str">
        <f>IF(AND(G557&lt;&gt;"",G558=""),SUM(G$1:G558)-SUM(P$1:P556),"")</f>
        <v/>
      </c>
      <c r="Q557" t="str">
        <f>IF(AND(O557&lt;&gt;"",O558=""),SUM(O$1:O558)-SUM(Q$1:Q556),"")</f>
        <v/>
      </c>
      <c r="R557" s="114" t="str">
        <f>IF(AND(I557&lt;&gt;"",I558=""),SUM(I$1:I558)-SUM(R$1:R556),"")</f>
        <v/>
      </c>
      <c r="S557" s="114" t="str">
        <f>IF(AND(K557&lt;&gt;"",K558=""),SUM(K$1:K558)-SUM(S$1:S556),"")</f>
        <v/>
      </c>
      <c r="T557" s="114" t="str">
        <f>IF(AND(M557&lt;&gt;"",M558=""),SUM(M$1:M558)-SUM(T$1:T556),"")</f>
        <v/>
      </c>
      <c r="V557" s="9" t="str">
        <f t="shared" si="94"/>
        <v/>
      </c>
      <c r="W557" s="28" t="str">
        <f t="shared" si="95"/>
        <v/>
      </c>
      <c r="X557" s="114" t="str">
        <f t="shared" si="96"/>
        <v/>
      </c>
      <c r="Y557" s="114" t="str">
        <f t="shared" si="97"/>
        <v/>
      </c>
      <c r="Z557" s="114" t="str">
        <f t="shared" si="98"/>
        <v/>
      </c>
    </row>
    <row r="558" spans="1:26" ht="12.75" x14ac:dyDescent="0.2">
      <c r="A558" s="16"/>
      <c r="C558" t="str">
        <f t="shared" si="88"/>
        <v/>
      </c>
      <c r="D558" s="16"/>
      <c r="E558" s="3" t="str">
        <f>IF(B558="","",IFERROR(VLOOKUP(B558,Ingredients!$A:$G,4,FALSE),"ingredient not in list"))</f>
        <v/>
      </c>
      <c r="F558" t="str">
        <f t="shared" si="89"/>
        <v/>
      </c>
      <c r="G558" s="9" t="str">
        <f>IF(B558="", "", IFERROR((VLOOKUP(B558,Ingredients!$A:$H,8,FALSE)*(D558/(VLOOKUP(B558,Ingredients!$A:$H,3,FALSE)))), "ingredient not in list"))</f>
        <v/>
      </c>
      <c r="H558" t="str">
        <f t="shared" si="90"/>
        <v/>
      </c>
      <c r="I558" s="69" t="str">
        <f>IF($B558="", "", IFERROR((VLOOKUP($B558,Ingredients!$A:$K,9,FALSE)*($D558/(VLOOKUP($B558,Ingredients!$A:$K,3,FALSE)))), "ingredient not in list"))</f>
        <v/>
      </c>
      <c r="J558" t="str">
        <f t="shared" si="91"/>
        <v/>
      </c>
      <c r="K558" s="69" t="str">
        <f>IF($B558="", "", IFERROR((VLOOKUP($B558,Ingredients!$A:$K,10,FALSE)*($D558/(VLOOKUP($B558,Ingredients!$A:$K,3,FALSE)))), "ingredient not in list"))</f>
        <v/>
      </c>
      <c r="L558" t="str">
        <f t="shared" si="92"/>
        <v/>
      </c>
      <c r="M558" s="69" t="str">
        <f>IF($B558="", "", IFERROR((VLOOKUP($B558,Ingredients!$A:$K,11,FALSE)*($D558/(VLOOKUP($B558,Ingredients!$A:$K,3,FALSE)))), "ingredient not in list"))</f>
        <v/>
      </c>
      <c r="N558" t="str">
        <f t="shared" si="93"/>
        <v/>
      </c>
      <c r="O558" s="29" t="str">
        <f>IF($B558="", "", IFERROR((VLOOKUP($B558,Ingredients!$A:$H,6,FALSE)*($D558/(VLOOKUP($B558,Ingredients!$A:$H,3,FALSE)))), "ingredient not in list"))</f>
        <v/>
      </c>
      <c r="P558" s="9" t="str">
        <f>IF(AND(G558&lt;&gt;"",G559=""),SUM(G$1:G559)-SUM(P$1:P557),"")</f>
        <v/>
      </c>
      <c r="Q558" t="str">
        <f>IF(AND(O558&lt;&gt;"",O559=""),SUM(O$1:O559)-SUM(Q$1:Q557),"")</f>
        <v/>
      </c>
      <c r="R558" s="114" t="str">
        <f>IF(AND(I558&lt;&gt;"",I559=""),SUM(I$1:I559)-SUM(R$1:R557),"")</f>
        <v/>
      </c>
      <c r="S558" s="114" t="str">
        <f>IF(AND(K558&lt;&gt;"",K559=""),SUM(K$1:K559)-SUM(S$1:S557),"")</f>
        <v/>
      </c>
      <c r="T558" s="114" t="str">
        <f>IF(AND(M558&lt;&gt;"",M559=""),SUM(M$1:M559)-SUM(T$1:T557),"")</f>
        <v/>
      </c>
      <c r="V558" s="9" t="str">
        <f t="shared" si="94"/>
        <v/>
      </c>
      <c r="W558" s="28" t="str">
        <f t="shared" si="95"/>
        <v/>
      </c>
      <c r="X558" s="114" t="str">
        <f t="shared" si="96"/>
        <v/>
      </c>
      <c r="Y558" s="114" t="str">
        <f t="shared" si="97"/>
        <v/>
      </c>
      <c r="Z558" s="114" t="str">
        <f t="shared" si="98"/>
        <v/>
      </c>
    </row>
    <row r="559" spans="1:26" ht="12.75" x14ac:dyDescent="0.2">
      <c r="A559" s="16"/>
      <c r="C559" t="str">
        <f t="shared" si="88"/>
        <v/>
      </c>
      <c r="D559" s="16"/>
      <c r="E559" s="3" t="str">
        <f>IF(B559="","",IFERROR(VLOOKUP(B559,Ingredients!$A:$G,4,FALSE),"ingredient not in list"))</f>
        <v/>
      </c>
      <c r="F559" t="str">
        <f t="shared" si="89"/>
        <v/>
      </c>
      <c r="G559" s="9" t="str">
        <f>IF(B559="", "", IFERROR((VLOOKUP(B559,Ingredients!$A:$H,8,FALSE)*(D559/(VLOOKUP(B559,Ingredients!$A:$H,3,FALSE)))), "ingredient not in list"))</f>
        <v/>
      </c>
      <c r="H559" t="str">
        <f t="shared" si="90"/>
        <v/>
      </c>
      <c r="I559" s="69" t="str">
        <f>IF($B559="", "", IFERROR((VLOOKUP($B559,Ingredients!$A:$K,9,FALSE)*($D559/(VLOOKUP($B559,Ingredients!$A:$K,3,FALSE)))), "ingredient not in list"))</f>
        <v/>
      </c>
      <c r="J559" t="str">
        <f t="shared" si="91"/>
        <v/>
      </c>
      <c r="K559" s="69" t="str">
        <f>IF($B559="", "", IFERROR((VLOOKUP($B559,Ingredients!$A:$K,10,FALSE)*($D559/(VLOOKUP($B559,Ingredients!$A:$K,3,FALSE)))), "ingredient not in list"))</f>
        <v/>
      </c>
      <c r="L559" t="str">
        <f t="shared" si="92"/>
        <v/>
      </c>
      <c r="M559" s="69" t="str">
        <f>IF($B559="", "", IFERROR((VLOOKUP($B559,Ingredients!$A:$K,11,FALSE)*($D559/(VLOOKUP($B559,Ingredients!$A:$K,3,FALSE)))), "ingredient not in list"))</f>
        <v/>
      </c>
      <c r="N559" t="str">
        <f t="shared" si="93"/>
        <v/>
      </c>
      <c r="O559" s="29" t="str">
        <f>IF($B559="", "", IFERROR((VLOOKUP($B559,Ingredients!$A:$H,6,FALSE)*($D559/(VLOOKUP($B559,Ingredients!$A:$H,3,FALSE)))), "ingredient not in list"))</f>
        <v/>
      </c>
      <c r="P559" s="9" t="str">
        <f>IF(AND(G559&lt;&gt;"",G560=""),SUM(G$1:G560)-SUM(P$1:P558),"")</f>
        <v/>
      </c>
      <c r="Q559" t="str">
        <f>IF(AND(O559&lt;&gt;"",O560=""),SUM(O$1:O560)-SUM(Q$1:Q558),"")</f>
        <v/>
      </c>
      <c r="R559" s="114" t="str">
        <f>IF(AND(I559&lt;&gt;"",I560=""),SUM(I$1:I560)-SUM(R$1:R558),"")</f>
        <v/>
      </c>
      <c r="S559" s="114" t="str">
        <f>IF(AND(K559&lt;&gt;"",K560=""),SUM(K$1:K560)-SUM(S$1:S558),"")</f>
        <v/>
      </c>
      <c r="T559" s="114" t="str">
        <f>IF(AND(M559&lt;&gt;"",M560=""),SUM(M$1:M560)-SUM(T$1:T558),"")</f>
        <v/>
      </c>
      <c r="V559" s="9" t="str">
        <f t="shared" si="94"/>
        <v/>
      </c>
      <c r="W559" s="28" t="str">
        <f t="shared" si="95"/>
        <v/>
      </c>
      <c r="X559" s="114" t="str">
        <f t="shared" si="96"/>
        <v/>
      </c>
      <c r="Y559" s="114" t="str">
        <f t="shared" si="97"/>
        <v/>
      </c>
      <c r="Z559" s="114" t="str">
        <f t="shared" si="98"/>
        <v/>
      </c>
    </row>
    <row r="560" spans="1:26" ht="12.75" x14ac:dyDescent="0.2">
      <c r="A560" s="16"/>
      <c r="C560" t="str">
        <f t="shared" si="88"/>
        <v/>
      </c>
      <c r="D560" s="16"/>
      <c r="E560" s="3" t="str">
        <f>IF(B560="","",IFERROR(VLOOKUP(B560,Ingredients!$A:$G,4,FALSE),"ingredient not in list"))</f>
        <v/>
      </c>
      <c r="F560" t="str">
        <f t="shared" si="89"/>
        <v/>
      </c>
      <c r="G560" s="9" t="str">
        <f>IF(B560="", "", IFERROR((VLOOKUP(B560,Ingredients!$A:$H,8,FALSE)*(D560/(VLOOKUP(B560,Ingredients!$A:$H,3,FALSE)))), "ingredient not in list"))</f>
        <v/>
      </c>
      <c r="H560" t="str">
        <f t="shared" si="90"/>
        <v/>
      </c>
      <c r="I560" s="69" t="str">
        <f>IF($B560="", "", IFERROR((VLOOKUP($B560,Ingredients!$A:$K,9,FALSE)*($D560/(VLOOKUP($B560,Ingredients!$A:$K,3,FALSE)))), "ingredient not in list"))</f>
        <v/>
      </c>
      <c r="J560" t="str">
        <f t="shared" si="91"/>
        <v/>
      </c>
      <c r="K560" s="69" t="str">
        <f>IF($B560="", "", IFERROR((VLOOKUP($B560,Ingredients!$A:$K,10,FALSE)*($D560/(VLOOKUP($B560,Ingredients!$A:$K,3,FALSE)))), "ingredient not in list"))</f>
        <v/>
      </c>
      <c r="L560" t="str">
        <f t="shared" si="92"/>
        <v/>
      </c>
      <c r="M560" s="69" t="str">
        <f>IF($B560="", "", IFERROR((VLOOKUP($B560,Ingredients!$A:$K,11,FALSE)*($D560/(VLOOKUP($B560,Ingredients!$A:$K,3,FALSE)))), "ingredient not in list"))</f>
        <v/>
      </c>
      <c r="N560" t="str">
        <f t="shared" si="93"/>
        <v/>
      </c>
      <c r="O560" s="29" t="str">
        <f>IF($B560="", "", IFERROR((VLOOKUP($B560,Ingredients!$A:$H,6,FALSE)*($D560/(VLOOKUP($B560,Ingredients!$A:$H,3,FALSE)))), "ingredient not in list"))</f>
        <v/>
      </c>
      <c r="P560" s="9" t="str">
        <f>IF(AND(G560&lt;&gt;"",G561=""),SUM(G$1:G561)-SUM(P$1:P559),"")</f>
        <v/>
      </c>
      <c r="Q560" t="str">
        <f>IF(AND(O560&lt;&gt;"",O561=""),SUM(O$1:O561)-SUM(Q$1:Q559),"")</f>
        <v/>
      </c>
      <c r="R560" s="114" t="str">
        <f>IF(AND(I560&lt;&gt;"",I561=""),SUM(I$1:I561)-SUM(R$1:R559),"")</f>
        <v/>
      </c>
      <c r="S560" s="114" t="str">
        <f>IF(AND(K560&lt;&gt;"",K561=""),SUM(K$1:K561)-SUM(S$1:S559),"")</f>
        <v/>
      </c>
      <c r="T560" s="114" t="str">
        <f>IF(AND(M560&lt;&gt;"",M561=""),SUM(M$1:M561)-SUM(T$1:T559),"")</f>
        <v/>
      </c>
      <c r="V560" s="9" t="str">
        <f t="shared" si="94"/>
        <v/>
      </c>
      <c r="W560" s="28" t="str">
        <f t="shared" si="95"/>
        <v/>
      </c>
      <c r="X560" s="114" t="str">
        <f t="shared" si="96"/>
        <v/>
      </c>
      <c r="Y560" s="114" t="str">
        <f t="shared" si="97"/>
        <v/>
      </c>
      <c r="Z560" s="114" t="str">
        <f t="shared" si="98"/>
        <v/>
      </c>
    </row>
    <row r="561" spans="1:26" ht="12.75" x14ac:dyDescent="0.2">
      <c r="A561" s="16"/>
      <c r="C561" t="str">
        <f t="shared" si="88"/>
        <v/>
      </c>
      <c r="D561" s="16"/>
      <c r="E561" s="3" t="str">
        <f>IF(B561="","",IFERROR(VLOOKUP(B561,Ingredients!$A:$G,4,FALSE),"ingredient not in list"))</f>
        <v/>
      </c>
      <c r="F561" t="str">
        <f t="shared" si="89"/>
        <v/>
      </c>
      <c r="G561" s="9" t="str">
        <f>IF(B561="", "", IFERROR((VLOOKUP(B561,Ingredients!$A:$H,8,FALSE)*(D561/(VLOOKUP(B561,Ingredients!$A:$H,3,FALSE)))), "ingredient not in list"))</f>
        <v/>
      </c>
      <c r="H561" t="str">
        <f t="shared" si="90"/>
        <v/>
      </c>
      <c r="I561" s="69" t="str">
        <f>IF($B561="", "", IFERROR((VLOOKUP($B561,Ingredients!$A:$K,9,FALSE)*($D561/(VLOOKUP($B561,Ingredients!$A:$K,3,FALSE)))), "ingredient not in list"))</f>
        <v/>
      </c>
      <c r="J561" t="str">
        <f t="shared" si="91"/>
        <v/>
      </c>
      <c r="K561" s="69" t="str">
        <f>IF($B561="", "", IFERROR((VLOOKUP($B561,Ingredients!$A:$K,10,FALSE)*($D561/(VLOOKUP($B561,Ingredients!$A:$K,3,FALSE)))), "ingredient not in list"))</f>
        <v/>
      </c>
      <c r="L561" t="str">
        <f t="shared" si="92"/>
        <v/>
      </c>
      <c r="M561" s="69" t="str">
        <f>IF($B561="", "", IFERROR((VLOOKUP($B561,Ingredients!$A:$K,11,FALSE)*($D561/(VLOOKUP($B561,Ingredients!$A:$K,3,FALSE)))), "ingredient not in list"))</f>
        <v/>
      </c>
      <c r="N561" t="str">
        <f t="shared" si="93"/>
        <v/>
      </c>
      <c r="O561" s="29" t="str">
        <f>IF($B561="", "", IFERROR((VLOOKUP($B561,Ingredients!$A:$H,6,FALSE)*($D561/(VLOOKUP($B561,Ingredients!$A:$H,3,FALSE)))), "ingredient not in list"))</f>
        <v/>
      </c>
      <c r="P561" s="9" t="str">
        <f>IF(AND(G561&lt;&gt;"",G562=""),SUM(G$1:G562)-SUM(P$1:P560),"")</f>
        <v/>
      </c>
      <c r="Q561" t="str">
        <f>IF(AND(O561&lt;&gt;"",O562=""),SUM(O$1:O562)-SUM(Q$1:Q560),"")</f>
        <v/>
      </c>
      <c r="R561" s="114" t="str">
        <f>IF(AND(I561&lt;&gt;"",I562=""),SUM(I$1:I562)-SUM(R$1:R560),"")</f>
        <v/>
      </c>
      <c r="S561" s="114" t="str">
        <f>IF(AND(K561&lt;&gt;"",K562=""),SUM(K$1:K562)-SUM(S$1:S560),"")</f>
        <v/>
      </c>
      <c r="T561" s="114" t="str">
        <f>IF(AND(M561&lt;&gt;"",M562=""),SUM(M$1:M562)-SUM(T$1:T560),"")</f>
        <v/>
      </c>
      <c r="V561" s="9" t="str">
        <f t="shared" si="94"/>
        <v/>
      </c>
      <c r="W561" s="28" t="str">
        <f t="shared" si="95"/>
        <v/>
      </c>
      <c r="X561" s="114" t="str">
        <f t="shared" si="96"/>
        <v/>
      </c>
      <c r="Y561" s="114" t="str">
        <f t="shared" si="97"/>
        <v/>
      </c>
      <c r="Z561" s="114" t="str">
        <f t="shared" si="98"/>
        <v/>
      </c>
    </row>
    <row r="562" spans="1:26" ht="12.75" x14ac:dyDescent="0.2">
      <c r="A562" s="16"/>
      <c r="C562" t="str">
        <f t="shared" si="88"/>
        <v/>
      </c>
      <c r="D562" s="16"/>
      <c r="E562" s="3" t="str">
        <f>IF(B562="","",IFERROR(VLOOKUP(B562,Ingredients!$A:$G,4,FALSE),"ingredient not in list"))</f>
        <v/>
      </c>
      <c r="F562" t="str">
        <f t="shared" si="89"/>
        <v/>
      </c>
      <c r="G562" s="9" t="str">
        <f>IF(B562="", "", IFERROR((VLOOKUP(B562,Ingredients!$A:$H,8,FALSE)*(D562/(VLOOKUP(B562,Ingredients!$A:$H,3,FALSE)))), "ingredient not in list"))</f>
        <v/>
      </c>
      <c r="H562" t="str">
        <f t="shared" si="90"/>
        <v/>
      </c>
      <c r="I562" s="69" t="str">
        <f>IF($B562="", "", IFERROR((VLOOKUP($B562,Ingredients!$A:$K,9,FALSE)*($D562/(VLOOKUP($B562,Ingredients!$A:$K,3,FALSE)))), "ingredient not in list"))</f>
        <v/>
      </c>
      <c r="J562" t="str">
        <f t="shared" si="91"/>
        <v/>
      </c>
      <c r="K562" s="69" t="str">
        <f>IF($B562="", "", IFERROR((VLOOKUP($B562,Ingredients!$A:$K,10,FALSE)*($D562/(VLOOKUP($B562,Ingredients!$A:$K,3,FALSE)))), "ingredient not in list"))</f>
        <v/>
      </c>
      <c r="L562" t="str">
        <f t="shared" si="92"/>
        <v/>
      </c>
      <c r="M562" s="69" t="str">
        <f>IF($B562="", "", IFERROR((VLOOKUP($B562,Ingredients!$A:$K,11,FALSE)*($D562/(VLOOKUP($B562,Ingredients!$A:$K,3,FALSE)))), "ingredient not in list"))</f>
        <v/>
      </c>
      <c r="N562" t="str">
        <f t="shared" si="93"/>
        <v/>
      </c>
      <c r="O562" s="29" t="str">
        <f>IF($B562="", "", IFERROR((VLOOKUP($B562,Ingredients!$A:$H,6,FALSE)*($D562/(VLOOKUP($B562,Ingredients!$A:$H,3,FALSE)))), "ingredient not in list"))</f>
        <v/>
      </c>
      <c r="P562" s="9" t="str">
        <f>IF(AND(G562&lt;&gt;"",G563=""),SUM(G$1:G563)-SUM(P$1:P561),"")</f>
        <v/>
      </c>
      <c r="Q562" t="str">
        <f>IF(AND(O562&lt;&gt;"",O563=""),SUM(O$1:O563)-SUM(Q$1:Q561),"")</f>
        <v/>
      </c>
      <c r="R562" s="114" t="str">
        <f>IF(AND(I562&lt;&gt;"",I563=""),SUM(I$1:I563)-SUM(R$1:R561),"")</f>
        <v/>
      </c>
      <c r="S562" s="114" t="str">
        <f>IF(AND(K562&lt;&gt;"",K563=""),SUM(K$1:K563)-SUM(S$1:S561),"")</f>
        <v/>
      </c>
      <c r="T562" s="114" t="str">
        <f>IF(AND(M562&lt;&gt;"",M563=""),SUM(M$1:M563)-SUM(T$1:T561),"")</f>
        <v/>
      </c>
      <c r="V562" s="9" t="str">
        <f t="shared" si="94"/>
        <v/>
      </c>
      <c r="W562" s="28" t="str">
        <f t="shared" si="95"/>
        <v/>
      </c>
      <c r="X562" s="114" t="str">
        <f t="shared" si="96"/>
        <v/>
      </c>
      <c r="Y562" s="114" t="str">
        <f t="shared" si="97"/>
        <v/>
      </c>
      <c r="Z562" s="114" t="str">
        <f t="shared" si="98"/>
        <v/>
      </c>
    </row>
    <row r="563" spans="1:26" ht="12.75" x14ac:dyDescent="0.2">
      <c r="A563" s="16"/>
      <c r="C563" t="str">
        <f t="shared" si="88"/>
        <v/>
      </c>
      <c r="D563" s="16"/>
      <c r="E563" s="3" t="str">
        <f>IF(B563="","",IFERROR(VLOOKUP(B563,Ingredients!$A:$G,4,FALSE),"ingredient not in list"))</f>
        <v/>
      </c>
      <c r="F563" t="str">
        <f t="shared" si="89"/>
        <v/>
      </c>
      <c r="G563" s="9" t="str">
        <f>IF(B563="", "", IFERROR((VLOOKUP(B563,Ingredients!$A:$H,8,FALSE)*(D563/(VLOOKUP(B563,Ingredients!$A:$H,3,FALSE)))), "ingredient not in list"))</f>
        <v/>
      </c>
      <c r="H563" t="str">
        <f t="shared" si="90"/>
        <v/>
      </c>
      <c r="I563" s="69" t="str">
        <f>IF($B563="", "", IFERROR((VLOOKUP($B563,Ingredients!$A:$K,9,FALSE)*($D563/(VLOOKUP($B563,Ingredients!$A:$K,3,FALSE)))), "ingredient not in list"))</f>
        <v/>
      </c>
      <c r="J563" t="str">
        <f t="shared" si="91"/>
        <v/>
      </c>
      <c r="K563" s="69" t="str">
        <f>IF($B563="", "", IFERROR((VLOOKUP($B563,Ingredients!$A:$K,10,FALSE)*($D563/(VLOOKUP($B563,Ingredients!$A:$K,3,FALSE)))), "ingredient not in list"))</f>
        <v/>
      </c>
      <c r="L563" t="str">
        <f t="shared" si="92"/>
        <v/>
      </c>
      <c r="M563" s="69" t="str">
        <f>IF($B563="", "", IFERROR((VLOOKUP($B563,Ingredients!$A:$K,11,FALSE)*($D563/(VLOOKUP($B563,Ingredients!$A:$K,3,FALSE)))), "ingredient not in list"))</f>
        <v/>
      </c>
      <c r="N563" t="str">
        <f t="shared" si="93"/>
        <v/>
      </c>
      <c r="O563" s="29" t="str">
        <f>IF($B563="", "", IFERROR((VLOOKUP($B563,Ingredients!$A:$H,6,FALSE)*($D563/(VLOOKUP($B563,Ingredients!$A:$H,3,FALSE)))), "ingredient not in list"))</f>
        <v/>
      </c>
      <c r="P563" s="9" t="str">
        <f>IF(AND(G563&lt;&gt;"",G564=""),SUM(G$1:G564)-SUM(P$1:P562),"")</f>
        <v/>
      </c>
      <c r="Q563" t="str">
        <f>IF(AND(O563&lt;&gt;"",O564=""),SUM(O$1:O564)-SUM(Q$1:Q562),"")</f>
        <v/>
      </c>
      <c r="R563" s="114" t="str">
        <f>IF(AND(I563&lt;&gt;"",I564=""),SUM(I$1:I564)-SUM(R$1:R562),"")</f>
        <v/>
      </c>
      <c r="S563" s="114" t="str">
        <f>IF(AND(K563&lt;&gt;"",K564=""),SUM(K$1:K564)-SUM(S$1:S562),"")</f>
        <v/>
      </c>
      <c r="T563" s="114" t="str">
        <f>IF(AND(M563&lt;&gt;"",M564=""),SUM(M$1:M564)-SUM(T$1:T562),"")</f>
        <v/>
      </c>
      <c r="V563" s="9" t="str">
        <f t="shared" si="94"/>
        <v/>
      </c>
      <c r="W563" s="28" t="str">
        <f t="shared" si="95"/>
        <v/>
      </c>
      <c r="X563" s="114" t="str">
        <f t="shared" si="96"/>
        <v/>
      </c>
      <c r="Y563" s="114" t="str">
        <f t="shared" si="97"/>
        <v/>
      </c>
      <c r="Z563" s="114" t="str">
        <f t="shared" si="98"/>
        <v/>
      </c>
    </row>
    <row r="564" spans="1:26" ht="12.75" x14ac:dyDescent="0.2">
      <c r="A564" s="16"/>
      <c r="C564" t="str">
        <f t="shared" si="88"/>
        <v/>
      </c>
      <c r="D564" s="16"/>
      <c r="E564" s="3" t="str">
        <f>IF(B564="","",IFERROR(VLOOKUP(B564,Ingredients!$A:$G,4,FALSE),"ingredient not in list"))</f>
        <v/>
      </c>
      <c r="F564" t="str">
        <f t="shared" si="89"/>
        <v/>
      </c>
      <c r="G564" s="9" t="str">
        <f>IF(B564="", "", IFERROR((VLOOKUP(B564,Ingredients!$A:$H,8,FALSE)*(D564/(VLOOKUP(B564,Ingredients!$A:$H,3,FALSE)))), "ingredient not in list"))</f>
        <v/>
      </c>
      <c r="H564" t="str">
        <f t="shared" si="90"/>
        <v/>
      </c>
      <c r="I564" s="69" t="str">
        <f>IF($B564="", "", IFERROR((VLOOKUP($B564,Ingredients!$A:$K,9,FALSE)*($D564/(VLOOKUP($B564,Ingredients!$A:$K,3,FALSE)))), "ingredient not in list"))</f>
        <v/>
      </c>
      <c r="J564" t="str">
        <f t="shared" si="91"/>
        <v/>
      </c>
      <c r="K564" s="69" t="str">
        <f>IF($B564="", "", IFERROR((VLOOKUP($B564,Ingredients!$A:$K,10,FALSE)*($D564/(VLOOKUP($B564,Ingredients!$A:$K,3,FALSE)))), "ingredient not in list"))</f>
        <v/>
      </c>
      <c r="L564" t="str">
        <f t="shared" si="92"/>
        <v/>
      </c>
      <c r="M564" s="69" t="str">
        <f>IF($B564="", "", IFERROR((VLOOKUP($B564,Ingredients!$A:$K,11,FALSE)*($D564/(VLOOKUP($B564,Ingredients!$A:$K,3,FALSE)))), "ingredient not in list"))</f>
        <v/>
      </c>
      <c r="N564" t="str">
        <f t="shared" si="93"/>
        <v/>
      </c>
      <c r="O564" s="29" t="str">
        <f>IF($B564="", "", IFERROR((VLOOKUP($B564,Ingredients!$A:$H,6,FALSE)*($D564/(VLOOKUP($B564,Ingredients!$A:$H,3,FALSE)))), "ingredient not in list"))</f>
        <v/>
      </c>
      <c r="P564" s="9" t="str">
        <f>IF(AND(G564&lt;&gt;"",G565=""),SUM(G$1:G565)-SUM(P$1:P563),"")</f>
        <v/>
      </c>
      <c r="Q564" t="str">
        <f>IF(AND(O564&lt;&gt;"",O565=""),SUM(O$1:O565)-SUM(Q$1:Q563),"")</f>
        <v/>
      </c>
      <c r="R564" s="114" t="str">
        <f>IF(AND(I564&lt;&gt;"",I565=""),SUM(I$1:I565)-SUM(R$1:R563),"")</f>
        <v/>
      </c>
      <c r="S564" s="114" t="str">
        <f>IF(AND(K564&lt;&gt;"",K565=""),SUM(K$1:K565)-SUM(S$1:S563),"")</f>
        <v/>
      </c>
      <c r="T564" s="114" t="str">
        <f>IF(AND(M564&lt;&gt;"",M565=""),SUM(M$1:M565)-SUM(T$1:T563),"")</f>
        <v/>
      </c>
      <c r="V564" s="9" t="str">
        <f t="shared" si="94"/>
        <v/>
      </c>
      <c r="W564" s="28" t="str">
        <f t="shared" si="95"/>
        <v/>
      </c>
      <c r="X564" s="114" t="str">
        <f t="shared" si="96"/>
        <v/>
      </c>
      <c r="Y564" s="114" t="str">
        <f t="shared" si="97"/>
        <v/>
      </c>
      <c r="Z564" s="114" t="str">
        <f t="shared" si="98"/>
        <v/>
      </c>
    </row>
    <row r="565" spans="1:26" ht="12.75" x14ac:dyDescent="0.2">
      <c r="A565" s="16"/>
      <c r="C565" t="str">
        <f t="shared" si="88"/>
        <v/>
      </c>
      <c r="D565" s="16"/>
      <c r="E565" s="3" t="str">
        <f>IF(B565="","",IFERROR(VLOOKUP(B565,Ingredients!$A:$G,4,FALSE),"ingredient not in list"))</f>
        <v/>
      </c>
      <c r="F565" t="str">
        <f t="shared" si="89"/>
        <v/>
      </c>
      <c r="G565" s="9" t="str">
        <f>IF(B565="", "", IFERROR((VLOOKUP(B565,Ingredients!$A:$H,8,FALSE)*(D565/(VLOOKUP(B565,Ingredients!$A:$H,3,FALSE)))), "ingredient not in list"))</f>
        <v/>
      </c>
      <c r="H565" t="str">
        <f t="shared" si="90"/>
        <v/>
      </c>
      <c r="I565" s="69" t="str">
        <f>IF($B565="", "", IFERROR((VLOOKUP($B565,Ingredients!$A:$K,9,FALSE)*($D565/(VLOOKUP($B565,Ingredients!$A:$K,3,FALSE)))), "ingredient not in list"))</f>
        <v/>
      </c>
      <c r="J565" t="str">
        <f t="shared" si="91"/>
        <v/>
      </c>
      <c r="K565" s="69" t="str">
        <f>IF($B565="", "", IFERROR((VLOOKUP($B565,Ingredients!$A:$K,10,FALSE)*($D565/(VLOOKUP($B565,Ingredients!$A:$K,3,FALSE)))), "ingredient not in list"))</f>
        <v/>
      </c>
      <c r="L565" t="str">
        <f t="shared" si="92"/>
        <v/>
      </c>
      <c r="M565" s="69" t="str">
        <f>IF($B565="", "", IFERROR((VLOOKUP($B565,Ingredients!$A:$K,11,FALSE)*($D565/(VLOOKUP($B565,Ingredients!$A:$K,3,FALSE)))), "ingredient not in list"))</f>
        <v/>
      </c>
      <c r="N565" t="str">
        <f t="shared" si="93"/>
        <v/>
      </c>
      <c r="O565" s="29" t="str">
        <f>IF($B565="", "", IFERROR((VLOOKUP($B565,Ingredients!$A:$H,6,FALSE)*($D565/(VLOOKUP($B565,Ingredients!$A:$H,3,FALSE)))), "ingredient not in list"))</f>
        <v/>
      </c>
      <c r="P565" s="9" t="str">
        <f>IF(AND(G565&lt;&gt;"",G566=""),SUM(G$1:G566)-SUM(P$1:P564),"")</f>
        <v/>
      </c>
      <c r="Q565" t="str">
        <f>IF(AND(O565&lt;&gt;"",O566=""),SUM(O$1:O566)-SUM(Q$1:Q564),"")</f>
        <v/>
      </c>
      <c r="R565" s="114" t="str">
        <f>IF(AND(I565&lt;&gt;"",I566=""),SUM(I$1:I566)-SUM(R$1:R564),"")</f>
        <v/>
      </c>
      <c r="S565" s="114" t="str">
        <f>IF(AND(K565&lt;&gt;"",K566=""),SUM(K$1:K566)-SUM(S$1:S564),"")</f>
        <v/>
      </c>
      <c r="T565" s="114" t="str">
        <f>IF(AND(M565&lt;&gt;"",M566=""),SUM(M$1:M566)-SUM(T$1:T564),"")</f>
        <v/>
      </c>
      <c r="V565" s="9" t="str">
        <f t="shared" si="94"/>
        <v/>
      </c>
      <c r="W565" s="28" t="str">
        <f t="shared" si="95"/>
        <v/>
      </c>
      <c r="X565" s="114" t="str">
        <f t="shared" si="96"/>
        <v/>
      </c>
      <c r="Y565" s="114" t="str">
        <f t="shared" si="97"/>
        <v/>
      </c>
      <c r="Z565" s="114" t="str">
        <f t="shared" si="98"/>
        <v/>
      </c>
    </row>
    <row r="566" spans="1:26" ht="12.75" x14ac:dyDescent="0.2">
      <c r="A566" s="16"/>
      <c r="C566" t="str">
        <f t="shared" si="88"/>
        <v/>
      </c>
      <c r="D566" s="16"/>
      <c r="E566" s="3" t="str">
        <f>IF(B566="","",IFERROR(VLOOKUP(B566,Ingredients!$A:$G,4,FALSE),"ingredient not in list"))</f>
        <v/>
      </c>
      <c r="F566" t="str">
        <f t="shared" si="89"/>
        <v/>
      </c>
      <c r="G566" s="9" t="str">
        <f>IF(B566="", "", IFERROR((VLOOKUP(B566,Ingredients!$A:$H,8,FALSE)*(D566/(VLOOKUP(B566,Ingredients!$A:$H,3,FALSE)))), "ingredient not in list"))</f>
        <v/>
      </c>
      <c r="H566" t="str">
        <f t="shared" si="90"/>
        <v/>
      </c>
      <c r="I566" s="69" t="str">
        <f>IF($B566="", "", IFERROR((VLOOKUP($B566,Ingredients!$A:$K,9,FALSE)*($D566/(VLOOKUP($B566,Ingredients!$A:$K,3,FALSE)))), "ingredient not in list"))</f>
        <v/>
      </c>
      <c r="J566" t="str">
        <f t="shared" si="91"/>
        <v/>
      </c>
      <c r="K566" s="69" t="str">
        <f>IF($B566="", "", IFERROR((VLOOKUP($B566,Ingredients!$A:$K,10,FALSE)*($D566/(VLOOKUP($B566,Ingredients!$A:$K,3,FALSE)))), "ingredient not in list"))</f>
        <v/>
      </c>
      <c r="L566" t="str">
        <f t="shared" si="92"/>
        <v/>
      </c>
      <c r="M566" s="69" t="str">
        <f>IF($B566="", "", IFERROR((VLOOKUP($B566,Ingredients!$A:$K,11,FALSE)*($D566/(VLOOKUP($B566,Ingredients!$A:$K,3,FALSE)))), "ingredient not in list"))</f>
        <v/>
      </c>
      <c r="N566" t="str">
        <f t="shared" si="93"/>
        <v/>
      </c>
      <c r="O566" s="29" t="str">
        <f>IF($B566="", "", IFERROR((VLOOKUP($B566,Ingredients!$A:$H,6,FALSE)*($D566/(VLOOKUP($B566,Ingredients!$A:$H,3,FALSE)))), "ingredient not in list"))</f>
        <v/>
      </c>
      <c r="P566" s="9" t="str">
        <f>IF(AND(G566&lt;&gt;"",G567=""),SUM(G$1:G567)-SUM(P$1:P565),"")</f>
        <v/>
      </c>
      <c r="Q566" t="str">
        <f>IF(AND(O566&lt;&gt;"",O567=""),SUM(O$1:O567)-SUM(Q$1:Q565),"")</f>
        <v/>
      </c>
      <c r="R566" s="114" t="str">
        <f>IF(AND(I566&lt;&gt;"",I567=""),SUM(I$1:I567)-SUM(R$1:R565),"")</f>
        <v/>
      </c>
      <c r="S566" s="114" t="str">
        <f>IF(AND(K566&lt;&gt;"",K567=""),SUM(K$1:K567)-SUM(S$1:S565),"")</f>
        <v/>
      </c>
      <c r="T566" s="114" t="str">
        <f>IF(AND(M566&lt;&gt;"",M567=""),SUM(M$1:M567)-SUM(T$1:T565),"")</f>
        <v/>
      </c>
      <c r="V566" s="9" t="str">
        <f t="shared" si="94"/>
        <v/>
      </c>
      <c r="W566" s="28" t="str">
        <f t="shared" si="95"/>
        <v/>
      </c>
      <c r="X566" s="114" t="str">
        <f t="shared" si="96"/>
        <v/>
      </c>
      <c r="Y566" s="114" t="str">
        <f t="shared" si="97"/>
        <v/>
      </c>
      <c r="Z566" s="114" t="str">
        <f t="shared" si="98"/>
        <v/>
      </c>
    </row>
    <row r="567" spans="1:26" ht="12.75" x14ac:dyDescent="0.2">
      <c r="A567" s="16"/>
      <c r="C567" t="str">
        <f t="shared" si="88"/>
        <v/>
      </c>
      <c r="D567" s="16"/>
      <c r="E567" s="3" t="str">
        <f>IF(B567="","",IFERROR(VLOOKUP(B567,Ingredients!$A:$G,4,FALSE),"ingredient not in list"))</f>
        <v/>
      </c>
      <c r="F567" t="str">
        <f t="shared" si="89"/>
        <v/>
      </c>
      <c r="G567" s="9" t="str">
        <f>IF(B567="", "", IFERROR((VLOOKUP(B567,Ingredients!$A:$H,8,FALSE)*(D567/(VLOOKUP(B567,Ingredients!$A:$H,3,FALSE)))), "ingredient not in list"))</f>
        <v/>
      </c>
      <c r="H567" t="str">
        <f t="shared" si="90"/>
        <v/>
      </c>
      <c r="I567" s="69" t="str">
        <f>IF($B567="", "", IFERROR((VLOOKUP($B567,Ingredients!$A:$K,9,FALSE)*($D567/(VLOOKUP($B567,Ingredients!$A:$K,3,FALSE)))), "ingredient not in list"))</f>
        <v/>
      </c>
      <c r="J567" t="str">
        <f t="shared" si="91"/>
        <v/>
      </c>
      <c r="K567" s="69" t="str">
        <f>IF($B567="", "", IFERROR((VLOOKUP($B567,Ingredients!$A:$K,10,FALSE)*($D567/(VLOOKUP($B567,Ingredients!$A:$K,3,FALSE)))), "ingredient not in list"))</f>
        <v/>
      </c>
      <c r="L567" t="str">
        <f t="shared" si="92"/>
        <v/>
      </c>
      <c r="M567" s="69" t="str">
        <f>IF($B567="", "", IFERROR((VLOOKUP($B567,Ingredients!$A:$K,11,FALSE)*($D567/(VLOOKUP($B567,Ingredients!$A:$K,3,FALSE)))), "ingredient not in list"))</f>
        <v/>
      </c>
      <c r="N567" t="str">
        <f t="shared" si="93"/>
        <v/>
      </c>
      <c r="O567" s="29" t="str">
        <f>IF($B567="", "", IFERROR((VLOOKUP($B567,Ingredients!$A:$H,6,FALSE)*($D567/(VLOOKUP($B567,Ingredients!$A:$H,3,FALSE)))), "ingredient not in list"))</f>
        <v/>
      </c>
      <c r="P567" s="9" t="str">
        <f>IF(AND(G567&lt;&gt;"",G568=""),SUM(G$1:G568)-SUM(P$1:P566),"")</f>
        <v/>
      </c>
      <c r="Q567" t="str">
        <f>IF(AND(O567&lt;&gt;"",O568=""),SUM(O$1:O568)-SUM(Q$1:Q566),"")</f>
        <v/>
      </c>
      <c r="R567" s="114" t="str">
        <f>IF(AND(I567&lt;&gt;"",I568=""),SUM(I$1:I568)-SUM(R$1:R566),"")</f>
        <v/>
      </c>
      <c r="S567" s="114" t="str">
        <f>IF(AND(K567&lt;&gt;"",K568=""),SUM(K$1:K568)-SUM(S$1:S566),"")</f>
        <v/>
      </c>
      <c r="T567" s="114" t="str">
        <f>IF(AND(M567&lt;&gt;"",M568=""),SUM(M$1:M568)-SUM(T$1:T566),"")</f>
        <v/>
      </c>
      <c r="V567" s="9" t="str">
        <f t="shared" si="94"/>
        <v/>
      </c>
      <c r="W567" s="28" t="str">
        <f t="shared" si="95"/>
        <v/>
      </c>
      <c r="X567" s="114" t="str">
        <f t="shared" si="96"/>
        <v/>
      </c>
      <c r="Y567" s="114" t="str">
        <f t="shared" si="97"/>
        <v/>
      </c>
      <c r="Z567" s="114" t="str">
        <f t="shared" si="98"/>
        <v/>
      </c>
    </row>
    <row r="568" spans="1:26" ht="12.75" x14ac:dyDescent="0.2">
      <c r="A568" s="16"/>
      <c r="C568" t="str">
        <f t="shared" si="88"/>
        <v/>
      </c>
      <c r="D568" s="16"/>
      <c r="E568" s="3" t="str">
        <f>IF(B568="","",IFERROR(VLOOKUP(B568,Ingredients!$A:$G,4,FALSE),"ingredient not in list"))</f>
        <v/>
      </c>
      <c r="F568" t="str">
        <f t="shared" si="89"/>
        <v/>
      </c>
      <c r="G568" s="9" t="str">
        <f>IF(B568="", "", IFERROR((VLOOKUP(B568,Ingredients!$A:$H,8,FALSE)*(D568/(VLOOKUP(B568,Ingredients!$A:$H,3,FALSE)))), "ingredient not in list"))</f>
        <v/>
      </c>
      <c r="H568" t="str">
        <f t="shared" si="90"/>
        <v/>
      </c>
      <c r="I568" s="69" t="str">
        <f>IF($B568="", "", IFERROR((VLOOKUP($B568,Ingredients!$A:$K,9,FALSE)*($D568/(VLOOKUP($B568,Ingredients!$A:$K,3,FALSE)))), "ingredient not in list"))</f>
        <v/>
      </c>
      <c r="J568" t="str">
        <f t="shared" si="91"/>
        <v/>
      </c>
      <c r="K568" s="69" t="str">
        <f>IF($B568="", "", IFERROR((VLOOKUP($B568,Ingredients!$A:$K,10,FALSE)*($D568/(VLOOKUP($B568,Ingredients!$A:$K,3,FALSE)))), "ingredient not in list"))</f>
        <v/>
      </c>
      <c r="L568" t="str">
        <f t="shared" si="92"/>
        <v/>
      </c>
      <c r="M568" s="69" t="str">
        <f>IF($B568="", "", IFERROR((VLOOKUP($B568,Ingredients!$A:$K,11,FALSE)*($D568/(VLOOKUP($B568,Ingredients!$A:$K,3,FALSE)))), "ingredient not in list"))</f>
        <v/>
      </c>
      <c r="N568" t="str">
        <f t="shared" si="93"/>
        <v/>
      </c>
      <c r="O568" s="29" t="str">
        <f>IF($B568="", "", IFERROR((VLOOKUP($B568,Ingredients!$A:$H,6,FALSE)*($D568/(VLOOKUP($B568,Ingredients!$A:$H,3,FALSE)))), "ingredient not in list"))</f>
        <v/>
      </c>
      <c r="P568" s="9" t="str">
        <f>IF(AND(G568&lt;&gt;"",G569=""),SUM(G$1:G569)-SUM(P$1:P567),"")</f>
        <v/>
      </c>
      <c r="Q568" t="str">
        <f>IF(AND(O568&lt;&gt;"",O569=""),SUM(O$1:O569)-SUM(Q$1:Q567),"")</f>
        <v/>
      </c>
      <c r="R568" s="114" t="str">
        <f>IF(AND(I568&lt;&gt;"",I569=""),SUM(I$1:I569)-SUM(R$1:R567),"")</f>
        <v/>
      </c>
      <c r="S568" s="114" t="str">
        <f>IF(AND(K568&lt;&gt;"",K569=""),SUM(K$1:K569)-SUM(S$1:S567),"")</f>
        <v/>
      </c>
      <c r="T568" s="114" t="str">
        <f>IF(AND(M568&lt;&gt;"",M569=""),SUM(M$1:M569)-SUM(T$1:T567),"")</f>
        <v/>
      </c>
      <c r="V568" s="9" t="str">
        <f t="shared" si="94"/>
        <v/>
      </c>
      <c r="W568" s="28" t="str">
        <f t="shared" si="95"/>
        <v/>
      </c>
      <c r="X568" s="114" t="str">
        <f t="shared" si="96"/>
        <v/>
      </c>
      <c r="Y568" s="114" t="str">
        <f t="shared" si="97"/>
        <v/>
      </c>
      <c r="Z568" s="114" t="str">
        <f t="shared" si="98"/>
        <v/>
      </c>
    </row>
    <row r="569" spans="1:26" ht="12.75" x14ac:dyDescent="0.2">
      <c r="A569" s="16"/>
      <c r="C569" t="str">
        <f t="shared" si="88"/>
        <v/>
      </c>
      <c r="D569" s="16"/>
      <c r="E569" s="3" t="str">
        <f>IF(B569="","",IFERROR(VLOOKUP(B569,Ingredients!$A:$G,4,FALSE),"ingredient not in list"))</f>
        <v/>
      </c>
      <c r="F569" t="str">
        <f t="shared" si="89"/>
        <v/>
      </c>
      <c r="G569" s="9" t="str">
        <f>IF(B569="", "", IFERROR((VLOOKUP(B569,Ingredients!$A:$H,8,FALSE)*(D569/(VLOOKUP(B569,Ingredients!$A:$H,3,FALSE)))), "ingredient not in list"))</f>
        <v/>
      </c>
      <c r="H569" t="str">
        <f t="shared" si="90"/>
        <v/>
      </c>
      <c r="I569" s="69" t="str">
        <f>IF($B569="", "", IFERROR((VLOOKUP($B569,Ingredients!$A:$K,9,FALSE)*($D569/(VLOOKUP($B569,Ingredients!$A:$K,3,FALSE)))), "ingredient not in list"))</f>
        <v/>
      </c>
      <c r="J569" t="str">
        <f t="shared" si="91"/>
        <v/>
      </c>
      <c r="K569" s="69" t="str">
        <f>IF($B569="", "", IFERROR((VLOOKUP($B569,Ingredients!$A:$K,10,FALSE)*($D569/(VLOOKUP($B569,Ingredients!$A:$K,3,FALSE)))), "ingredient not in list"))</f>
        <v/>
      </c>
      <c r="L569" t="str">
        <f t="shared" si="92"/>
        <v/>
      </c>
      <c r="M569" s="69" t="str">
        <f>IF($B569="", "", IFERROR((VLOOKUP($B569,Ingredients!$A:$K,11,FALSE)*($D569/(VLOOKUP($B569,Ingredients!$A:$K,3,FALSE)))), "ingredient not in list"))</f>
        <v/>
      </c>
      <c r="N569" t="str">
        <f t="shared" si="93"/>
        <v/>
      </c>
      <c r="O569" s="29" t="str">
        <f>IF($B569="", "", IFERROR((VLOOKUP($B569,Ingredients!$A:$H,6,FALSE)*($D569/(VLOOKUP($B569,Ingredients!$A:$H,3,FALSE)))), "ingredient not in list"))</f>
        <v/>
      </c>
      <c r="P569" s="9" t="str">
        <f>IF(AND(G569&lt;&gt;"",G570=""),SUM(G$1:G570)-SUM(P$1:P568),"")</f>
        <v/>
      </c>
      <c r="Q569" t="str">
        <f>IF(AND(O569&lt;&gt;"",O570=""),SUM(O$1:O570)-SUM(Q$1:Q568),"")</f>
        <v/>
      </c>
      <c r="R569" s="114" t="str">
        <f>IF(AND(I569&lt;&gt;"",I570=""),SUM(I$1:I570)-SUM(R$1:R568),"")</f>
        <v/>
      </c>
      <c r="S569" s="114" t="str">
        <f>IF(AND(K569&lt;&gt;"",K570=""),SUM(K$1:K570)-SUM(S$1:S568),"")</f>
        <v/>
      </c>
      <c r="T569" s="114" t="str">
        <f>IF(AND(M569&lt;&gt;"",M570=""),SUM(M$1:M570)-SUM(T$1:T568),"")</f>
        <v/>
      </c>
      <c r="V569" s="9" t="str">
        <f t="shared" si="94"/>
        <v/>
      </c>
      <c r="W569" s="28" t="str">
        <f t="shared" si="95"/>
        <v/>
      </c>
      <c r="X569" s="114" t="str">
        <f t="shared" si="96"/>
        <v/>
      </c>
      <c r="Y569" s="114" t="str">
        <f t="shared" si="97"/>
        <v/>
      </c>
      <c r="Z569" s="114" t="str">
        <f t="shared" si="98"/>
        <v/>
      </c>
    </row>
    <row r="570" spans="1:26" ht="12.75" x14ac:dyDescent="0.2">
      <c r="A570" s="16"/>
      <c r="C570" t="str">
        <f t="shared" si="88"/>
        <v/>
      </c>
      <c r="D570" s="16"/>
      <c r="E570" s="3" t="str">
        <f>IF(B570="","",IFERROR(VLOOKUP(B570,Ingredients!$A:$G,4,FALSE),"ingredient not in list"))</f>
        <v/>
      </c>
      <c r="F570" t="str">
        <f t="shared" si="89"/>
        <v/>
      </c>
      <c r="G570" s="9" t="str">
        <f>IF(B570="", "", IFERROR((VLOOKUP(B570,Ingredients!$A:$H,8,FALSE)*(D570/(VLOOKUP(B570,Ingredients!$A:$H,3,FALSE)))), "ingredient not in list"))</f>
        <v/>
      </c>
      <c r="H570" t="str">
        <f t="shared" si="90"/>
        <v/>
      </c>
      <c r="I570" s="69" t="str">
        <f>IF($B570="", "", IFERROR((VLOOKUP($B570,Ingredients!$A:$K,9,FALSE)*($D570/(VLOOKUP($B570,Ingredients!$A:$K,3,FALSE)))), "ingredient not in list"))</f>
        <v/>
      </c>
      <c r="J570" t="str">
        <f t="shared" si="91"/>
        <v/>
      </c>
      <c r="K570" s="69" t="str">
        <f>IF($B570="", "", IFERROR((VLOOKUP($B570,Ingredients!$A:$K,10,FALSE)*($D570/(VLOOKUP($B570,Ingredients!$A:$K,3,FALSE)))), "ingredient not in list"))</f>
        <v/>
      </c>
      <c r="L570" t="str">
        <f t="shared" si="92"/>
        <v/>
      </c>
      <c r="M570" s="69" t="str">
        <f>IF($B570="", "", IFERROR((VLOOKUP($B570,Ingredients!$A:$K,11,FALSE)*($D570/(VLOOKUP($B570,Ingredients!$A:$K,3,FALSE)))), "ingredient not in list"))</f>
        <v/>
      </c>
      <c r="N570" t="str">
        <f t="shared" si="93"/>
        <v/>
      </c>
      <c r="O570" s="29" t="str">
        <f>IF($B570="", "", IFERROR((VLOOKUP($B570,Ingredients!$A:$H,6,FALSE)*($D570/(VLOOKUP($B570,Ingredients!$A:$H,3,FALSE)))), "ingredient not in list"))</f>
        <v/>
      </c>
      <c r="P570" s="9" t="str">
        <f>IF(AND(G570&lt;&gt;"",G571=""),SUM(G$1:G571)-SUM(P$1:P569),"")</f>
        <v/>
      </c>
      <c r="Q570" t="str">
        <f>IF(AND(O570&lt;&gt;"",O571=""),SUM(O$1:O571)-SUM(Q$1:Q569),"")</f>
        <v/>
      </c>
      <c r="R570" s="114" t="str">
        <f>IF(AND(I570&lt;&gt;"",I571=""),SUM(I$1:I571)-SUM(R$1:R569),"")</f>
        <v/>
      </c>
      <c r="S570" s="114" t="str">
        <f>IF(AND(K570&lt;&gt;"",K571=""),SUM(K$1:K571)-SUM(S$1:S569),"")</f>
        <v/>
      </c>
      <c r="T570" s="114" t="str">
        <f>IF(AND(M570&lt;&gt;"",M571=""),SUM(M$1:M571)-SUM(T$1:T569),"")</f>
        <v/>
      </c>
      <c r="V570" s="9" t="str">
        <f t="shared" si="94"/>
        <v/>
      </c>
      <c r="W570" s="28" t="str">
        <f t="shared" si="95"/>
        <v/>
      </c>
      <c r="X570" s="114" t="str">
        <f t="shared" si="96"/>
        <v/>
      </c>
      <c r="Y570" s="114" t="str">
        <f t="shared" si="97"/>
        <v/>
      </c>
      <c r="Z570" s="114" t="str">
        <f t="shared" si="98"/>
        <v/>
      </c>
    </row>
    <row r="571" spans="1:26" ht="12.75" x14ac:dyDescent="0.2">
      <c r="A571" s="16"/>
      <c r="C571" t="str">
        <f t="shared" si="88"/>
        <v/>
      </c>
      <c r="D571" s="16"/>
      <c r="E571" s="3" t="str">
        <f>IF(B571="","",IFERROR(VLOOKUP(B571,Ingredients!$A:$G,4,FALSE),"ingredient not in list"))</f>
        <v/>
      </c>
      <c r="F571" t="str">
        <f t="shared" si="89"/>
        <v/>
      </c>
      <c r="G571" s="9" t="str">
        <f>IF(B571="", "", IFERROR((VLOOKUP(B571,Ingredients!$A:$H,8,FALSE)*(D571/(VLOOKUP(B571,Ingredients!$A:$H,3,FALSE)))), "ingredient not in list"))</f>
        <v/>
      </c>
      <c r="H571" t="str">
        <f t="shared" si="90"/>
        <v/>
      </c>
      <c r="I571" s="69" t="str">
        <f>IF($B571="", "", IFERROR((VLOOKUP($B571,Ingredients!$A:$K,9,FALSE)*($D571/(VLOOKUP($B571,Ingredients!$A:$K,3,FALSE)))), "ingredient not in list"))</f>
        <v/>
      </c>
      <c r="J571" t="str">
        <f t="shared" si="91"/>
        <v/>
      </c>
      <c r="K571" s="69" t="str">
        <f>IF($B571="", "", IFERROR((VLOOKUP($B571,Ingredients!$A:$K,10,FALSE)*($D571/(VLOOKUP($B571,Ingredients!$A:$K,3,FALSE)))), "ingredient not in list"))</f>
        <v/>
      </c>
      <c r="L571" t="str">
        <f t="shared" si="92"/>
        <v/>
      </c>
      <c r="M571" s="69" t="str">
        <f>IF($B571="", "", IFERROR((VLOOKUP($B571,Ingredients!$A:$K,11,FALSE)*($D571/(VLOOKUP($B571,Ingredients!$A:$K,3,FALSE)))), "ingredient not in list"))</f>
        <v/>
      </c>
      <c r="N571" t="str">
        <f t="shared" si="93"/>
        <v/>
      </c>
      <c r="O571" s="29" t="str">
        <f>IF($B571="", "", IFERROR((VLOOKUP($B571,Ingredients!$A:$H,6,FALSE)*($D571/(VLOOKUP($B571,Ingredients!$A:$H,3,FALSE)))), "ingredient not in list"))</f>
        <v/>
      </c>
      <c r="P571" s="9" t="str">
        <f>IF(AND(G571&lt;&gt;"",G572=""),SUM(G$1:G572)-SUM(P$1:P570),"")</f>
        <v/>
      </c>
      <c r="Q571" t="str">
        <f>IF(AND(O571&lt;&gt;"",O572=""),SUM(O$1:O572)-SUM(Q$1:Q570),"")</f>
        <v/>
      </c>
      <c r="R571" s="114" t="str">
        <f>IF(AND(I571&lt;&gt;"",I572=""),SUM(I$1:I572)-SUM(R$1:R570),"")</f>
        <v/>
      </c>
      <c r="S571" s="114" t="str">
        <f>IF(AND(K571&lt;&gt;"",K572=""),SUM(K$1:K572)-SUM(S$1:S570),"")</f>
        <v/>
      </c>
      <c r="T571" s="114" t="str">
        <f>IF(AND(M571&lt;&gt;"",M572=""),SUM(M$1:M572)-SUM(T$1:T570),"")</f>
        <v/>
      </c>
      <c r="V571" s="9" t="str">
        <f t="shared" si="94"/>
        <v/>
      </c>
      <c r="W571" s="28" t="str">
        <f t="shared" si="95"/>
        <v/>
      </c>
      <c r="X571" s="114" t="str">
        <f t="shared" si="96"/>
        <v/>
      </c>
      <c r="Y571" s="114" t="str">
        <f t="shared" si="97"/>
        <v/>
      </c>
      <c r="Z571" s="114" t="str">
        <f t="shared" si="98"/>
        <v/>
      </c>
    </row>
    <row r="572" spans="1:26" ht="12.75" x14ac:dyDescent="0.2">
      <c r="A572" s="16"/>
      <c r="C572" t="str">
        <f t="shared" si="88"/>
        <v/>
      </c>
      <c r="D572" s="16"/>
      <c r="E572" s="3" t="str">
        <f>IF(B572="","",IFERROR(VLOOKUP(B572,Ingredients!$A:$G,4,FALSE),"ingredient not in list"))</f>
        <v/>
      </c>
      <c r="F572" t="str">
        <f t="shared" si="89"/>
        <v/>
      </c>
      <c r="G572" s="9" t="str">
        <f>IF(B572="", "", IFERROR((VLOOKUP(B572,Ingredients!$A:$H,8,FALSE)*(D572/(VLOOKUP(B572,Ingredients!$A:$H,3,FALSE)))), "ingredient not in list"))</f>
        <v/>
      </c>
      <c r="H572" t="str">
        <f t="shared" si="90"/>
        <v/>
      </c>
      <c r="I572" s="69" t="str">
        <f>IF($B572="", "", IFERROR((VLOOKUP($B572,Ingredients!$A:$K,9,FALSE)*($D572/(VLOOKUP($B572,Ingredients!$A:$K,3,FALSE)))), "ingredient not in list"))</f>
        <v/>
      </c>
      <c r="J572" t="str">
        <f t="shared" si="91"/>
        <v/>
      </c>
      <c r="K572" s="69" t="str">
        <f>IF($B572="", "", IFERROR((VLOOKUP($B572,Ingredients!$A:$K,10,FALSE)*($D572/(VLOOKUP($B572,Ingredients!$A:$K,3,FALSE)))), "ingredient not in list"))</f>
        <v/>
      </c>
      <c r="L572" t="str">
        <f t="shared" si="92"/>
        <v/>
      </c>
      <c r="M572" s="69" t="str">
        <f>IF($B572="", "", IFERROR((VLOOKUP($B572,Ingredients!$A:$K,11,FALSE)*($D572/(VLOOKUP($B572,Ingredients!$A:$K,3,FALSE)))), "ingredient not in list"))</f>
        <v/>
      </c>
      <c r="N572" t="str">
        <f t="shared" si="93"/>
        <v/>
      </c>
      <c r="O572" s="29" t="str">
        <f>IF($B572="", "", IFERROR((VLOOKUP($B572,Ingredients!$A:$H,6,FALSE)*($D572/(VLOOKUP($B572,Ingredients!$A:$H,3,FALSE)))), "ingredient not in list"))</f>
        <v/>
      </c>
      <c r="P572" s="9" t="str">
        <f>IF(AND(G572&lt;&gt;"",G573=""),SUM(G$1:G573)-SUM(P$1:P571),"")</f>
        <v/>
      </c>
      <c r="Q572" t="str">
        <f>IF(AND(O572&lt;&gt;"",O573=""),SUM(O$1:O573)-SUM(Q$1:Q571),"")</f>
        <v/>
      </c>
      <c r="R572" s="114" t="str">
        <f>IF(AND(I572&lt;&gt;"",I573=""),SUM(I$1:I573)-SUM(R$1:R571),"")</f>
        <v/>
      </c>
      <c r="S572" s="114" t="str">
        <f>IF(AND(K572&lt;&gt;"",K573=""),SUM(K$1:K573)-SUM(S$1:S571),"")</f>
        <v/>
      </c>
      <c r="T572" s="114" t="str">
        <f>IF(AND(M572&lt;&gt;"",M573=""),SUM(M$1:M573)-SUM(T$1:T571),"")</f>
        <v/>
      </c>
      <c r="V572" s="9" t="str">
        <f t="shared" si="94"/>
        <v/>
      </c>
      <c r="W572" s="28" t="str">
        <f t="shared" si="95"/>
        <v/>
      </c>
      <c r="X572" s="114" t="str">
        <f t="shared" si="96"/>
        <v/>
      </c>
      <c r="Y572" s="114" t="str">
        <f t="shared" si="97"/>
        <v/>
      </c>
      <c r="Z572" s="114" t="str">
        <f t="shared" si="98"/>
        <v/>
      </c>
    </row>
    <row r="573" spans="1:26" ht="12.75" x14ac:dyDescent="0.2">
      <c r="A573" s="16"/>
      <c r="C573" t="str">
        <f t="shared" si="88"/>
        <v/>
      </c>
      <c r="D573" s="16"/>
      <c r="E573" s="3" t="str">
        <f>IF(B573="","",IFERROR(VLOOKUP(B573,Ingredients!$A:$G,4,FALSE),"ingredient not in list"))</f>
        <v/>
      </c>
      <c r="F573" t="str">
        <f t="shared" si="89"/>
        <v/>
      </c>
      <c r="G573" s="9" t="str">
        <f>IF(B573="", "", IFERROR((VLOOKUP(B573,Ingredients!$A:$H,8,FALSE)*(D573/(VLOOKUP(B573,Ingredients!$A:$H,3,FALSE)))), "ingredient not in list"))</f>
        <v/>
      </c>
      <c r="H573" t="str">
        <f t="shared" si="90"/>
        <v/>
      </c>
      <c r="I573" s="69" t="str">
        <f>IF($B573="", "", IFERROR((VLOOKUP($B573,Ingredients!$A:$K,9,FALSE)*($D573/(VLOOKUP($B573,Ingredients!$A:$K,3,FALSE)))), "ingredient not in list"))</f>
        <v/>
      </c>
      <c r="J573" t="str">
        <f t="shared" si="91"/>
        <v/>
      </c>
      <c r="K573" s="69" t="str">
        <f>IF($B573="", "", IFERROR((VLOOKUP($B573,Ingredients!$A:$K,10,FALSE)*($D573/(VLOOKUP($B573,Ingredients!$A:$K,3,FALSE)))), "ingredient not in list"))</f>
        <v/>
      </c>
      <c r="L573" t="str">
        <f t="shared" si="92"/>
        <v/>
      </c>
      <c r="M573" s="69" t="str">
        <f>IF($B573="", "", IFERROR((VLOOKUP($B573,Ingredients!$A:$K,11,FALSE)*($D573/(VLOOKUP($B573,Ingredients!$A:$K,3,FALSE)))), "ingredient not in list"))</f>
        <v/>
      </c>
      <c r="N573" t="str">
        <f t="shared" si="93"/>
        <v/>
      </c>
      <c r="O573" s="29" t="str">
        <f>IF($B573="", "", IFERROR((VLOOKUP($B573,Ingredients!$A:$H,6,FALSE)*($D573/(VLOOKUP($B573,Ingredients!$A:$H,3,FALSE)))), "ingredient not in list"))</f>
        <v/>
      </c>
      <c r="P573" s="9" t="str">
        <f>IF(AND(G573&lt;&gt;"",G574=""),SUM(G$1:G574)-SUM(P$1:P572),"")</f>
        <v/>
      </c>
      <c r="Q573" t="str">
        <f>IF(AND(O573&lt;&gt;"",O574=""),SUM(O$1:O574)-SUM(Q$1:Q572),"")</f>
        <v/>
      </c>
      <c r="R573" s="114" t="str">
        <f>IF(AND(I573&lt;&gt;"",I574=""),SUM(I$1:I574)-SUM(R$1:R572),"")</f>
        <v/>
      </c>
      <c r="S573" s="114" t="str">
        <f>IF(AND(K573&lt;&gt;"",K574=""),SUM(K$1:K574)-SUM(S$1:S572),"")</f>
        <v/>
      </c>
      <c r="T573" s="114" t="str">
        <f>IF(AND(M573&lt;&gt;"",M574=""),SUM(M$1:M574)-SUM(T$1:T572),"")</f>
        <v/>
      </c>
      <c r="V573" s="9" t="str">
        <f t="shared" si="94"/>
        <v/>
      </c>
      <c r="W573" s="28" t="str">
        <f t="shared" si="95"/>
        <v/>
      </c>
      <c r="X573" s="114" t="str">
        <f t="shared" si="96"/>
        <v/>
      </c>
      <c r="Y573" s="114" t="str">
        <f t="shared" si="97"/>
        <v/>
      </c>
      <c r="Z573" s="114" t="str">
        <f t="shared" si="98"/>
        <v/>
      </c>
    </row>
    <row r="574" spans="1:26" ht="12.75" x14ac:dyDescent="0.2">
      <c r="A574" s="16"/>
      <c r="C574" t="str">
        <f t="shared" si="88"/>
        <v/>
      </c>
      <c r="D574" s="16"/>
      <c r="E574" s="3" t="str">
        <f>IF(B574="","",IFERROR(VLOOKUP(B574,Ingredients!$A:$G,4,FALSE),"ingredient not in list"))</f>
        <v/>
      </c>
      <c r="F574" t="str">
        <f t="shared" si="89"/>
        <v/>
      </c>
      <c r="G574" s="9" t="str">
        <f>IF(B574="", "", IFERROR((VLOOKUP(B574,Ingredients!$A:$H,8,FALSE)*(D574/(VLOOKUP(B574,Ingredients!$A:$H,3,FALSE)))), "ingredient not in list"))</f>
        <v/>
      </c>
      <c r="H574" t="str">
        <f t="shared" si="90"/>
        <v/>
      </c>
      <c r="I574" s="69" t="str">
        <f>IF($B574="", "", IFERROR((VLOOKUP($B574,Ingredients!$A:$K,9,FALSE)*($D574/(VLOOKUP($B574,Ingredients!$A:$K,3,FALSE)))), "ingredient not in list"))</f>
        <v/>
      </c>
      <c r="J574" t="str">
        <f t="shared" si="91"/>
        <v/>
      </c>
      <c r="K574" s="69" t="str">
        <f>IF($B574="", "", IFERROR((VLOOKUP($B574,Ingredients!$A:$K,10,FALSE)*($D574/(VLOOKUP($B574,Ingredients!$A:$K,3,FALSE)))), "ingredient not in list"))</f>
        <v/>
      </c>
      <c r="L574" t="str">
        <f t="shared" si="92"/>
        <v/>
      </c>
      <c r="M574" s="69" t="str">
        <f>IF($B574="", "", IFERROR((VLOOKUP($B574,Ingredients!$A:$K,11,FALSE)*($D574/(VLOOKUP($B574,Ingredients!$A:$K,3,FALSE)))), "ingredient not in list"))</f>
        <v/>
      </c>
      <c r="N574" t="str">
        <f t="shared" si="93"/>
        <v/>
      </c>
      <c r="O574" s="29" t="str">
        <f>IF($B574="", "", IFERROR((VLOOKUP($B574,Ingredients!$A:$H,6,FALSE)*($D574/(VLOOKUP($B574,Ingredients!$A:$H,3,FALSE)))), "ingredient not in list"))</f>
        <v/>
      </c>
      <c r="P574" s="9" t="str">
        <f>IF(AND(G574&lt;&gt;"",G575=""),SUM(G$1:G575)-SUM(P$1:P573),"")</f>
        <v/>
      </c>
      <c r="Q574" t="str">
        <f>IF(AND(O574&lt;&gt;"",O575=""),SUM(O$1:O575)-SUM(Q$1:Q573),"")</f>
        <v/>
      </c>
      <c r="R574" s="114" t="str">
        <f>IF(AND(I574&lt;&gt;"",I575=""),SUM(I$1:I575)-SUM(R$1:R573),"")</f>
        <v/>
      </c>
      <c r="S574" s="114" t="str">
        <f>IF(AND(K574&lt;&gt;"",K575=""),SUM(K$1:K575)-SUM(S$1:S573),"")</f>
        <v/>
      </c>
      <c r="T574" s="114" t="str">
        <f>IF(AND(M574&lt;&gt;"",M575=""),SUM(M$1:M575)-SUM(T$1:T573),"")</f>
        <v/>
      </c>
      <c r="V574" s="9" t="str">
        <f t="shared" si="94"/>
        <v/>
      </c>
      <c r="W574" s="28" t="str">
        <f t="shared" si="95"/>
        <v/>
      </c>
      <c r="X574" s="114" t="str">
        <f t="shared" si="96"/>
        <v/>
      </c>
      <c r="Y574" s="114" t="str">
        <f t="shared" si="97"/>
        <v/>
      </c>
      <c r="Z574" s="114" t="str">
        <f t="shared" si="98"/>
        <v/>
      </c>
    </row>
    <row r="575" spans="1:26" ht="12.75" x14ac:dyDescent="0.2">
      <c r="A575" s="16"/>
      <c r="C575" t="str">
        <f t="shared" si="88"/>
        <v/>
      </c>
      <c r="D575" s="16"/>
      <c r="E575" s="3" t="str">
        <f>IF(B575="","",IFERROR(VLOOKUP(B575,Ingredients!$A:$G,4,FALSE),"ingredient not in list"))</f>
        <v/>
      </c>
      <c r="F575" t="str">
        <f t="shared" si="89"/>
        <v/>
      </c>
      <c r="G575" s="9" t="str">
        <f>IF(B575="", "", IFERROR((VLOOKUP(B575,Ingredients!$A:$H,8,FALSE)*(D575/(VLOOKUP(B575,Ingredients!$A:$H,3,FALSE)))), "ingredient not in list"))</f>
        <v/>
      </c>
      <c r="H575" t="str">
        <f t="shared" si="90"/>
        <v/>
      </c>
      <c r="I575" s="69" t="str">
        <f>IF($B575="", "", IFERROR((VLOOKUP($B575,Ingredients!$A:$K,9,FALSE)*($D575/(VLOOKUP($B575,Ingredients!$A:$K,3,FALSE)))), "ingredient not in list"))</f>
        <v/>
      </c>
      <c r="J575" t="str">
        <f t="shared" si="91"/>
        <v/>
      </c>
      <c r="K575" s="69" t="str">
        <f>IF($B575="", "", IFERROR((VLOOKUP($B575,Ingredients!$A:$K,10,FALSE)*($D575/(VLOOKUP($B575,Ingredients!$A:$K,3,FALSE)))), "ingredient not in list"))</f>
        <v/>
      </c>
      <c r="L575" t="str">
        <f t="shared" si="92"/>
        <v/>
      </c>
      <c r="M575" s="69" t="str">
        <f>IF($B575="", "", IFERROR((VLOOKUP($B575,Ingredients!$A:$K,11,FALSE)*($D575/(VLOOKUP($B575,Ingredients!$A:$K,3,FALSE)))), "ingredient not in list"))</f>
        <v/>
      </c>
      <c r="N575" t="str">
        <f t="shared" si="93"/>
        <v/>
      </c>
      <c r="O575" s="29" t="str">
        <f>IF($B575="", "", IFERROR((VLOOKUP($B575,Ingredients!$A:$H,6,FALSE)*($D575/(VLOOKUP($B575,Ingredients!$A:$H,3,FALSE)))), "ingredient not in list"))</f>
        <v/>
      </c>
      <c r="P575" s="9" t="str">
        <f>IF(AND(G575&lt;&gt;"",G576=""),SUM(G$1:G576)-SUM(P$1:P574),"")</f>
        <v/>
      </c>
      <c r="Q575" t="str">
        <f>IF(AND(O575&lt;&gt;"",O576=""),SUM(O$1:O576)-SUM(Q$1:Q574),"")</f>
        <v/>
      </c>
      <c r="R575" s="114" t="str">
        <f>IF(AND(I575&lt;&gt;"",I576=""),SUM(I$1:I576)-SUM(R$1:R574),"")</f>
        <v/>
      </c>
      <c r="S575" s="114" t="str">
        <f>IF(AND(K575&lt;&gt;"",K576=""),SUM(K$1:K576)-SUM(S$1:S574),"")</f>
        <v/>
      </c>
      <c r="T575" s="114" t="str">
        <f>IF(AND(M575&lt;&gt;"",M576=""),SUM(M$1:M576)-SUM(T$1:T574),"")</f>
        <v/>
      </c>
      <c r="V575" s="9" t="str">
        <f t="shared" si="94"/>
        <v/>
      </c>
      <c r="W575" s="28" t="str">
        <f t="shared" si="95"/>
        <v/>
      </c>
      <c r="X575" s="114" t="str">
        <f t="shared" si="96"/>
        <v/>
      </c>
      <c r="Y575" s="114" t="str">
        <f t="shared" si="97"/>
        <v/>
      </c>
      <c r="Z575" s="114" t="str">
        <f t="shared" si="98"/>
        <v/>
      </c>
    </row>
    <row r="576" spans="1:26" ht="12.75" x14ac:dyDescent="0.2">
      <c r="A576" s="16"/>
      <c r="C576" t="str">
        <f t="shared" si="88"/>
        <v/>
      </c>
      <c r="D576" s="16"/>
      <c r="E576" s="3" t="str">
        <f>IF(B576="","",IFERROR(VLOOKUP(B576,Ingredients!$A:$G,4,FALSE),"ingredient not in list"))</f>
        <v/>
      </c>
      <c r="F576" t="str">
        <f t="shared" si="89"/>
        <v/>
      </c>
      <c r="G576" s="9" t="str">
        <f>IF(B576="", "", IFERROR((VLOOKUP(B576,Ingredients!$A:$H,8,FALSE)*(D576/(VLOOKUP(B576,Ingredients!$A:$H,3,FALSE)))), "ingredient not in list"))</f>
        <v/>
      </c>
      <c r="H576" t="str">
        <f t="shared" si="90"/>
        <v/>
      </c>
      <c r="I576" s="69" t="str">
        <f>IF($B576="", "", IFERROR((VLOOKUP($B576,Ingredients!$A:$K,9,FALSE)*($D576/(VLOOKUP($B576,Ingredients!$A:$K,3,FALSE)))), "ingredient not in list"))</f>
        <v/>
      </c>
      <c r="J576" t="str">
        <f t="shared" si="91"/>
        <v/>
      </c>
      <c r="K576" s="69" t="str">
        <f>IF($B576="", "", IFERROR((VLOOKUP($B576,Ingredients!$A:$K,10,FALSE)*($D576/(VLOOKUP($B576,Ingredients!$A:$K,3,FALSE)))), "ingredient not in list"))</f>
        <v/>
      </c>
      <c r="L576" t="str">
        <f t="shared" si="92"/>
        <v/>
      </c>
      <c r="M576" s="69" t="str">
        <f>IF($B576="", "", IFERROR((VLOOKUP($B576,Ingredients!$A:$K,11,FALSE)*($D576/(VLOOKUP($B576,Ingredients!$A:$K,3,FALSE)))), "ingredient not in list"))</f>
        <v/>
      </c>
      <c r="N576" t="str">
        <f t="shared" si="93"/>
        <v/>
      </c>
      <c r="O576" s="29" t="str">
        <f>IF($B576="", "", IFERROR((VLOOKUP($B576,Ingredients!$A:$H,6,FALSE)*($D576/(VLOOKUP($B576,Ingredients!$A:$H,3,FALSE)))), "ingredient not in list"))</f>
        <v/>
      </c>
      <c r="P576" s="9" t="str">
        <f>IF(AND(G576&lt;&gt;"",G577=""),SUM(G$1:G577)-SUM(P$1:P575),"")</f>
        <v/>
      </c>
      <c r="Q576" t="str">
        <f>IF(AND(O576&lt;&gt;"",O577=""),SUM(O$1:O577)-SUM(Q$1:Q575),"")</f>
        <v/>
      </c>
      <c r="R576" s="114" t="str">
        <f>IF(AND(I576&lt;&gt;"",I577=""),SUM(I$1:I577)-SUM(R$1:R575),"")</f>
        <v/>
      </c>
      <c r="S576" s="114" t="str">
        <f>IF(AND(K576&lt;&gt;"",K577=""),SUM(K$1:K577)-SUM(S$1:S575),"")</f>
        <v/>
      </c>
      <c r="T576" s="114" t="str">
        <f>IF(AND(M576&lt;&gt;"",M577=""),SUM(M$1:M577)-SUM(T$1:T575),"")</f>
        <v/>
      </c>
      <c r="V576" s="9" t="str">
        <f t="shared" si="94"/>
        <v/>
      </c>
      <c r="W576" s="28" t="str">
        <f t="shared" si="95"/>
        <v/>
      </c>
      <c r="X576" s="114" t="str">
        <f t="shared" si="96"/>
        <v/>
      </c>
      <c r="Y576" s="114" t="str">
        <f t="shared" si="97"/>
        <v/>
      </c>
      <c r="Z576" s="114" t="str">
        <f t="shared" si="98"/>
        <v/>
      </c>
    </row>
    <row r="577" spans="1:26" ht="12.75" x14ac:dyDescent="0.2">
      <c r="A577" s="16"/>
      <c r="C577" t="str">
        <f t="shared" si="88"/>
        <v/>
      </c>
      <c r="D577" s="16"/>
      <c r="E577" s="3" t="str">
        <f>IF(B577="","",IFERROR(VLOOKUP(B577,Ingredients!$A:$G,4,FALSE),"ingredient not in list"))</f>
        <v/>
      </c>
      <c r="F577" t="str">
        <f t="shared" si="89"/>
        <v/>
      </c>
      <c r="G577" s="9" t="str">
        <f>IF(B577="", "", IFERROR((VLOOKUP(B577,Ingredients!$A:$H,8,FALSE)*(D577/(VLOOKUP(B577,Ingredients!$A:$H,3,FALSE)))), "ingredient not in list"))</f>
        <v/>
      </c>
      <c r="H577" t="str">
        <f t="shared" si="90"/>
        <v/>
      </c>
      <c r="I577" s="69" t="str">
        <f>IF($B577="", "", IFERROR((VLOOKUP($B577,Ingredients!$A:$K,9,FALSE)*($D577/(VLOOKUP($B577,Ingredients!$A:$K,3,FALSE)))), "ingredient not in list"))</f>
        <v/>
      </c>
      <c r="J577" t="str">
        <f t="shared" si="91"/>
        <v/>
      </c>
      <c r="K577" s="69" t="str">
        <f>IF($B577="", "", IFERROR((VLOOKUP($B577,Ingredients!$A:$K,10,FALSE)*($D577/(VLOOKUP($B577,Ingredients!$A:$K,3,FALSE)))), "ingredient not in list"))</f>
        <v/>
      </c>
      <c r="L577" t="str">
        <f t="shared" si="92"/>
        <v/>
      </c>
      <c r="M577" s="69" t="str">
        <f>IF($B577="", "", IFERROR((VLOOKUP($B577,Ingredients!$A:$K,11,FALSE)*($D577/(VLOOKUP($B577,Ingredients!$A:$K,3,FALSE)))), "ingredient not in list"))</f>
        <v/>
      </c>
      <c r="N577" t="str">
        <f t="shared" si="93"/>
        <v/>
      </c>
      <c r="O577" s="29" t="str">
        <f>IF($B577="", "", IFERROR((VLOOKUP($B577,Ingredients!$A:$H,6,FALSE)*($D577/(VLOOKUP($B577,Ingredients!$A:$H,3,FALSE)))), "ingredient not in list"))</f>
        <v/>
      </c>
      <c r="P577" s="9" t="str">
        <f>IF(AND(G577&lt;&gt;"",G578=""),SUM(G$1:G578)-SUM(P$1:P576),"")</f>
        <v/>
      </c>
      <c r="Q577" t="str">
        <f>IF(AND(O577&lt;&gt;"",O578=""),SUM(O$1:O578)-SUM(Q$1:Q576),"")</f>
        <v/>
      </c>
      <c r="R577" s="114" t="str">
        <f>IF(AND(I577&lt;&gt;"",I578=""),SUM(I$1:I578)-SUM(R$1:R576),"")</f>
        <v/>
      </c>
      <c r="S577" s="114" t="str">
        <f>IF(AND(K577&lt;&gt;"",K578=""),SUM(K$1:K578)-SUM(S$1:S576),"")</f>
        <v/>
      </c>
      <c r="T577" s="114" t="str">
        <f>IF(AND(M577&lt;&gt;"",M578=""),SUM(M$1:M578)-SUM(T$1:T576),"")</f>
        <v/>
      </c>
      <c r="V577" s="9" t="str">
        <f t="shared" si="94"/>
        <v/>
      </c>
      <c r="W577" s="28" t="str">
        <f t="shared" si="95"/>
        <v/>
      </c>
      <c r="X577" s="114" t="str">
        <f t="shared" si="96"/>
        <v/>
      </c>
      <c r="Y577" s="114" t="str">
        <f t="shared" si="97"/>
        <v/>
      </c>
      <c r="Z577" s="114" t="str">
        <f t="shared" si="98"/>
        <v/>
      </c>
    </row>
    <row r="578" spans="1:26" ht="12.75" x14ac:dyDescent="0.2">
      <c r="A578" s="16"/>
      <c r="C578" t="str">
        <f t="shared" ref="C578:C641" si="99">IF($B578="","", "|")</f>
        <v/>
      </c>
      <c r="D578" s="16"/>
      <c r="E578" s="3" t="str">
        <f>IF(B578="","",IFERROR(VLOOKUP(B578,Ingredients!$A:$G,4,FALSE),"ingredient not in list"))</f>
        <v/>
      </c>
      <c r="F578" t="str">
        <f t="shared" ref="F578:F641" si="100">IF($B578="","", "|")</f>
        <v/>
      </c>
      <c r="G578" s="9" t="str">
        <f>IF(B578="", "", IFERROR((VLOOKUP(B578,Ingredients!$A:$H,8,FALSE)*(D578/(VLOOKUP(B578,Ingredients!$A:$H,3,FALSE)))), "ingredient not in list"))</f>
        <v/>
      </c>
      <c r="H578" t="str">
        <f t="shared" ref="H578:H641" si="101">IF($B578="","", "|")</f>
        <v/>
      </c>
      <c r="I578" s="69" t="str">
        <f>IF($B578="", "", IFERROR((VLOOKUP($B578,Ingredients!$A:$K,9,FALSE)*($D578/(VLOOKUP($B578,Ingredients!$A:$K,3,FALSE)))), "ingredient not in list"))</f>
        <v/>
      </c>
      <c r="J578" t="str">
        <f t="shared" ref="J578:J641" si="102">IF($B578="","", "|")</f>
        <v/>
      </c>
      <c r="K578" s="69" t="str">
        <f>IF($B578="", "", IFERROR((VLOOKUP($B578,Ingredients!$A:$K,10,FALSE)*($D578/(VLOOKUP($B578,Ingredients!$A:$K,3,FALSE)))), "ingredient not in list"))</f>
        <v/>
      </c>
      <c r="L578" t="str">
        <f t="shared" ref="L578:L641" si="103">IF($B578="","", "|")</f>
        <v/>
      </c>
      <c r="M578" s="69" t="str">
        <f>IF($B578="", "", IFERROR((VLOOKUP($B578,Ingredients!$A:$K,11,FALSE)*($D578/(VLOOKUP($B578,Ingredients!$A:$K,3,FALSE)))), "ingredient not in list"))</f>
        <v/>
      </c>
      <c r="N578" t="str">
        <f t="shared" ref="N578:N641" si="104">IF($B578="","", "|")</f>
        <v/>
      </c>
      <c r="O578" s="29" t="str">
        <f>IF($B578="", "", IFERROR((VLOOKUP($B578,Ingredients!$A:$H,6,FALSE)*($D578/(VLOOKUP($B578,Ingredients!$A:$H,3,FALSE)))), "ingredient not in list"))</f>
        <v/>
      </c>
      <c r="P578" s="9" t="str">
        <f>IF(AND(G578&lt;&gt;"",G579=""),SUM(G$1:G579)-SUM(P$1:P577),"")</f>
        <v/>
      </c>
      <c r="Q578" t="str">
        <f>IF(AND(O578&lt;&gt;"",O579=""),SUM(O$1:O579)-SUM(Q$1:Q577),"")</f>
        <v/>
      </c>
      <c r="R578" s="114" t="str">
        <f>IF(AND(I578&lt;&gt;"",I579=""),SUM(I$1:I579)-SUM(R$1:R577),"")</f>
        <v/>
      </c>
      <c r="S578" s="114" t="str">
        <f>IF(AND(K578&lt;&gt;"",K579=""),SUM(K$1:K579)-SUM(S$1:S577),"")</f>
        <v/>
      </c>
      <c r="T578" s="114" t="str">
        <f>IF(AND(M578&lt;&gt;"",M579=""),SUM(M$1:M579)-SUM(T$1:T577),"")</f>
        <v/>
      </c>
      <c r="V578" s="9" t="str">
        <f t="shared" si="94"/>
        <v/>
      </c>
      <c r="W578" s="28" t="str">
        <f t="shared" si="95"/>
        <v/>
      </c>
      <c r="X578" s="114" t="str">
        <f t="shared" si="96"/>
        <v/>
      </c>
      <c r="Y578" s="114" t="str">
        <f t="shared" si="97"/>
        <v/>
      </c>
      <c r="Z578" s="114" t="str">
        <f t="shared" si="98"/>
        <v/>
      </c>
    </row>
    <row r="579" spans="1:26" ht="12.75" x14ac:dyDescent="0.2">
      <c r="A579" s="16"/>
      <c r="C579" t="str">
        <f t="shared" si="99"/>
        <v/>
      </c>
      <c r="D579" s="16"/>
      <c r="E579" s="3" t="str">
        <f>IF(B579="","",IFERROR(VLOOKUP(B579,Ingredients!$A:$G,4,FALSE),"ingredient not in list"))</f>
        <v/>
      </c>
      <c r="F579" t="str">
        <f t="shared" si="100"/>
        <v/>
      </c>
      <c r="G579" s="9" t="str">
        <f>IF(B579="", "", IFERROR((VLOOKUP(B579,Ingredients!$A:$H,8,FALSE)*(D579/(VLOOKUP(B579,Ingredients!$A:$H,3,FALSE)))), "ingredient not in list"))</f>
        <v/>
      </c>
      <c r="H579" t="str">
        <f t="shared" si="101"/>
        <v/>
      </c>
      <c r="I579" s="69" t="str">
        <f>IF($B579="", "", IFERROR((VLOOKUP($B579,Ingredients!$A:$K,9,FALSE)*($D579/(VLOOKUP($B579,Ingredients!$A:$K,3,FALSE)))), "ingredient not in list"))</f>
        <v/>
      </c>
      <c r="J579" t="str">
        <f t="shared" si="102"/>
        <v/>
      </c>
      <c r="K579" s="69" t="str">
        <f>IF($B579="", "", IFERROR((VLOOKUP($B579,Ingredients!$A:$K,10,FALSE)*($D579/(VLOOKUP($B579,Ingredients!$A:$K,3,FALSE)))), "ingredient not in list"))</f>
        <v/>
      </c>
      <c r="L579" t="str">
        <f t="shared" si="103"/>
        <v/>
      </c>
      <c r="M579" s="69" t="str">
        <f>IF($B579="", "", IFERROR((VLOOKUP($B579,Ingredients!$A:$K,11,FALSE)*($D579/(VLOOKUP($B579,Ingredients!$A:$K,3,FALSE)))), "ingredient not in list"))</f>
        <v/>
      </c>
      <c r="N579" t="str">
        <f t="shared" si="104"/>
        <v/>
      </c>
      <c r="O579" s="29" t="str">
        <f>IF($B579="", "", IFERROR((VLOOKUP($B579,Ingredients!$A:$H,6,FALSE)*($D579/(VLOOKUP($B579,Ingredients!$A:$H,3,FALSE)))), "ingredient not in list"))</f>
        <v/>
      </c>
      <c r="P579" s="9" t="str">
        <f>IF(AND(G579&lt;&gt;"",G580=""),SUM(G$1:G580)-SUM(P$1:P578),"")</f>
        <v/>
      </c>
      <c r="Q579" t="str">
        <f>IF(AND(O579&lt;&gt;"",O580=""),SUM(O$1:O580)-SUM(Q$1:Q578),"")</f>
        <v/>
      </c>
      <c r="R579" s="114" t="str">
        <f>IF(AND(I579&lt;&gt;"",I580=""),SUM(I$1:I580)-SUM(R$1:R578),"")</f>
        <v/>
      </c>
      <c r="S579" s="114" t="str">
        <f>IF(AND(K579&lt;&gt;"",K580=""),SUM(K$1:K580)-SUM(S$1:S578),"")</f>
        <v/>
      </c>
      <c r="T579" s="114" t="str">
        <f>IF(AND(M579&lt;&gt;"",M580=""),SUM(M$1:M580)-SUM(T$1:T578),"")</f>
        <v/>
      </c>
      <c r="V579" s="9" t="str">
        <f t="shared" ref="V579:V642" si="105">IF(U579="","",P579/U579)</f>
        <v/>
      </c>
      <c r="W579" s="28" t="str">
        <f t="shared" ref="W579:W642" si="106">IF(U579="","", Q579/U579)</f>
        <v/>
      </c>
      <c r="X579" s="114" t="str">
        <f t="shared" ref="X579:X642" si="107">IF(R579="","", R579/U579)</f>
        <v/>
      </c>
      <c r="Y579" s="114" t="str">
        <f t="shared" ref="Y579:Y642" si="108">IF(S579="","", S579/U579)</f>
        <v/>
      </c>
      <c r="Z579" s="114" t="str">
        <f t="shared" ref="Z579:Z642" si="109">IF(T579="","", T579/U579)</f>
        <v/>
      </c>
    </row>
    <row r="580" spans="1:26" ht="12.75" x14ac:dyDescent="0.2">
      <c r="A580" s="16"/>
      <c r="C580" t="str">
        <f t="shared" si="99"/>
        <v/>
      </c>
      <c r="D580" s="16"/>
      <c r="E580" s="3" t="str">
        <f>IF(B580="","",IFERROR(VLOOKUP(B580,Ingredients!$A:$G,4,FALSE),"ingredient not in list"))</f>
        <v/>
      </c>
      <c r="F580" t="str">
        <f t="shared" si="100"/>
        <v/>
      </c>
      <c r="G580" s="9" t="str">
        <f>IF(B580="", "", IFERROR((VLOOKUP(B580,Ingredients!$A:$H,8,FALSE)*(D580/(VLOOKUP(B580,Ingredients!$A:$H,3,FALSE)))), "ingredient not in list"))</f>
        <v/>
      </c>
      <c r="H580" t="str">
        <f t="shared" si="101"/>
        <v/>
      </c>
      <c r="I580" s="69" t="str">
        <f>IF($B580="", "", IFERROR((VLOOKUP($B580,Ingredients!$A:$K,9,FALSE)*($D580/(VLOOKUP($B580,Ingredients!$A:$K,3,FALSE)))), "ingredient not in list"))</f>
        <v/>
      </c>
      <c r="J580" t="str">
        <f t="shared" si="102"/>
        <v/>
      </c>
      <c r="K580" s="69" t="str">
        <f>IF($B580="", "", IFERROR((VLOOKUP($B580,Ingredients!$A:$K,10,FALSE)*($D580/(VLOOKUP($B580,Ingredients!$A:$K,3,FALSE)))), "ingredient not in list"))</f>
        <v/>
      </c>
      <c r="L580" t="str">
        <f t="shared" si="103"/>
        <v/>
      </c>
      <c r="M580" s="69" t="str">
        <f>IF($B580="", "", IFERROR((VLOOKUP($B580,Ingredients!$A:$K,11,FALSE)*($D580/(VLOOKUP($B580,Ingredients!$A:$K,3,FALSE)))), "ingredient not in list"))</f>
        <v/>
      </c>
      <c r="N580" t="str">
        <f t="shared" si="104"/>
        <v/>
      </c>
      <c r="O580" s="29" t="str">
        <f>IF($B580="", "", IFERROR((VLOOKUP($B580,Ingredients!$A:$H,6,FALSE)*($D580/(VLOOKUP($B580,Ingredients!$A:$H,3,FALSE)))), "ingredient not in list"))</f>
        <v/>
      </c>
      <c r="P580" s="9" t="str">
        <f>IF(AND(G580&lt;&gt;"",G581=""),SUM(G$1:G581)-SUM(P$1:P579),"")</f>
        <v/>
      </c>
      <c r="Q580" t="str">
        <f>IF(AND(O580&lt;&gt;"",O581=""),SUM(O$1:O581)-SUM(Q$1:Q579),"")</f>
        <v/>
      </c>
      <c r="R580" s="114" t="str">
        <f>IF(AND(I580&lt;&gt;"",I581=""),SUM(I$1:I581)-SUM(R$1:R579),"")</f>
        <v/>
      </c>
      <c r="S580" s="114" t="str">
        <f>IF(AND(K580&lt;&gt;"",K581=""),SUM(K$1:K581)-SUM(S$1:S579),"")</f>
        <v/>
      </c>
      <c r="T580" s="114" t="str">
        <f>IF(AND(M580&lt;&gt;"",M581=""),SUM(M$1:M581)-SUM(T$1:T579),"")</f>
        <v/>
      </c>
      <c r="V580" s="9" t="str">
        <f t="shared" si="105"/>
        <v/>
      </c>
      <c r="W580" s="28" t="str">
        <f t="shared" si="106"/>
        <v/>
      </c>
      <c r="X580" s="114" t="str">
        <f t="shared" si="107"/>
        <v/>
      </c>
      <c r="Y580" s="114" t="str">
        <f t="shared" si="108"/>
        <v/>
      </c>
      <c r="Z580" s="114" t="str">
        <f t="shared" si="109"/>
        <v/>
      </c>
    </row>
    <row r="581" spans="1:26" ht="12.75" x14ac:dyDescent="0.2">
      <c r="A581" s="16"/>
      <c r="C581" t="str">
        <f t="shared" si="99"/>
        <v/>
      </c>
      <c r="D581" s="16"/>
      <c r="E581" s="3" t="str">
        <f>IF(B581="","",IFERROR(VLOOKUP(B581,Ingredients!$A:$G,4,FALSE),"ingredient not in list"))</f>
        <v/>
      </c>
      <c r="F581" t="str">
        <f t="shared" si="100"/>
        <v/>
      </c>
      <c r="G581" s="9" t="str">
        <f>IF(B581="", "", IFERROR((VLOOKUP(B581,Ingredients!$A:$H,8,FALSE)*(D581/(VLOOKUP(B581,Ingredients!$A:$H,3,FALSE)))), "ingredient not in list"))</f>
        <v/>
      </c>
      <c r="H581" t="str">
        <f t="shared" si="101"/>
        <v/>
      </c>
      <c r="I581" s="69" t="str">
        <f>IF($B581="", "", IFERROR((VLOOKUP($B581,Ingredients!$A:$K,9,FALSE)*($D581/(VLOOKUP($B581,Ingredients!$A:$K,3,FALSE)))), "ingredient not in list"))</f>
        <v/>
      </c>
      <c r="J581" t="str">
        <f t="shared" si="102"/>
        <v/>
      </c>
      <c r="K581" s="69" t="str">
        <f>IF($B581="", "", IFERROR((VLOOKUP($B581,Ingredients!$A:$K,10,FALSE)*($D581/(VLOOKUP($B581,Ingredients!$A:$K,3,FALSE)))), "ingredient not in list"))</f>
        <v/>
      </c>
      <c r="L581" t="str">
        <f t="shared" si="103"/>
        <v/>
      </c>
      <c r="M581" s="69" t="str">
        <f>IF($B581="", "", IFERROR((VLOOKUP($B581,Ingredients!$A:$K,11,FALSE)*($D581/(VLOOKUP($B581,Ingredients!$A:$K,3,FALSE)))), "ingredient not in list"))</f>
        <v/>
      </c>
      <c r="N581" t="str">
        <f t="shared" si="104"/>
        <v/>
      </c>
      <c r="O581" s="29" t="str">
        <f>IF($B581="", "", IFERROR((VLOOKUP($B581,Ingredients!$A:$H,6,FALSE)*($D581/(VLOOKUP($B581,Ingredients!$A:$H,3,FALSE)))), "ingredient not in list"))</f>
        <v/>
      </c>
      <c r="P581" s="9" t="str">
        <f>IF(AND(G581&lt;&gt;"",G582=""),SUM(G$1:G582)-SUM(P$1:P580),"")</f>
        <v/>
      </c>
      <c r="Q581" t="str">
        <f>IF(AND(O581&lt;&gt;"",O582=""),SUM(O$1:O582)-SUM(Q$1:Q580),"")</f>
        <v/>
      </c>
      <c r="R581" s="114" t="str">
        <f>IF(AND(I581&lt;&gt;"",I582=""),SUM(I$1:I582)-SUM(R$1:R580),"")</f>
        <v/>
      </c>
      <c r="S581" s="114" t="str">
        <f>IF(AND(K581&lt;&gt;"",K582=""),SUM(K$1:K582)-SUM(S$1:S580),"")</f>
        <v/>
      </c>
      <c r="T581" s="114" t="str">
        <f>IF(AND(M581&lt;&gt;"",M582=""),SUM(M$1:M582)-SUM(T$1:T580),"")</f>
        <v/>
      </c>
      <c r="V581" s="9" t="str">
        <f t="shared" si="105"/>
        <v/>
      </c>
      <c r="W581" s="28" t="str">
        <f t="shared" si="106"/>
        <v/>
      </c>
      <c r="X581" s="114" t="str">
        <f t="shared" si="107"/>
        <v/>
      </c>
      <c r="Y581" s="114" t="str">
        <f t="shared" si="108"/>
        <v/>
      </c>
      <c r="Z581" s="114" t="str">
        <f t="shared" si="109"/>
        <v/>
      </c>
    </row>
    <row r="582" spans="1:26" ht="12.75" x14ac:dyDescent="0.2">
      <c r="A582" s="16"/>
      <c r="C582" t="str">
        <f t="shared" si="99"/>
        <v/>
      </c>
      <c r="D582" s="16"/>
      <c r="E582" s="3" t="str">
        <f>IF(B582="","",IFERROR(VLOOKUP(B582,Ingredients!$A:$G,4,FALSE),"ingredient not in list"))</f>
        <v/>
      </c>
      <c r="F582" t="str">
        <f t="shared" si="100"/>
        <v/>
      </c>
      <c r="G582" s="9" t="str">
        <f>IF(B582="", "", IFERROR((VLOOKUP(B582,Ingredients!$A:$H,8,FALSE)*(D582/(VLOOKUP(B582,Ingredients!$A:$H,3,FALSE)))), "ingredient not in list"))</f>
        <v/>
      </c>
      <c r="H582" t="str">
        <f t="shared" si="101"/>
        <v/>
      </c>
      <c r="I582" s="69" t="str">
        <f>IF($B582="", "", IFERROR((VLOOKUP($B582,Ingredients!$A:$K,9,FALSE)*($D582/(VLOOKUP($B582,Ingredients!$A:$K,3,FALSE)))), "ingredient not in list"))</f>
        <v/>
      </c>
      <c r="J582" t="str">
        <f t="shared" si="102"/>
        <v/>
      </c>
      <c r="K582" s="69" t="str">
        <f>IF($B582="", "", IFERROR((VLOOKUP($B582,Ingredients!$A:$K,10,FALSE)*($D582/(VLOOKUP($B582,Ingredients!$A:$K,3,FALSE)))), "ingredient not in list"))</f>
        <v/>
      </c>
      <c r="L582" t="str">
        <f t="shared" si="103"/>
        <v/>
      </c>
      <c r="M582" s="69" t="str">
        <f>IF($B582="", "", IFERROR((VLOOKUP($B582,Ingredients!$A:$K,11,FALSE)*($D582/(VLOOKUP($B582,Ingredients!$A:$K,3,FALSE)))), "ingredient not in list"))</f>
        <v/>
      </c>
      <c r="N582" t="str">
        <f t="shared" si="104"/>
        <v/>
      </c>
      <c r="O582" s="29" t="str">
        <f>IF($B582="", "", IFERROR((VLOOKUP($B582,Ingredients!$A:$H,6,FALSE)*($D582/(VLOOKUP($B582,Ingredients!$A:$H,3,FALSE)))), "ingredient not in list"))</f>
        <v/>
      </c>
      <c r="P582" s="9" t="str">
        <f>IF(AND(G582&lt;&gt;"",G583=""),SUM(G$1:G583)-SUM(P$1:P581),"")</f>
        <v/>
      </c>
      <c r="Q582" t="str">
        <f>IF(AND(O582&lt;&gt;"",O583=""),SUM(O$1:O583)-SUM(Q$1:Q581),"")</f>
        <v/>
      </c>
      <c r="R582" s="114" t="str">
        <f>IF(AND(I582&lt;&gt;"",I583=""),SUM(I$1:I583)-SUM(R$1:R581),"")</f>
        <v/>
      </c>
      <c r="S582" s="114" t="str">
        <f>IF(AND(K582&lt;&gt;"",K583=""),SUM(K$1:K583)-SUM(S$1:S581),"")</f>
        <v/>
      </c>
      <c r="T582" s="114" t="str">
        <f>IF(AND(M582&lt;&gt;"",M583=""),SUM(M$1:M583)-SUM(T$1:T581),"")</f>
        <v/>
      </c>
      <c r="V582" s="9" t="str">
        <f t="shared" si="105"/>
        <v/>
      </c>
      <c r="W582" s="28" t="str">
        <f t="shared" si="106"/>
        <v/>
      </c>
      <c r="X582" s="114" t="str">
        <f t="shared" si="107"/>
        <v/>
      </c>
      <c r="Y582" s="114" t="str">
        <f t="shared" si="108"/>
        <v/>
      </c>
      <c r="Z582" s="114" t="str">
        <f t="shared" si="109"/>
        <v/>
      </c>
    </row>
    <row r="583" spans="1:26" ht="12.75" x14ac:dyDescent="0.2">
      <c r="A583" s="16"/>
      <c r="C583" t="str">
        <f t="shared" si="99"/>
        <v/>
      </c>
      <c r="D583" s="16"/>
      <c r="E583" s="3" t="str">
        <f>IF(B583="","",IFERROR(VLOOKUP(B583,Ingredients!$A:$G,4,FALSE),"ingredient not in list"))</f>
        <v/>
      </c>
      <c r="F583" t="str">
        <f t="shared" si="100"/>
        <v/>
      </c>
      <c r="G583" s="9" t="str">
        <f>IF(B583="", "", IFERROR((VLOOKUP(B583,Ingredients!$A:$H,8,FALSE)*(D583/(VLOOKUP(B583,Ingredients!$A:$H,3,FALSE)))), "ingredient not in list"))</f>
        <v/>
      </c>
      <c r="H583" t="str">
        <f t="shared" si="101"/>
        <v/>
      </c>
      <c r="I583" s="69" t="str">
        <f>IF($B583="", "", IFERROR((VLOOKUP($B583,Ingredients!$A:$K,9,FALSE)*($D583/(VLOOKUP($B583,Ingredients!$A:$K,3,FALSE)))), "ingredient not in list"))</f>
        <v/>
      </c>
      <c r="J583" t="str">
        <f t="shared" si="102"/>
        <v/>
      </c>
      <c r="K583" s="69" t="str">
        <f>IF($B583="", "", IFERROR((VLOOKUP($B583,Ingredients!$A:$K,10,FALSE)*($D583/(VLOOKUP($B583,Ingredients!$A:$K,3,FALSE)))), "ingredient not in list"))</f>
        <v/>
      </c>
      <c r="L583" t="str">
        <f t="shared" si="103"/>
        <v/>
      </c>
      <c r="M583" s="69" t="str">
        <f>IF($B583="", "", IFERROR((VLOOKUP($B583,Ingredients!$A:$K,11,FALSE)*($D583/(VLOOKUP($B583,Ingredients!$A:$K,3,FALSE)))), "ingredient not in list"))</f>
        <v/>
      </c>
      <c r="N583" t="str">
        <f t="shared" si="104"/>
        <v/>
      </c>
      <c r="O583" s="29" t="str">
        <f>IF($B583="", "", IFERROR((VLOOKUP($B583,Ingredients!$A:$H,6,FALSE)*($D583/(VLOOKUP($B583,Ingredients!$A:$H,3,FALSE)))), "ingredient not in list"))</f>
        <v/>
      </c>
      <c r="P583" s="9" t="str">
        <f>IF(AND(G583&lt;&gt;"",G584=""),SUM(G$1:G584)-SUM(P$1:P582),"")</f>
        <v/>
      </c>
      <c r="Q583" t="str">
        <f>IF(AND(O583&lt;&gt;"",O584=""),SUM(O$1:O584)-SUM(Q$1:Q582),"")</f>
        <v/>
      </c>
      <c r="R583" s="114" t="str">
        <f>IF(AND(I583&lt;&gt;"",I584=""),SUM(I$1:I584)-SUM(R$1:R582),"")</f>
        <v/>
      </c>
      <c r="S583" s="114" t="str">
        <f>IF(AND(K583&lt;&gt;"",K584=""),SUM(K$1:K584)-SUM(S$1:S582),"")</f>
        <v/>
      </c>
      <c r="T583" s="114" t="str">
        <f>IF(AND(M583&lt;&gt;"",M584=""),SUM(M$1:M584)-SUM(T$1:T582),"")</f>
        <v/>
      </c>
      <c r="V583" s="9" t="str">
        <f t="shared" si="105"/>
        <v/>
      </c>
      <c r="W583" s="28" t="str">
        <f t="shared" si="106"/>
        <v/>
      </c>
      <c r="X583" s="114" t="str">
        <f t="shared" si="107"/>
        <v/>
      </c>
      <c r="Y583" s="114" t="str">
        <f t="shared" si="108"/>
        <v/>
      </c>
      <c r="Z583" s="114" t="str">
        <f t="shared" si="109"/>
        <v/>
      </c>
    </row>
    <row r="584" spans="1:26" ht="12.75" x14ac:dyDescent="0.2">
      <c r="A584" s="16"/>
      <c r="C584" t="str">
        <f t="shared" si="99"/>
        <v/>
      </c>
      <c r="D584" s="16"/>
      <c r="E584" s="3" t="str">
        <f>IF(B584="","",IFERROR(VLOOKUP(B584,Ingredients!$A:$G,4,FALSE),"ingredient not in list"))</f>
        <v/>
      </c>
      <c r="F584" t="str">
        <f t="shared" si="100"/>
        <v/>
      </c>
      <c r="G584" s="9" t="str">
        <f>IF(B584="", "", IFERROR((VLOOKUP(B584,Ingredients!$A:$H,8,FALSE)*(D584/(VLOOKUP(B584,Ingredients!$A:$H,3,FALSE)))), "ingredient not in list"))</f>
        <v/>
      </c>
      <c r="H584" t="str">
        <f t="shared" si="101"/>
        <v/>
      </c>
      <c r="I584" s="69" t="str">
        <f>IF($B584="", "", IFERROR((VLOOKUP($B584,Ingredients!$A:$K,9,FALSE)*($D584/(VLOOKUP($B584,Ingredients!$A:$K,3,FALSE)))), "ingredient not in list"))</f>
        <v/>
      </c>
      <c r="J584" t="str">
        <f t="shared" si="102"/>
        <v/>
      </c>
      <c r="K584" s="69" t="str">
        <f>IF($B584="", "", IFERROR((VLOOKUP($B584,Ingredients!$A:$K,10,FALSE)*($D584/(VLOOKUP($B584,Ingredients!$A:$K,3,FALSE)))), "ingredient not in list"))</f>
        <v/>
      </c>
      <c r="L584" t="str">
        <f t="shared" si="103"/>
        <v/>
      </c>
      <c r="M584" s="69" t="str">
        <f>IF($B584="", "", IFERROR((VLOOKUP($B584,Ingredients!$A:$K,11,FALSE)*($D584/(VLOOKUP($B584,Ingredients!$A:$K,3,FALSE)))), "ingredient not in list"))</f>
        <v/>
      </c>
      <c r="N584" t="str">
        <f t="shared" si="104"/>
        <v/>
      </c>
      <c r="O584" s="29" t="str">
        <f>IF($B584="", "", IFERROR((VLOOKUP($B584,Ingredients!$A:$H,6,FALSE)*($D584/(VLOOKUP($B584,Ingredients!$A:$H,3,FALSE)))), "ingredient not in list"))</f>
        <v/>
      </c>
      <c r="P584" s="9" t="str">
        <f>IF(AND(G584&lt;&gt;"",G585=""),SUM(G$1:G585)-SUM(P$1:P583),"")</f>
        <v/>
      </c>
      <c r="Q584" t="str">
        <f>IF(AND(O584&lt;&gt;"",O585=""),SUM(O$1:O585)-SUM(Q$1:Q583),"")</f>
        <v/>
      </c>
      <c r="R584" s="114" t="str">
        <f>IF(AND(I584&lt;&gt;"",I585=""),SUM(I$1:I585)-SUM(R$1:R583),"")</f>
        <v/>
      </c>
      <c r="S584" s="114" t="str">
        <f>IF(AND(K584&lt;&gt;"",K585=""),SUM(K$1:K585)-SUM(S$1:S583),"")</f>
        <v/>
      </c>
      <c r="T584" s="114" t="str">
        <f>IF(AND(M584&lt;&gt;"",M585=""),SUM(M$1:M585)-SUM(T$1:T583),"")</f>
        <v/>
      </c>
      <c r="V584" s="9" t="str">
        <f t="shared" si="105"/>
        <v/>
      </c>
      <c r="W584" s="28" t="str">
        <f t="shared" si="106"/>
        <v/>
      </c>
      <c r="X584" s="114" t="str">
        <f t="shared" si="107"/>
        <v/>
      </c>
      <c r="Y584" s="114" t="str">
        <f t="shared" si="108"/>
        <v/>
      </c>
      <c r="Z584" s="114" t="str">
        <f t="shared" si="109"/>
        <v/>
      </c>
    </row>
    <row r="585" spans="1:26" ht="12.75" x14ac:dyDescent="0.2">
      <c r="A585" s="16"/>
      <c r="C585" t="str">
        <f t="shared" si="99"/>
        <v/>
      </c>
      <c r="D585" s="16"/>
      <c r="E585" s="3" t="str">
        <f>IF(B585="","",IFERROR(VLOOKUP(B585,Ingredients!$A:$G,4,FALSE),"ingredient not in list"))</f>
        <v/>
      </c>
      <c r="F585" t="str">
        <f t="shared" si="100"/>
        <v/>
      </c>
      <c r="G585" s="9" t="str">
        <f>IF(B585="", "", IFERROR((VLOOKUP(B585,Ingredients!$A:$H,8,FALSE)*(D585/(VLOOKUP(B585,Ingredients!$A:$H,3,FALSE)))), "ingredient not in list"))</f>
        <v/>
      </c>
      <c r="H585" t="str">
        <f t="shared" si="101"/>
        <v/>
      </c>
      <c r="I585" s="69" t="str">
        <f>IF($B585="", "", IFERROR((VLOOKUP($B585,Ingredients!$A:$K,9,FALSE)*($D585/(VLOOKUP($B585,Ingredients!$A:$K,3,FALSE)))), "ingredient not in list"))</f>
        <v/>
      </c>
      <c r="J585" t="str">
        <f t="shared" si="102"/>
        <v/>
      </c>
      <c r="K585" s="69" t="str">
        <f>IF($B585="", "", IFERROR((VLOOKUP($B585,Ingredients!$A:$K,10,FALSE)*($D585/(VLOOKUP($B585,Ingredients!$A:$K,3,FALSE)))), "ingredient not in list"))</f>
        <v/>
      </c>
      <c r="L585" t="str">
        <f t="shared" si="103"/>
        <v/>
      </c>
      <c r="M585" s="69" t="str">
        <f>IF($B585="", "", IFERROR((VLOOKUP($B585,Ingredients!$A:$K,11,FALSE)*($D585/(VLOOKUP($B585,Ingredients!$A:$K,3,FALSE)))), "ingredient not in list"))</f>
        <v/>
      </c>
      <c r="N585" t="str">
        <f t="shared" si="104"/>
        <v/>
      </c>
      <c r="O585" s="29" t="str">
        <f>IF($B585="", "", IFERROR((VLOOKUP($B585,Ingredients!$A:$H,6,FALSE)*($D585/(VLOOKUP($B585,Ingredients!$A:$H,3,FALSE)))), "ingredient not in list"))</f>
        <v/>
      </c>
      <c r="P585" s="9" t="str">
        <f>IF(AND(G585&lt;&gt;"",G586=""),SUM(G$1:G586)-SUM(P$1:P584),"")</f>
        <v/>
      </c>
      <c r="Q585" t="str">
        <f>IF(AND(O585&lt;&gt;"",O586=""),SUM(O$1:O586)-SUM(Q$1:Q584),"")</f>
        <v/>
      </c>
      <c r="R585" s="114" t="str">
        <f>IF(AND(I585&lt;&gt;"",I586=""),SUM(I$1:I586)-SUM(R$1:R584),"")</f>
        <v/>
      </c>
      <c r="S585" s="114" t="str">
        <f>IF(AND(K585&lt;&gt;"",K586=""),SUM(K$1:K586)-SUM(S$1:S584),"")</f>
        <v/>
      </c>
      <c r="T585" s="114" t="str">
        <f>IF(AND(M585&lt;&gt;"",M586=""),SUM(M$1:M586)-SUM(T$1:T584),"")</f>
        <v/>
      </c>
      <c r="V585" s="9" t="str">
        <f t="shared" si="105"/>
        <v/>
      </c>
      <c r="W585" s="28" t="str">
        <f t="shared" si="106"/>
        <v/>
      </c>
      <c r="X585" s="114" t="str">
        <f t="shared" si="107"/>
        <v/>
      </c>
      <c r="Y585" s="114" t="str">
        <f t="shared" si="108"/>
        <v/>
      </c>
      <c r="Z585" s="114" t="str">
        <f t="shared" si="109"/>
        <v/>
      </c>
    </row>
    <row r="586" spans="1:26" ht="12.75" x14ac:dyDescent="0.2">
      <c r="A586" s="16"/>
      <c r="C586" t="str">
        <f t="shared" si="99"/>
        <v/>
      </c>
      <c r="D586" s="16"/>
      <c r="E586" s="3" t="str">
        <f>IF(B586="","",IFERROR(VLOOKUP(B586,Ingredients!$A:$G,4,FALSE),"ingredient not in list"))</f>
        <v/>
      </c>
      <c r="F586" t="str">
        <f t="shared" si="100"/>
        <v/>
      </c>
      <c r="G586" s="9" t="str">
        <f>IF(B586="", "", IFERROR((VLOOKUP(B586,Ingredients!$A:$H,8,FALSE)*(D586/(VLOOKUP(B586,Ingredients!$A:$H,3,FALSE)))), "ingredient not in list"))</f>
        <v/>
      </c>
      <c r="H586" t="str">
        <f t="shared" si="101"/>
        <v/>
      </c>
      <c r="I586" s="69" t="str">
        <f>IF($B586="", "", IFERROR((VLOOKUP($B586,Ingredients!$A:$K,9,FALSE)*($D586/(VLOOKUP($B586,Ingredients!$A:$K,3,FALSE)))), "ingredient not in list"))</f>
        <v/>
      </c>
      <c r="J586" t="str">
        <f t="shared" si="102"/>
        <v/>
      </c>
      <c r="K586" s="69" t="str">
        <f>IF($B586="", "", IFERROR((VLOOKUP($B586,Ingredients!$A:$K,10,FALSE)*($D586/(VLOOKUP($B586,Ingredients!$A:$K,3,FALSE)))), "ingredient not in list"))</f>
        <v/>
      </c>
      <c r="L586" t="str">
        <f t="shared" si="103"/>
        <v/>
      </c>
      <c r="M586" s="69" t="str">
        <f>IF($B586="", "", IFERROR((VLOOKUP($B586,Ingredients!$A:$K,11,FALSE)*($D586/(VLOOKUP($B586,Ingredients!$A:$K,3,FALSE)))), "ingredient not in list"))</f>
        <v/>
      </c>
      <c r="N586" t="str">
        <f t="shared" si="104"/>
        <v/>
      </c>
      <c r="O586" s="29" t="str">
        <f>IF($B586="", "", IFERROR((VLOOKUP($B586,Ingredients!$A:$H,6,FALSE)*($D586/(VLOOKUP($B586,Ingredients!$A:$H,3,FALSE)))), "ingredient not in list"))</f>
        <v/>
      </c>
      <c r="P586" s="9" t="str">
        <f>IF(AND(G586&lt;&gt;"",G587=""),SUM(G$1:G587)-SUM(P$1:P585),"")</f>
        <v/>
      </c>
      <c r="Q586" t="str">
        <f>IF(AND(O586&lt;&gt;"",O587=""),SUM(O$1:O587)-SUM(Q$1:Q585),"")</f>
        <v/>
      </c>
      <c r="R586" s="114" t="str">
        <f>IF(AND(I586&lt;&gt;"",I587=""),SUM(I$1:I587)-SUM(R$1:R585),"")</f>
        <v/>
      </c>
      <c r="S586" s="114" t="str">
        <f>IF(AND(K586&lt;&gt;"",K587=""),SUM(K$1:K587)-SUM(S$1:S585),"")</f>
        <v/>
      </c>
      <c r="T586" s="114" t="str">
        <f>IF(AND(M586&lt;&gt;"",M587=""),SUM(M$1:M587)-SUM(T$1:T585),"")</f>
        <v/>
      </c>
      <c r="V586" s="9" t="str">
        <f t="shared" si="105"/>
        <v/>
      </c>
      <c r="W586" s="28" t="str">
        <f t="shared" si="106"/>
        <v/>
      </c>
      <c r="X586" s="114" t="str">
        <f t="shared" si="107"/>
        <v/>
      </c>
      <c r="Y586" s="114" t="str">
        <f t="shared" si="108"/>
        <v/>
      </c>
      <c r="Z586" s="114" t="str">
        <f t="shared" si="109"/>
        <v/>
      </c>
    </row>
    <row r="587" spans="1:26" ht="12.75" x14ac:dyDescent="0.2">
      <c r="A587" s="16"/>
      <c r="C587" t="str">
        <f t="shared" si="99"/>
        <v/>
      </c>
      <c r="D587" s="16"/>
      <c r="E587" s="3" t="str">
        <f>IF(B587="","",IFERROR(VLOOKUP(B587,Ingredients!$A:$G,4,FALSE),"ingredient not in list"))</f>
        <v/>
      </c>
      <c r="F587" t="str">
        <f t="shared" si="100"/>
        <v/>
      </c>
      <c r="G587" s="9" t="str">
        <f>IF(B587="", "", IFERROR((VLOOKUP(B587,Ingredients!$A:$H,8,FALSE)*(D587/(VLOOKUP(B587,Ingredients!$A:$H,3,FALSE)))), "ingredient not in list"))</f>
        <v/>
      </c>
      <c r="H587" t="str">
        <f t="shared" si="101"/>
        <v/>
      </c>
      <c r="I587" s="69" t="str">
        <f>IF($B587="", "", IFERROR((VLOOKUP($B587,Ingredients!$A:$K,9,FALSE)*($D587/(VLOOKUP($B587,Ingredients!$A:$K,3,FALSE)))), "ingredient not in list"))</f>
        <v/>
      </c>
      <c r="J587" t="str">
        <f t="shared" si="102"/>
        <v/>
      </c>
      <c r="K587" s="69" t="str">
        <f>IF($B587="", "", IFERROR((VLOOKUP($B587,Ingredients!$A:$K,10,FALSE)*($D587/(VLOOKUP($B587,Ingredients!$A:$K,3,FALSE)))), "ingredient not in list"))</f>
        <v/>
      </c>
      <c r="L587" t="str">
        <f t="shared" si="103"/>
        <v/>
      </c>
      <c r="M587" s="69" t="str">
        <f>IF($B587="", "", IFERROR((VLOOKUP($B587,Ingredients!$A:$K,11,FALSE)*($D587/(VLOOKUP($B587,Ingredients!$A:$K,3,FALSE)))), "ingredient not in list"))</f>
        <v/>
      </c>
      <c r="N587" t="str">
        <f t="shared" si="104"/>
        <v/>
      </c>
      <c r="O587" s="29" t="str">
        <f>IF($B587="", "", IFERROR((VLOOKUP($B587,Ingredients!$A:$H,6,FALSE)*($D587/(VLOOKUP($B587,Ingredients!$A:$H,3,FALSE)))), "ingredient not in list"))</f>
        <v/>
      </c>
      <c r="P587" s="9" t="str">
        <f>IF(AND(G587&lt;&gt;"",G588=""),SUM(G$1:G588)-SUM(P$1:P586),"")</f>
        <v/>
      </c>
      <c r="Q587" t="str">
        <f>IF(AND(O587&lt;&gt;"",O588=""),SUM(O$1:O588)-SUM(Q$1:Q586),"")</f>
        <v/>
      </c>
      <c r="R587" s="114" t="str">
        <f>IF(AND(I587&lt;&gt;"",I588=""),SUM(I$1:I588)-SUM(R$1:R586),"")</f>
        <v/>
      </c>
      <c r="S587" s="114" t="str">
        <f>IF(AND(K587&lt;&gt;"",K588=""),SUM(K$1:K588)-SUM(S$1:S586),"")</f>
        <v/>
      </c>
      <c r="T587" s="114" t="str">
        <f>IF(AND(M587&lt;&gt;"",M588=""),SUM(M$1:M588)-SUM(T$1:T586),"")</f>
        <v/>
      </c>
      <c r="V587" s="9" t="str">
        <f t="shared" si="105"/>
        <v/>
      </c>
      <c r="W587" s="28" t="str">
        <f t="shared" si="106"/>
        <v/>
      </c>
      <c r="X587" s="114" t="str">
        <f t="shared" si="107"/>
        <v/>
      </c>
      <c r="Y587" s="114" t="str">
        <f t="shared" si="108"/>
        <v/>
      </c>
      <c r="Z587" s="114" t="str">
        <f t="shared" si="109"/>
        <v/>
      </c>
    </row>
    <row r="588" spans="1:26" ht="12.75" x14ac:dyDescent="0.2">
      <c r="A588" s="16"/>
      <c r="C588" t="str">
        <f t="shared" si="99"/>
        <v/>
      </c>
      <c r="D588" s="16"/>
      <c r="E588" s="3" t="str">
        <f>IF(B588="","",IFERROR(VLOOKUP(B588,Ingredients!$A:$G,4,FALSE),"ingredient not in list"))</f>
        <v/>
      </c>
      <c r="F588" t="str">
        <f t="shared" si="100"/>
        <v/>
      </c>
      <c r="G588" s="9" t="str">
        <f>IF(B588="", "", IFERROR((VLOOKUP(B588,Ingredients!$A:$H,8,FALSE)*(D588/(VLOOKUP(B588,Ingredients!$A:$H,3,FALSE)))), "ingredient not in list"))</f>
        <v/>
      </c>
      <c r="H588" t="str">
        <f t="shared" si="101"/>
        <v/>
      </c>
      <c r="I588" s="69" t="str">
        <f>IF($B588="", "", IFERROR((VLOOKUP($B588,Ingredients!$A:$K,9,FALSE)*($D588/(VLOOKUP($B588,Ingredients!$A:$K,3,FALSE)))), "ingredient not in list"))</f>
        <v/>
      </c>
      <c r="J588" t="str">
        <f t="shared" si="102"/>
        <v/>
      </c>
      <c r="K588" s="69" t="str">
        <f>IF($B588="", "", IFERROR((VLOOKUP($B588,Ingredients!$A:$K,10,FALSE)*($D588/(VLOOKUP($B588,Ingredients!$A:$K,3,FALSE)))), "ingredient not in list"))</f>
        <v/>
      </c>
      <c r="L588" t="str">
        <f t="shared" si="103"/>
        <v/>
      </c>
      <c r="M588" s="69" t="str">
        <f>IF($B588="", "", IFERROR((VLOOKUP($B588,Ingredients!$A:$K,11,FALSE)*($D588/(VLOOKUP($B588,Ingredients!$A:$K,3,FALSE)))), "ingredient not in list"))</f>
        <v/>
      </c>
      <c r="N588" t="str">
        <f t="shared" si="104"/>
        <v/>
      </c>
      <c r="O588" s="29" t="str">
        <f>IF($B588="", "", IFERROR((VLOOKUP($B588,Ingredients!$A:$H,6,FALSE)*($D588/(VLOOKUP($B588,Ingredients!$A:$H,3,FALSE)))), "ingredient not in list"))</f>
        <v/>
      </c>
      <c r="P588" s="9" t="str">
        <f>IF(AND(G588&lt;&gt;"",G589=""),SUM(G$1:G589)-SUM(P$1:P587),"")</f>
        <v/>
      </c>
      <c r="Q588" t="str">
        <f>IF(AND(O588&lt;&gt;"",O589=""),SUM(O$1:O589)-SUM(Q$1:Q587),"")</f>
        <v/>
      </c>
      <c r="R588" s="114" t="str">
        <f>IF(AND(I588&lt;&gt;"",I589=""),SUM(I$1:I589)-SUM(R$1:R587),"")</f>
        <v/>
      </c>
      <c r="S588" s="114" t="str">
        <f>IF(AND(K588&lt;&gt;"",K589=""),SUM(K$1:K589)-SUM(S$1:S587),"")</f>
        <v/>
      </c>
      <c r="T588" s="114" t="str">
        <f>IF(AND(M588&lt;&gt;"",M589=""),SUM(M$1:M589)-SUM(T$1:T587),"")</f>
        <v/>
      </c>
      <c r="V588" s="9" t="str">
        <f t="shared" si="105"/>
        <v/>
      </c>
      <c r="W588" s="28" t="str">
        <f t="shared" si="106"/>
        <v/>
      </c>
      <c r="X588" s="114" t="str">
        <f t="shared" si="107"/>
        <v/>
      </c>
      <c r="Y588" s="114" t="str">
        <f t="shared" si="108"/>
        <v/>
      </c>
      <c r="Z588" s="114" t="str">
        <f t="shared" si="109"/>
        <v/>
      </c>
    </row>
    <row r="589" spans="1:26" ht="12.75" x14ac:dyDescent="0.2">
      <c r="A589" s="16"/>
      <c r="C589" t="str">
        <f t="shared" si="99"/>
        <v/>
      </c>
      <c r="D589" s="16"/>
      <c r="E589" s="3" t="str">
        <f>IF(B589="","",IFERROR(VLOOKUP(B589,Ingredients!$A:$G,4,FALSE),"ingredient not in list"))</f>
        <v/>
      </c>
      <c r="F589" t="str">
        <f t="shared" si="100"/>
        <v/>
      </c>
      <c r="G589" s="9" t="str">
        <f>IF(B589="", "", IFERROR((VLOOKUP(B589,Ingredients!$A:$H,8,FALSE)*(D589/(VLOOKUP(B589,Ingredients!$A:$H,3,FALSE)))), "ingredient not in list"))</f>
        <v/>
      </c>
      <c r="H589" t="str">
        <f t="shared" si="101"/>
        <v/>
      </c>
      <c r="I589" s="69" t="str">
        <f>IF($B589="", "", IFERROR((VLOOKUP($B589,Ingredients!$A:$K,9,FALSE)*($D589/(VLOOKUP($B589,Ingredients!$A:$K,3,FALSE)))), "ingredient not in list"))</f>
        <v/>
      </c>
      <c r="J589" t="str">
        <f t="shared" si="102"/>
        <v/>
      </c>
      <c r="K589" s="69" t="str">
        <f>IF($B589="", "", IFERROR((VLOOKUP($B589,Ingredients!$A:$K,10,FALSE)*($D589/(VLOOKUP($B589,Ingredients!$A:$K,3,FALSE)))), "ingredient not in list"))</f>
        <v/>
      </c>
      <c r="L589" t="str">
        <f t="shared" si="103"/>
        <v/>
      </c>
      <c r="M589" s="69" t="str">
        <f>IF($B589="", "", IFERROR((VLOOKUP($B589,Ingredients!$A:$K,11,FALSE)*($D589/(VLOOKUP($B589,Ingredients!$A:$K,3,FALSE)))), "ingredient not in list"))</f>
        <v/>
      </c>
      <c r="N589" t="str">
        <f t="shared" si="104"/>
        <v/>
      </c>
      <c r="O589" s="29" t="str">
        <f>IF($B589="", "", IFERROR((VLOOKUP($B589,Ingredients!$A:$H,6,FALSE)*($D589/(VLOOKUP($B589,Ingredients!$A:$H,3,FALSE)))), "ingredient not in list"))</f>
        <v/>
      </c>
      <c r="P589" s="9" t="str">
        <f>IF(AND(G589&lt;&gt;"",G590=""),SUM(G$1:G590)-SUM(P$1:P588),"")</f>
        <v/>
      </c>
      <c r="Q589" t="str">
        <f>IF(AND(O589&lt;&gt;"",O590=""),SUM(O$1:O590)-SUM(Q$1:Q588),"")</f>
        <v/>
      </c>
      <c r="R589" s="114" t="str">
        <f>IF(AND(I589&lt;&gt;"",I590=""),SUM(I$1:I590)-SUM(R$1:R588),"")</f>
        <v/>
      </c>
      <c r="S589" s="114" t="str">
        <f>IF(AND(K589&lt;&gt;"",K590=""),SUM(K$1:K590)-SUM(S$1:S588),"")</f>
        <v/>
      </c>
      <c r="T589" s="114" t="str">
        <f>IF(AND(M589&lt;&gt;"",M590=""),SUM(M$1:M590)-SUM(T$1:T588),"")</f>
        <v/>
      </c>
      <c r="V589" s="9" t="str">
        <f t="shared" si="105"/>
        <v/>
      </c>
      <c r="W589" s="28" t="str">
        <f t="shared" si="106"/>
        <v/>
      </c>
      <c r="X589" s="114" t="str">
        <f t="shared" si="107"/>
        <v/>
      </c>
      <c r="Y589" s="114" t="str">
        <f t="shared" si="108"/>
        <v/>
      </c>
      <c r="Z589" s="114" t="str">
        <f t="shared" si="109"/>
        <v/>
      </c>
    </row>
    <row r="590" spans="1:26" ht="12.75" x14ac:dyDescent="0.2">
      <c r="A590" s="16"/>
      <c r="C590" t="str">
        <f t="shared" si="99"/>
        <v/>
      </c>
      <c r="D590" s="16"/>
      <c r="E590" s="3" t="str">
        <f>IF(B590="","",IFERROR(VLOOKUP(B590,Ingredients!$A:$G,4,FALSE),"ingredient not in list"))</f>
        <v/>
      </c>
      <c r="F590" t="str">
        <f t="shared" si="100"/>
        <v/>
      </c>
      <c r="G590" s="9" t="str">
        <f>IF(B590="", "", IFERROR((VLOOKUP(B590,Ingredients!$A:$H,8,FALSE)*(D590/(VLOOKUP(B590,Ingredients!$A:$H,3,FALSE)))), "ingredient not in list"))</f>
        <v/>
      </c>
      <c r="H590" t="str">
        <f t="shared" si="101"/>
        <v/>
      </c>
      <c r="I590" s="69" t="str">
        <f>IF($B590="", "", IFERROR((VLOOKUP($B590,Ingredients!$A:$K,9,FALSE)*($D590/(VLOOKUP($B590,Ingredients!$A:$K,3,FALSE)))), "ingredient not in list"))</f>
        <v/>
      </c>
      <c r="J590" t="str">
        <f t="shared" si="102"/>
        <v/>
      </c>
      <c r="K590" s="69" t="str">
        <f>IF($B590="", "", IFERROR((VLOOKUP($B590,Ingredients!$A:$K,10,FALSE)*($D590/(VLOOKUP($B590,Ingredients!$A:$K,3,FALSE)))), "ingredient not in list"))</f>
        <v/>
      </c>
      <c r="L590" t="str">
        <f t="shared" si="103"/>
        <v/>
      </c>
      <c r="M590" s="69" t="str">
        <f>IF($B590="", "", IFERROR((VLOOKUP($B590,Ingredients!$A:$K,11,FALSE)*($D590/(VLOOKUP($B590,Ingredients!$A:$K,3,FALSE)))), "ingredient not in list"))</f>
        <v/>
      </c>
      <c r="N590" t="str">
        <f t="shared" si="104"/>
        <v/>
      </c>
      <c r="O590" s="29" t="str">
        <f>IF($B590="", "", IFERROR((VLOOKUP($B590,Ingredients!$A:$H,6,FALSE)*($D590/(VLOOKUP($B590,Ingredients!$A:$H,3,FALSE)))), "ingredient not in list"))</f>
        <v/>
      </c>
      <c r="P590" s="9" t="str">
        <f>IF(AND(G590&lt;&gt;"",G591=""),SUM(G$1:G591)-SUM(P$1:P589),"")</f>
        <v/>
      </c>
      <c r="Q590" t="str">
        <f>IF(AND(O590&lt;&gt;"",O591=""),SUM(O$1:O591)-SUM(Q$1:Q589),"")</f>
        <v/>
      </c>
      <c r="R590" s="114" t="str">
        <f>IF(AND(I590&lt;&gt;"",I591=""),SUM(I$1:I591)-SUM(R$1:R589),"")</f>
        <v/>
      </c>
      <c r="S590" s="114" t="str">
        <f>IF(AND(K590&lt;&gt;"",K591=""),SUM(K$1:K591)-SUM(S$1:S589),"")</f>
        <v/>
      </c>
      <c r="T590" s="114" t="str">
        <f>IF(AND(M590&lt;&gt;"",M591=""),SUM(M$1:M591)-SUM(T$1:T589),"")</f>
        <v/>
      </c>
      <c r="V590" s="9" t="str">
        <f t="shared" si="105"/>
        <v/>
      </c>
      <c r="W590" s="28" t="str">
        <f t="shared" si="106"/>
        <v/>
      </c>
      <c r="X590" s="114" t="str">
        <f t="shared" si="107"/>
        <v/>
      </c>
      <c r="Y590" s="114" t="str">
        <f t="shared" si="108"/>
        <v/>
      </c>
      <c r="Z590" s="114" t="str">
        <f t="shared" si="109"/>
        <v/>
      </c>
    </row>
    <row r="591" spans="1:26" ht="12.75" x14ac:dyDescent="0.2">
      <c r="A591" s="16"/>
      <c r="C591" t="str">
        <f t="shared" si="99"/>
        <v/>
      </c>
      <c r="D591" s="16"/>
      <c r="E591" s="3" t="str">
        <f>IF(B591="","",IFERROR(VLOOKUP(B591,Ingredients!$A:$G,4,FALSE),"ingredient not in list"))</f>
        <v/>
      </c>
      <c r="F591" t="str">
        <f t="shared" si="100"/>
        <v/>
      </c>
      <c r="G591" s="9" t="str">
        <f>IF(B591="", "", IFERROR((VLOOKUP(B591,Ingredients!$A:$H,8,FALSE)*(D591/(VLOOKUP(B591,Ingredients!$A:$H,3,FALSE)))), "ingredient not in list"))</f>
        <v/>
      </c>
      <c r="H591" t="str">
        <f t="shared" si="101"/>
        <v/>
      </c>
      <c r="I591" s="69" t="str">
        <f>IF($B591="", "", IFERROR((VLOOKUP($B591,Ingredients!$A:$K,9,FALSE)*($D591/(VLOOKUP($B591,Ingredients!$A:$K,3,FALSE)))), "ingredient not in list"))</f>
        <v/>
      </c>
      <c r="J591" t="str">
        <f t="shared" si="102"/>
        <v/>
      </c>
      <c r="K591" s="69" t="str">
        <f>IF($B591="", "", IFERROR((VLOOKUP($B591,Ingredients!$A:$K,10,FALSE)*($D591/(VLOOKUP($B591,Ingredients!$A:$K,3,FALSE)))), "ingredient not in list"))</f>
        <v/>
      </c>
      <c r="L591" t="str">
        <f t="shared" si="103"/>
        <v/>
      </c>
      <c r="M591" s="69" t="str">
        <f>IF($B591="", "", IFERROR((VLOOKUP($B591,Ingredients!$A:$K,11,FALSE)*($D591/(VLOOKUP($B591,Ingredients!$A:$K,3,FALSE)))), "ingredient not in list"))</f>
        <v/>
      </c>
      <c r="N591" t="str">
        <f t="shared" si="104"/>
        <v/>
      </c>
      <c r="O591" s="29" t="str">
        <f>IF($B591="", "", IFERROR((VLOOKUP($B591,Ingredients!$A:$H,6,FALSE)*($D591/(VLOOKUP($B591,Ingredients!$A:$H,3,FALSE)))), "ingredient not in list"))</f>
        <v/>
      </c>
      <c r="P591" s="9" t="str">
        <f>IF(AND(G591&lt;&gt;"",G592=""),SUM(G$1:G592)-SUM(P$1:P590),"")</f>
        <v/>
      </c>
      <c r="Q591" t="str">
        <f>IF(AND(O591&lt;&gt;"",O592=""),SUM(O$1:O592)-SUM(Q$1:Q590),"")</f>
        <v/>
      </c>
      <c r="R591" s="114" t="str">
        <f>IF(AND(I591&lt;&gt;"",I592=""),SUM(I$1:I592)-SUM(R$1:R590),"")</f>
        <v/>
      </c>
      <c r="S591" s="114" t="str">
        <f>IF(AND(K591&lt;&gt;"",K592=""),SUM(K$1:K592)-SUM(S$1:S590),"")</f>
        <v/>
      </c>
      <c r="T591" s="114" t="str">
        <f>IF(AND(M591&lt;&gt;"",M592=""),SUM(M$1:M592)-SUM(T$1:T590),"")</f>
        <v/>
      </c>
      <c r="V591" s="9" t="str">
        <f t="shared" si="105"/>
        <v/>
      </c>
      <c r="W591" s="28" t="str">
        <f t="shared" si="106"/>
        <v/>
      </c>
      <c r="X591" s="114" t="str">
        <f t="shared" si="107"/>
        <v/>
      </c>
      <c r="Y591" s="114" t="str">
        <f t="shared" si="108"/>
        <v/>
      </c>
      <c r="Z591" s="114" t="str">
        <f t="shared" si="109"/>
        <v/>
      </c>
    </row>
    <row r="592" spans="1:26" ht="12.75" x14ac:dyDescent="0.2">
      <c r="A592" s="16"/>
      <c r="C592" t="str">
        <f t="shared" si="99"/>
        <v/>
      </c>
      <c r="D592" s="16"/>
      <c r="E592" s="3" t="str">
        <f>IF(B592="","",IFERROR(VLOOKUP(B592,Ingredients!$A:$G,4,FALSE),"ingredient not in list"))</f>
        <v/>
      </c>
      <c r="F592" t="str">
        <f t="shared" si="100"/>
        <v/>
      </c>
      <c r="G592" s="9" t="str">
        <f>IF(B592="", "", IFERROR((VLOOKUP(B592,Ingredients!$A:$H,8,FALSE)*(D592/(VLOOKUP(B592,Ingredients!$A:$H,3,FALSE)))), "ingredient not in list"))</f>
        <v/>
      </c>
      <c r="H592" t="str">
        <f t="shared" si="101"/>
        <v/>
      </c>
      <c r="I592" s="69" t="str">
        <f>IF($B592="", "", IFERROR((VLOOKUP($B592,Ingredients!$A:$K,9,FALSE)*($D592/(VLOOKUP($B592,Ingredients!$A:$K,3,FALSE)))), "ingredient not in list"))</f>
        <v/>
      </c>
      <c r="J592" t="str">
        <f t="shared" si="102"/>
        <v/>
      </c>
      <c r="K592" s="69" t="str">
        <f>IF($B592="", "", IFERROR((VLOOKUP($B592,Ingredients!$A:$K,10,FALSE)*($D592/(VLOOKUP($B592,Ingredients!$A:$K,3,FALSE)))), "ingredient not in list"))</f>
        <v/>
      </c>
      <c r="L592" t="str">
        <f t="shared" si="103"/>
        <v/>
      </c>
      <c r="M592" s="69" t="str">
        <f>IF($B592="", "", IFERROR((VLOOKUP($B592,Ingredients!$A:$K,11,FALSE)*($D592/(VLOOKUP($B592,Ingredients!$A:$K,3,FALSE)))), "ingredient not in list"))</f>
        <v/>
      </c>
      <c r="N592" t="str">
        <f t="shared" si="104"/>
        <v/>
      </c>
      <c r="O592" s="29" t="str">
        <f>IF($B592="", "", IFERROR((VLOOKUP($B592,Ingredients!$A:$H,6,FALSE)*($D592/(VLOOKUP($B592,Ingredients!$A:$H,3,FALSE)))), "ingredient not in list"))</f>
        <v/>
      </c>
      <c r="P592" s="9" t="str">
        <f>IF(AND(G592&lt;&gt;"",G593=""),SUM(G$1:G593)-SUM(P$1:P591),"")</f>
        <v/>
      </c>
      <c r="Q592" t="str">
        <f>IF(AND(O592&lt;&gt;"",O593=""),SUM(O$1:O593)-SUM(Q$1:Q591),"")</f>
        <v/>
      </c>
      <c r="R592" s="114" t="str">
        <f>IF(AND(I592&lt;&gt;"",I593=""),SUM(I$1:I593)-SUM(R$1:R591),"")</f>
        <v/>
      </c>
      <c r="S592" s="114" t="str">
        <f>IF(AND(K592&lt;&gt;"",K593=""),SUM(K$1:K593)-SUM(S$1:S591),"")</f>
        <v/>
      </c>
      <c r="T592" s="114" t="str">
        <f>IF(AND(M592&lt;&gt;"",M593=""),SUM(M$1:M593)-SUM(T$1:T591),"")</f>
        <v/>
      </c>
      <c r="V592" s="9" t="str">
        <f t="shared" si="105"/>
        <v/>
      </c>
      <c r="W592" s="28" t="str">
        <f t="shared" si="106"/>
        <v/>
      </c>
      <c r="X592" s="114" t="str">
        <f t="shared" si="107"/>
        <v/>
      </c>
      <c r="Y592" s="114" t="str">
        <f t="shared" si="108"/>
        <v/>
      </c>
      <c r="Z592" s="114" t="str">
        <f t="shared" si="109"/>
        <v/>
      </c>
    </row>
    <row r="593" spans="1:26" ht="12.75" x14ac:dyDescent="0.2">
      <c r="A593" s="16"/>
      <c r="C593" t="str">
        <f t="shared" si="99"/>
        <v/>
      </c>
      <c r="D593" s="16"/>
      <c r="E593" s="3" t="str">
        <f>IF(B593="","",IFERROR(VLOOKUP(B593,Ingredients!$A:$G,4,FALSE),"ingredient not in list"))</f>
        <v/>
      </c>
      <c r="F593" t="str">
        <f t="shared" si="100"/>
        <v/>
      </c>
      <c r="G593" s="9" t="str">
        <f>IF(B593="", "", IFERROR((VLOOKUP(B593,Ingredients!$A:$H,8,FALSE)*(D593/(VLOOKUP(B593,Ingredients!$A:$H,3,FALSE)))), "ingredient not in list"))</f>
        <v/>
      </c>
      <c r="H593" t="str">
        <f t="shared" si="101"/>
        <v/>
      </c>
      <c r="I593" s="69" t="str">
        <f>IF($B593="", "", IFERROR((VLOOKUP($B593,Ingredients!$A:$K,9,FALSE)*($D593/(VLOOKUP($B593,Ingredients!$A:$K,3,FALSE)))), "ingredient not in list"))</f>
        <v/>
      </c>
      <c r="J593" t="str">
        <f t="shared" si="102"/>
        <v/>
      </c>
      <c r="K593" s="69" t="str">
        <f>IF($B593="", "", IFERROR((VLOOKUP($B593,Ingredients!$A:$K,10,FALSE)*($D593/(VLOOKUP($B593,Ingredients!$A:$K,3,FALSE)))), "ingredient not in list"))</f>
        <v/>
      </c>
      <c r="L593" t="str">
        <f t="shared" si="103"/>
        <v/>
      </c>
      <c r="M593" s="69" t="str">
        <f>IF($B593="", "", IFERROR((VLOOKUP($B593,Ingredients!$A:$K,11,FALSE)*($D593/(VLOOKUP($B593,Ingredients!$A:$K,3,FALSE)))), "ingredient not in list"))</f>
        <v/>
      </c>
      <c r="N593" t="str">
        <f t="shared" si="104"/>
        <v/>
      </c>
      <c r="O593" s="29" t="str">
        <f>IF($B593="", "", IFERROR((VLOOKUP($B593,Ingredients!$A:$H,6,FALSE)*($D593/(VLOOKUP($B593,Ingredients!$A:$H,3,FALSE)))), "ingredient not in list"))</f>
        <v/>
      </c>
      <c r="P593" s="9" t="str">
        <f>IF(AND(G593&lt;&gt;"",G594=""),SUM(G$1:G594)-SUM(P$1:P592),"")</f>
        <v/>
      </c>
      <c r="Q593" t="str">
        <f>IF(AND(O593&lt;&gt;"",O594=""),SUM(O$1:O594)-SUM(Q$1:Q592),"")</f>
        <v/>
      </c>
      <c r="R593" s="114" t="str">
        <f>IF(AND(I593&lt;&gt;"",I594=""),SUM(I$1:I594)-SUM(R$1:R592),"")</f>
        <v/>
      </c>
      <c r="S593" s="114" t="str">
        <f>IF(AND(K593&lt;&gt;"",K594=""),SUM(K$1:K594)-SUM(S$1:S592),"")</f>
        <v/>
      </c>
      <c r="T593" s="114" t="str">
        <f>IF(AND(M593&lt;&gt;"",M594=""),SUM(M$1:M594)-SUM(T$1:T592),"")</f>
        <v/>
      </c>
      <c r="V593" s="9" t="str">
        <f t="shared" si="105"/>
        <v/>
      </c>
      <c r="W593" s="28" t="str">
        <f t="shared" si="106"/>
        <v/>
      </c>
      <c r="X593" s="114" t="str">
        <f t="shared" si="107"/>
        <v/>
      </c>
      <c r="Y593" s="114" t="str">
        <f t="shared" si="108"/>
        <v/>
      </c>
      <c r="Z593" s="114" t="str">
        <f t="shared" si="109"/>
        <v/>
      </c>
    </row>
    <row r="594" spans="1:26" ht="12.75" x14ac:dyDescent="0.2">
      <c r="A594" s="16"/>
      <c r="C594" t="str">
        <f t="shared" si="99"/>
        <v/>
      </c>
      <c r="D594" s="16"/>
      <c r="E594" s="3" t="str">
        <f>IF(B594="","",IFERROR(VLOOKUP(B594,Ingredients!$A:$G,4,FALSE),"ingredient not in list"))</f>
        <v/>
      </c>
      <c r="F594" t="str">
        <f t="shared" si="100"/>
        <v/>
      </c>
      <c r="G594" s="9" t="str">
        <f>IF(B594="", "", IFERROR((VLOOKUP(B594,Ingredients!$A:$H,8,FALSE)*(D594/(VLOOKUP(B594,Ingredients!$A:$H,3,FALSE)))), "ingredient not in list"))</f>
        <v/>
      </c>
      <c r="H594" t="str">
        <f t="shared" si="101"/>
        <v/>
      </c>
      <c r="I594" s="69" t="str">
        <f>IF($B594="", "", IFERROR((VLOOKUP($B594,Ingredients!$A:$K,9,FALSE)*($D594/(VLOOKUP($B594,Ingredients!$A:$K,3,FALSE)))), "ingredient not in list"))</f>
        <v/>
      </c>
      <c r="J594" t="str">
        <f t="shared" si="102"/>
        <v/>
      </c>
      <c r="K594" s="69" t="str">
        <f>IF($B594="", "", IFERROR((VLOOKUP($B594,Ingredients!$A:$K,10,FALSE)*($D594/(VLOOKUP($B594,Ingredients!$A:$K,3,FALSE)))), "ingredient not in list"))</f>
        <v/>
      </c>
      <c r="L594" t="str">
        <f t="shared" si="103"/>
        <v/>
      </c>
      <c r="M594" s="69" t="str">
        <f>IF($B594="", "", IFERROR((VLOOKUP($B594,Ingredients!$A:$K,11,FALSE)*($D594/(VLOOKUP($B594,Ingredients!$A:$K,3,FALSE)))), "ingredient not in list"))</f>
        <v/>
      </c>
      <c r="N594" t="str">
        <f t="shared" si="104"/>
        <v/>
      </c>
      <c r="O594" s="29" t="str">
        <f>IF($B594="", "", IFERROR((VLOOKUP($B594,Ingredients!$A:$H,6,FALSE)*($D594/(VLOOKUP($B594,Ingredients!$A:$H,3,FALSE)))), "ingredient not in list"))</f>
        <v/>
      </c>
      <c r="P594" s="9" t="str">
        <f>IF(AND(G594&lt;&gt;"",G595=""),SUM(G$1:G595)-SUM(P$1:P593),"")</f>
        <v/>
      </c>
      <c r="Q594" t="str">
        <f>IF(AND(O594&lt;&gt;"",O595=""),SUM(O$1:O595)-SUM(Q$1:Q593),"")</f>
        <v/>
      </c>
      <c r="R594" s="114" t="str">
        <f>IF(AND(I594&lt;&gt;"",I595=""),SUM(I$1:I595)-SUM(R$1:R593),"")</f>
        <v/>
      </c>
      <c r="S594" s="114" t="str">
        <f>IF(AND(K594&lt;&gt;"",K595=""),SUM(K$1:K595)-SUM(S$1:S593),"")</f>
        <v/>
      </c>
      <c r="T594" s="114" t="str">
        <f>IF(AND(M594&lt;&gt;"",M595=""),SUM(M$1:M595)-SUM(T$1:T593),"")</f>
        <v/>
      </c>
      <c r="V594" s="9" t="str">
        <f t="shared" si="105"/>
        <v/>
      </c>
      <c r="W594" s="28" t="str">
        <f t="shared" si="106"/>
        <v/>
      </c>
      <c r="X594" s="114" t="str">
        <f t="shared" si="107"/>
        <v/>
      </c>
      <c r="Y594" s="114" t="str">
        <f t="shared" si="108"/>
        <v/>
      </c>
      <c r="Z594" s="114" t="str">
        <f t="shared" si="109"/>
        <v/>
      </c>
    </row>
    <row r="595" spans="1:26" ht="12.75" x14ac:dyDescent="0.2">
      <c r="A595" s="16"/>
      <c r="C595" t="str">
        <f t="shared" si="99"/>
        <v/>
      </c>
      <c r="D595" s="16"/>
      <c r="E595" s="3" t="str">
        <f>IF(B595="","",IFERROR(VLOOKUP(B595,Ingredients!$A:$G,4,FALSE),"ingredient not in list"))</f>
        <v/>
      </c>
      <c r="F595" t="str">
        <f t="shared" si="100"/>
        <v/>
      </c>
      <c r="G595" s="9" t="str">
        <f>IF(B595="", "", IFERROR((VLOOKUP(B595,Ingredients!$A:$H,8,FALSE)*(D595/(VLOOKUP(B595,Ingredients!$A:$H,3,FALSE)))), "ingredient not in list"))</f>
        <v/>
      </c>
      <c r="H595" t="str">
        <f t="shared" si="101"/>
        <v/>
      </c>
      <c r="I595" s="69" t="str">
        <f>IF($B595="", "", IFERROR((VLOOKUP($B595,Ingredients!$A:$K,9,FALSE)*($D595/(VLOOKUP($B595,Ingredients!$A:$K,3,FALSE)))), "ingredient not in list"))</f>
        <v/>
      </c>
      <c r="J595" t="str">
        <f t="shared" si="102"/>
        <v/>
      </c>
      <c r="K595" s="69" t="str">
        <f>IF($B595="", "", IFERROR((VLOOKUP($B595,Ingredients!$A:$K,10,FALSE)*($D595/(VLOOKUP($B595,Ingredients!$A:$K,3,FALSE)))), "ingredient not in list"))</f>
        <v/>
      </c>
      <c r="L595" t="str">
        <f t="shared" si="103"/>
        <v/>
      </c>
      <c r="M595" s="69" t="str">
        <f>IF($B595="", "", IFERROR((VLOOKUP($B595,Ingredients!$A:$K,11,FALSE)*($D595/(VLOOKUP($B595,Ingredients!$A:$K,3,FALSE)))), "ingredient not in list"))</f>
        <v/>
      </c>
      <c r="N595" t="str">
        <f t="shared" si="104"/>
        <v/>
      </c>
      <c r="O595" s="29" t="str">
        <f>IF($B595="", "", IFERROR((VLOOKUP($B595,Ingredients!$A:$H,6,FALSE)*($D595/(VLOOKUP($B595,Ingredients!$A:$H,3,FALSE)))), "ingredient not in list"))</f>
        <v/>
      </c>
      <c r="P595" s="9" t="str">
        <f>IF(AND(G595&lt;&gt;"",G596=""),SUM(G$1:G596)-SUM(P$1:P594),"")</f>
        <v/>
      </c>
      <c r="Q595" t="str">
        <f>IF(AND(O595&lt;&gt;"",O596=""),SUM(O$1:O596)-SUM(Q$1:Q594),"")</f>
        <v/>
      </c>
      <c r="R595" s="114" t="str">
        <f>IF(AND(I595&lt;&gt;"",I596=""),SUM(I$1:I596)-SUM(R$1:R594),"")</f>
        <v/>
      </c>
      <c r="S595" s="114" t="str">
        <f>IF(AND(K595&lt;&gt;"",K596=""),SUM(K$1:K596)-SUM(S$1:S594),"")</f>
        <v/>
      </c>
      <c r="T595" s="114" t="str">
        <f>IF(AND(M595&lt;&gt;"",M596=""),SUM(M$1:M596)-SUM(T$1:T594),"")</f>
        <v/>
      </c>
      <c r="V595" s="9" t="str">
        <f t="shared" si="105"/>
        <v/>
      </c>
      <c r="W595" s="28" t="str">
        <f t="shared" si="106"/>
        <v/>
      </c>
      <c r="X595" s="114" t="str">
        <f t="shared" si="107"/>
        <v/>
      </c>
      <c r="Y595" s="114" t="str">
        <f t="shared" si="108"/>
        <v/>
      </c>
      <c r="Z595" s="114" t="str">
        <f t="shared" si="109"/>
        <v/>
      </c>
    </row>
    <row r="596" spans="1:26" ht="12.75" x14ac:dyDescent="0.2">
      <c r="A596" s="16"/>
      <c r="C596" t="str">
        <f t="shared" si="99"/>
        <v/>
      </c>
      <c r="D596" s="16"/>
      <c r="E596" s="3" t="str">
        <f>IF(B596="","",IFERROR(VLOOKUP(B596,Ingredients!$A:$G,4,FALSE),"ingredient not in list"))</f>
        <v/>
      </c>
      <c r="F596" t="str">
        <f t="shared" si="100"/>
        <v/>
      </c>
      <c r="G596" s="9" t="str">
        <f>IF(B596="", "", IFERROR((VLOOKUP(B596,Ingredients!$A:$H,8,FALSE)*(D596/(VLOOKUP(B596,Ingredients!$A:$H,3,FALSE)))), "ingredient not in list"))</f>
        <v/>
      </c>
      <c r="H596" t="str">
        <f t="shared" si="101"/>
        <v/>
      </c>
      <c r="I596" s="69" t="str">
        <f>IF($B596="", "", IFERROR((VLOOKUP($B596,Ingredients!$A:$K,9,FALSE)*($D596/(VLOOKUP($B596,Ingredients!$A:$K,3,FALSE)))), "ingredient not in list"))</f>
        <v/>
      </c>
      <c r="J596" t="str">
        <f t="shared" si="102"/>
        <v/>
      </c>
      <c r="K596" s="69" t="str">
        <f>IF($B596="", "", IFERROR((VLOOKUP($B596,Ingredients!$A:$K,10,FALSE)*($D596/(VLOOKUP($B596,Ingredients!$A:$K,3,FALSE)))), "ingredient not in list"))</f>
        <v/>
      </c>
      <c r="L596" t="str">
        <f t="shared" si="103"/>
        <v/>
      </c>
      <c r="M596" s="69" t="str">
        <f>IF($B596="", "", IFERROR((VLOOKUP($B596,Ingredients!$A:$K,11,FALSE)*($D596/(VLOOKUP($B596,Ingredients!$A:$K,3,FALSE)))), "ingredient not in list"))</f>
        <v/>
      </c>
      <c r="N596" t="str">
        <f t="shared" si="104"/>
        <v/>
      </c>
      <c r="O596" s="29" t="str">
        <f>IF($B596="", "", IFERROR((VLOOKUP($B596,Ingredients!$A:$H,6,FALSE)*($D596/(VLOOKUP($B596,Ingredients!$A:$H,3,FALSE)))), "ingredient not in list"))</f>
        <v/>
      </c>
      <c r="P596" s="9" t="str">
        <f>IF(AND(G596&lt;&gt;"",G597=""),SUM(G$1:G597)-SUM(P$1:P595),"")</f>
        <v/>
      </c>
      <c r="Q596" t="str">
        <f>IF(AND(O596&lt;&gt;"",O597=""),SUM(O$1:O597)-SUM(Q$1:Q595),"")</f>
        <v/>
      </c>
      <c r="R596" s="114" t="str">
        <f>IF(AND(I596&lt;&gt;"",I597=""),SUM(I$1:I597)-SUM(R$1:R595),"")</f>
        <v/>
      </c>
      <c r="S596" s="114" t="str">
        <f>IF(AND(K596&lt;&gt;"",K597=""),SUM(K$1:K597)-SUM(S$1:S595),"")</f>
        <v/>
      </c>
      <c r="T596" s="114" t="str">
        <f>IF(AND(M596&lt;&gt;"",M597=""),SUM(M$1:M597)-SUM(T$1:T595),"")</f>
        <v/>
      </c>
      <c r="V596" s="9" t="str">
        <f t="shared" si="105"/>
        <v/>
      </c>
      <c r="W596" s="28" t="str">
        <f t="shared" si="106"/>
        <v/>
      </c>
      <c r="X596" s="114" t="str">
        <f t="shared" si="107"/>
        <v/>
      </c>
      <c r="Y596" s="114" t="str">
        <f t="shared" si="108"/>
        <v/>
      </c>
      <c r="Z596" s="114" t="str">
        <f t="shared" si="109"/>
        <v/>
      </c>
    </row>
    <row r="597" spans="1:26" ht="12.75" x14ac:dyDescent="0.2">
      <c r="A597" s="16"/>
      <c r="C597" t="str">
        <f t="shared" si="99"/>
        <v/>
      </c>
      <c r="D597" s="16"/>
      <c r="E597" s="3" t="str">
        <f>IF(B597="","",IFERROR(VLOOKUP(B597,Ingredients!$A:$G,4,FALSE),"ingredient not in list"))</f>
        <v/>
      </c>
      <c r="F597" t="str">
        <f t="shared" si="100"/>
        <v/>
      </c>
      <c r="G597" s="9" t="str">
        <f>IF(B597="", "", IFERROR((VLOOKUP(B597,Ingredients!$A:$H,8,FALSE)*(D597/(VLOOKUP(B597,Ingredients!$A:$H,3,FALSE)))), "ingredient not in list"))</f>
        <v/>
      </c>
      <c r="H597" t="str">
        <f t="shared" si="101"/>
        <v/>
      </c>
      <c r="I597" s="69" t="str">
        <f>IF($B597="", "", IFERROR((VLOOKUP($B597,Ingredients!$A:$K,9,FALSE)*($D597/(VLOOKUP($B597,Ingredients!$A:$K,3,FALSE)))), "ingredient not in list"))</f>
        <v/>
      </c>
      <c r="J597" t="str">
        <f t="shared" si="102"/>
        <v/>
      </c>
      <c r="K597" s="69" t="str">
        <f>IF($B597="", "", IFERROR((VLOOKUP($B597,Ingredients!$A:$K,10,FALSE)*($D597/(VLOOKUP($B597,Ingredients!$A:$K,3,FALSE)))), "ingredient not in list"))</f>
        <v/>
      </c>
      <c r="L597" t="str">
        <f t="shared" si="103"/>
        <v/>
      </c>
      <c r="M597" s="69" t="str">
        <f>IF($B597="", "", IFERROR((VLOOKUP($B597,Ingredients!$A:$K,11,FALSE)*($D597/(VLOOKUP($B597,Ingredients!$A:$K,3,FALSE)))), "ingredient not in list"))</f>
        <v/>
      </c>
      <c r="N597" t="str">
        <f t="shared" si="104"/>
        <v/>
      </c>
      <c r="O597" s="29" t="str">
        <f>IF($B597="", "", IFERROR((VLOOKUP($B597,Ingredients!$A:$H,6,FALSE)*($D597/(VLOOKUP($B597,Ingredients!$A:$H,3,FALSE)))), "ingredient not in list"))</f>
        <v/>
      </c>
      <c r="P597" s="9" t="str">
        <f>IF(AND(G597&lt;&gt;"",G598=""),SUM(G$1:G598)-SUM(P$1:P596),"")</f>
        <v/>
      </c>
      <c r="Q597" t="str">
        <f>IF(AND(O597&lt;&gt;"",O598=""),SUM(O$1:O598)-SUM(Q$1:Q596),"")</f>
        <v/>
      </c>
      <c r="R597" s="114" t="str">
        <f>IF(AND(I597&lt;&gt;"",I598=""),SUM(I$1:I598)-SUM(R$1:R596),"")</f>
        <v/>
      </c>
      <c r="S597" s="114" t="str">
        <f>IF(AND(K597&lt;&gt;"",K598=""),SUM(K$1:K598)-SUM(S$1:S596),"")</f>
        <v/>
      </c>
      <c r="T597" s="114" t="str">
        <f>IF(AND(M597&lt;&gt;"",M598=""),SUM(M$1:M598)-SUM(T$1:T596),"")</f>
        <v/>
      </c>
      <c r="V597" s="9" t="str">
        <f t="shared" si="105"/>
        <v/>
      </c>
      <c r="W597" s="28" t="str">
        <f t="shared" si="106"/>
        <v/>
      </c>
      <c r="X597" s="114" t="str">
        <f t="shared" si="107"/>
        <v/>
      </c>
      <c r="Y597" s="114" t="str">
        <f t="shared" si="108"/>
        <v/>
      </c>
      <c r="Z597" s="114" t="str">
        <f t="shared" si="109"/>
        <v/>
      </c>
    </row>
    <row r="598" spans="1:26" ht="12.75" x14ac:dyDescent="0.2">
      <c r="A598" s="16"/>
      <c r="C598" t="str">
        <f t="shared" si="99"/>
        <v/>
      </c>
      <c r="D598" s="16"/>
      <c r="E598" s="3" t="str">
        <f>IF(B598="","",IFERROR(VLOOKUP(B598,Ingredients!$A:$G,4,FALSE),"ingredient not in list"))</f>
        <v/>
      </c>
      <c r="F598" t="str">
        <f t="shared" si="100"/>
        <v/>
      </c>
      <c r="G598" s="9" t="str">
        <f>IF(B598="", "", IFERROR((VLOOKUP(B598,Ingredients!$A:$H,8,FALSE)*(D598/(VLOOKUP(B598,Ingredients!$A:$H,3,FALSE)))), "ingredient not in list"))</f>
        <v/>
      </c>
      <c r="H598" t="str">
        <f t="shared" si="101"/>
        <v/>
      </c>
      <c r="I598" s="69" t="str">
        <f>IF($B598="", "", IFERROR((VLOOKUP($B598,Ingredients!$A:$K,9,FALSE)*($D598/(VLOOKUP($B598,Ingredients!$A:$K,3,FALSE)))), "ingredient not in list"))</f>
        <v/>
      </c>
      <c r="J598" t="str">
        <f t="shared" si="102"/>
        <v/>
      </c>
      <c r="K598" s="69" t="str">
        <f>IF($B598="", "", IFERROR((VLOOKUP($B598,Ingredients!$A:$K,10,FALSE)*($D598/(VLOOKUP($B598,Ingredients!$A:$K,3,FALSE)))), "ingredient not in list"))</f>
        <v/>
      </c>
      <c r="L598" t="str">
        <f t="shared" si="103"/>
        <v/>
      </c>
      <c r="M598" s="69" t="str">
        <f>IF($B598="", "", IFERROR((VLOOKUP($B598,Ingredients!$A:$K,11,FALSE)*($D598/(VLOOKUP($B598,Ingredients!$A:$K,3,FALSE)))), "ingredient not in list"))</f>
        <v/>
      </c>
      <c r="N598" t="str">
        <f t="shared" si="104"/>
        <v/>
      </c>
      <c r="O598" s="29" t="str">
        <f>IF($B598="", "", IFERROR((VLOOKUP($B598,Ingredients!$A:$H,6,FALSE)*($D598/(VLOOKUP($B598,Ingredients!$A:$H,3,FALSE)))), "ingredient not in list"))</f>
        <v/>
      </c>
      <c r="P598" s="9" t="str">
        <f>IF(AND(G598&lt;&gt;"",G599=""),SUM(G$1:G599)-SUM(P$1:P597),"")</f>
        <v/>
      </c>
      <c r="Q598" t="str">
        <f>IF(AND(O598&lt;&gt;"",O599=""),SUM(O$1:O599)-SUM(Q$1:Q597),"")</f>
        <v/>
      </c>
      <c r="R598" s="114" t="str">
        <f>IF(AND(I598&lt;&gt;"",I599=""),SUM(I$1:I599)-SUM(R$1:R597),"")</f>
        <v/>
      </c>
      <c r="S598" s="114" t="str">
        <f>IF(AND(K598&lt;&gt;"",K599=""),SUM(K$1:K599)-SUM(S$1:S597),"")</f>
        <v/>
      </c>
      <c r="T598" s="114" t="str">
        <f>IF(AND(M598&lt;&gt;"",M599=""),SUM(M$1:M599)-SUM(T$1:T597),"")</f>
        <v/>
      </c>
      <c r="V598" s="9" t="str">
        <f t="shared" si="105"/>
        <v/>
      </c>
      <c r="W598" s="28" t="str">
        <f t="shared" si="106"/>
        <v/>
      </c>
      <c r="X598" s="114" t="str">
        <f t="shared" si="107"/>
        <v/>
      </c>
      <c r="Y598" s="114" t="str">
        <f t="shared" si="108"/>
        <v/>
      </c>
      <c r="Z598" s="114" t="str">
        <f t="shared" si="109"/>
        <v/>
      </c>
    </row>
    <row r="599" spans="1:26" ht="12.75" x14ac:dyDescent="0.2">
      <c r="A599" s="16"/>
      <c r="C599" t="str">
        <f t="shared" si="99"/>
        <v/>
      </c>
      <c r="D599" s="16"/>
      <c r="E599" s="3" t="str">
        <f>IF(B599="","",IFERROR(VLOOKUP(B599,Ingredients!$A:$G,4,FALSE),"ingredient not in list"))</f>
        <v/>
      </c>
      <c r="F599" t="str">
        <f t="shared" si="100"/>
        <v/>
      </c>
      <c r="G599" s="9" t="str">
        <f>IF(B599="", "", IFERROR((VLOOKUP(B599,Ingredients!$A:$H,8,FALSE)*(D599/(VLOOKUP(B599,Ingredients!$A:$H,3,FALSE)))), "ingredient not in list"))</f>
        <v/>
      </c>
      <c r="H599" t="str">
        <f t="shared" si="101"/>
        <v/>
      </c>
      <c r="I599" s="69" t="str">
        <f>IF($B599="", "", IFERROR((VLOOKUP($B599,Ingredients!$A:$K,9,FALSE)*($D599/(VLOOKUP($B599,Ingredients!$A:$K,3,FALSE)))), "ingredient not in list"))</f>
        <v/>
      </c>
      <c r="J599" t="str">
        <f t="shared" si="102"/>
        <v/>
      </c>
      <c r="K599" s="69" t="str">
        <f>IF($B599="", "", IFERROR((VLOOKUP($B599,Ingredients!$A:$K,10,FALSE)*($D599/(VLOOKUP($B599,Ingredients!$A:$K,3,FALSE)))), "ingredient not in list"))</f>
        <v/>
      </c>
      <c r="L599" t="str">
        <f t="shared" si="103"/>
        <v/>
      </c>
      <c r="M599" s="69" t="str">
        <f>IF($B599="", "", IFERROR((VLOOKUP($B599,Ingredients!$A:$K,11,FALSE)*($D599/(VLOOKUP($B599,Ingredients!$A:$K,3,FALSE)))), "ingredient not in list"))</f>
        <v/>
      </c>
      <c r="N599" t="str">
        <f t="shared" si="104"/>
        <v/>
      </c>
      <c r="O599" s="29" t="str">
        <f>IF($B599="", "", IFERROR((VLOOKUP($B599,Ingredients!$A:$H,6,FALSE)*($D599/(VLOOKUP($B599,Ingredients!$A:$H,3,FALSE)))), "ingredient not in list"))</f>
        <v/>
      </c>
      <c r="P599" s="9" t="str">
        <f>IF(AND(G599&lt;&gt;"",G600=""),SUM(G$1:G600)-SUM(P$1:P598),"")</f>
        <v/>
      </c>
      <c r="Q599" t="str">
        <f>IF(AND(O599&lt;&gt;"",O600=""),SUM(O$1:O600)-SUM(Q$1:Q598),"")</f>
        <v/>
      </c>
      <c r="R599" s="114" t="str">
        <f>IF(AND(I599&lt;&gt;"",I600=""),SUM(I$1:I600)-SUM(R$1:R598),"")</f>
        <v/>
      </c>
      <c r="S599" s="114" t="str">
        <f>IF(AND(K599&lt;&gt;"",K600=""),SUM(K$1:K600)-SUM(S$1:S598),"")</f>
        <v/>
      </c>
      <c r="T599" s="114" t="str">
        <f>IF(AND(M599&lt;&gt;"",M600=""),SUM(M$1:M600)-SUM(T$1:T598),"")</f>
        <v/>
      </c>
      <c r="V599" s="9" t="str">
        <f t="shared" si="105"/>
        <v/>
      </c>
      <c r="W599" s="28" t="str">
        <f t="shared" si="106"/>
        <v/>
      </c>
      <c r="X599" s="114" t="str">
        <f t="shared" si="107"/>
        <v/>
      </c>
      <c r="Y599" s="114" t="str">
        <f t="shared" si="108"/>
        <v/>
      </c>
      <c r="Z599" s="114" t="str">
        <f t="shared" si="109"/>
        <v/>
      </c>
    </row>
    <row r="600" spans="1:26" ht="12.75" x14ac:dyDescent="0.2">
      <c r="A600" s="16"/>
      <c r="C600" t="str">
        <f t="shared" si="99"/>
        <v/>
      </c>
      <c r="D600" s="16"/>
      <c r="E600" s="3" t="str">
        <f>IF(B600="","",IFERROR(VLOOKUP(B600,Ingredients!$A:$G,4,FALSE),"ingredient not in list"))</f>
        <v/>
      </c>
      <c r="F600" t="str">
        <f t="shared" si="100"/>
        <v/>
      </c>
      <c r="G600" s="9" t="str">
        <f>IF(B600="", "", IFERROR((VLOOKUP(B600,Ingredients!$A:$H,8,FALSE)*(D600/(VLOOKUP(B600,Ingredients!$A:$H,3,FALSE)))), "ingredient not in list"))</f>
        <v/>
      </c>
      <c r="H600" t="str">
        <f t="shared" si="101"/>
        <v/>
      </c>
      <c r="I600" s="69" t="str">
        <f>IF($B600="", "", IFERROR((VLOOKUP($B600,Ingredients!$A:$K,9,FALSE)*($D600/(VLOOKUP($B600,Ingredients!$A:$K,3,FALSE)))), "ingredient not in list"))</f>
        <v/>
      </c>
      <c r="J600" t="str">
        <f t="shared" si="102"/>
        <v/>
      </c>
      <c r="K600" s="69" t="str">
        <f>IF($B600="", "", IFERROR((VLOOKUP($B600,Ingredients!$A:$K,10,FALSE)*($D600/(VLOOKUP($B600,Ingredients!$A:$K,3,FALSE)))), "ingredient not in list"))</f>
        <v/>
      </c>
      <c r="L600" t="str">
        <f t="shared" si="103"/>
        <v/>
      </c>
      <c r="M600" s="69" t="str">
        <f>IF($B600="", "", IFERROR((VLOOKUP($B600,Ingredients!$A:$K,11,FALSE)*($D600/(VLOOKUP($B600,Ingredients!$A:$K,3,FALSE)))), "ingredient not in list"))</f>
        <v/>
      </c>
      <c r="N600" t="str">
        <f t="shared" si="104"/>
        <v/>
      </c>
      <c r="O600" s="29" t="str">
        <f>IF($B600="", "", IFERROR((VLOOKUP($B600,Ingredients!$A:$H,6,FALSE)*($D600/(VLOOKUP($B600,Ingredients!$A:$H,3,FALSE)))), "ingredient not in list"))</f>
        <v/>
      </c>
      <c r="P600" s="9" t="str">
        <f>IF(AND(G600&lt;&gt;"",G601=""),SUM(G$1:G601)-SUM(P$1:P599),"")</f>
        <v/>
      </c>
      <c r="Q600" t="str">
        <f>IF(AND(O600&lt;&gt;"",O601=""),SUM(O$1:O601)-SUM(Q$1:Q599),"")</f>
        <v/>
      </c>
      <c r="R600" s="114" t="str">
        <f>IF(AND(I600&lt;&gt;"",I601=""),SUM(I$1:I601)-SUM(R$1:R599),"")</f>
        <v/>
      </c>
      <c r="S600" s="114" t="str">
        <f>IF(AND(K600&lt;&gt;"",K601=""),SUM(K$1:K601)-SUM(S$1:S599),"")</f>
        <v/>
      </c>
      <c r="T600" s="114" t="str">
        <f>IF(AND(M600&lt;&gt;"",M601=""),SUM(M$1:M601)-SUM(T$1:T599),"")</f>
        <v/>
      </c>
      <c r="V600" s="9" t="str">
        <f t="shared" si="105"/>
        <v/>
      </c>
      <c r="W600" s="28" t="str">
        <f t="shared" si="106"/>
        <v/>
      </c>
      <c r="X600" s="114" t="str">
        <f t="shared" si="107"/>
        <v/>
      </c>
      <c r="Y600" s="114" t="str">
        <f t="shared" si="108"/>
        <v/>
      </c>
      <c r="Z600" s="114" t="str">
        <f t="shared" si="109"/>
        <v/>
      </c>
    </row>
    <row r="601" spans="1:26" ht="12.75" x14ac:dyDescent="0.2">
      <c r="A601" s="16"/>
      <c r="C601" t="str">
        <f t="shared" si="99"/>
        <v/>
      </c>
      <c r="D601" s="16"/>
      <c r="E601" s="3" t="str">
        <f>IF(B601="","",IFERROR(VLOOKUP(B601,Ingredients!$A:$G,4,FALSE),"ingredient not in list"))</f>
        <v/>
      </c>
      <c r="F601" t="str">
        <f t="shared" si="100"/>
        <v/>
      </c>
      <c r="G601" s="9" t="str">
        <f>IF(B601="", "", IFERROR((VLOOKUP(B601,Ingredients!$A:$H,8,FALSE)*(D601/(VLOOKUP(B601,Ingredients!$A:$H,3,FALSE)))), "ingredient not in list"))</f>
        <v/>
      </c>
      <c r="H601" t="str">
        <f t="shared" si="101"/>
        <v/>
      </c>
      <c r="I601" s="69" t="str">
        <f>IF($B601="", "", IFERROR((VLOOKUP($B601,Ingredients!$A:$K,9,FALSE)*($D601/(VLOOKUP($B601,Ingredients!$A:$K,3,FALSE)))), "ingredient not in list"))</f>
        <v/>
      </c>
      <c r="J601" t="str">
        <f t="shared" si="102"/>
        <v/>
      </c>
      <c r="K601" s="69" t="str">
        <f>IF($B601="", "", IFERROR((VLOOKUP($B601,Ingredients!$A:$K,10,FALSE)*($D601/(VLOOKUP($B601,Ingredients!$A:$K,3,FALSE)))), "ingredient not in list"))</f>
        <v/>
      </c>
      <c r="L601" t="str">
        <f t="shared" si="103"/>
        <v/>
      </c>
      <c r="M601" s="69" t="str">
        <f>IF($B601="", "", IFERROR((VLOOKUP($B601,Ingredients!$A:$K,11,FALSE)*($D601/(VLOOKUP($B601,Ingredients!$A:$K,3,FALSE)))), "ingredient not in list"))</f>
        <v/>
      </c>
      <c r="N601" t="str">
        <f t="shared" si="104"/>
        <v/>
      </c>
      <c r="O601" s="29" t="str">
        <f>IF($B601="", "", IFERROR((VLOOKUP($B601,Ingredients!$A:$H,6,FALSE)*($D601/(VLOOKUP($B601,Ingredients!$A:$H,3,FALSE)))), "ingredient not in list"))</f>
        <v/>
      </c>
      <c r="P601" s="9" t="str">
        <f>IF(AND(G601&lt;&gt;"",G602=""),SUM(G$1:G602)-SUM(P$1:P600),"")</f>
        <v/>
      </c>
      <c r="Q601" t="str">
        <f>IF(AND(O601&lt;&gt;"",O602=""),SUM(O$1:O602)-SUM(Q$1:Q600),"")</f>
        <v/>
      </c>
      <c r="R601" s="114" t="str">
        <f>IF(AND(I601&lt;&gt;"",I602=""),SUM(I$1:I602)-SUM(R$1:R600),"")</f>
        <v/>
      </c>
      <c r="S601" s="114" t="str">
        <f>IF(AND(K601&lt;&gt;"",K602=""),SUM(K$1:K602)-SUM(S$1:S600),"")</f>
        <v/>
      </c>
      <c r="T601" s="114" t="str">
        <f>IF(AND(M601&lt;&gt;"",M602=""),SUM(M$1:M602)-SUM(T$1:T600),"")</f>
        <v/>
      </c>
      <c r="V601" s="9" t="str">
        <f t="shared" si="105"/>
        <v/>
      </c>
      <c r="W601" s="28" t="str">
        <f t="shared" si="106"/>
        <v/>
      </c>
      <c r="X601" s="114" t="str">
        <f t="shared" si="107"/>
        <v/>
      </c>
      <c r="Y601" s="114" t="str">
        <f t="shared" si="108"/>
        <v/>
      </c>
      <c r="Z601" s="114" t="str">
        <f t="shared" si="109"/>
        <v/>
      </c>
    </row>
    <row r="602" spans="1:26" ht="12.75" x14ac:dyDescent="0.2">
      <c r="A602" s="16"/>
      <c r="C602" t="str">
        <f t="shared" si="99"/>
        <v/>
      </c>
      <c r="D602" s="16"/>
      <c r="E602" s="3" t="str">
        <f>IF(B602="","",IFERROR(VLOOKUP(B602,Ingredients!$A:$G,4,FALSE),"ingredient not in list"))</f>
        <v/>
      </c>
      <c r="F602" t="str">
        <f t="shared" si="100"/>
        <v/>
      </c>
      <c r="G602" s="9" t="str">
        <f>IF(B602="", "", IFERROR((VLOOKUP(B602,Ingredients!$A:$H,8,FALSE)*(D602/(VLOOKUP(B602,Ingredients!$A:$H,3,FALSE)))), "ingredient not in list"))</f>
        <v/>
      </c>
      <c r="H602" t="str">
        <f t="shared" si="101"/>
        <v/>
      </c>
      <c r="I602" s="69" t="str">
        <f>IF($B602="", "", IFERROR((VLOOKUP($B602,Ingredients!$A:$K,9,FALSE)*($D602/(VLOOKUP($B602,Ingredients!$A:$K,3,FALSE)))), "ingredient not in list"))</f>
        <v/>
      </c>
      <c r="J602" t="str">
        <f t="shared" si="102"/>
        <v/>
      </c>
      <c r="K602" s="69" t="str">
        <f>IF($B602="", "", IFERROR((VLOOKUP($B602,Ingredients!$A:$K,10,FALSE)*($D602/(VLOOKUP($B602,Ingredients!$A:$K,3,FALSE)))), "ingredient not in list"))</f>
        <v/>
      </c>
      <c r="L602" t="str">
        <f t="shared" si="103"/>
        <v/>
      </c>
      <c r="M602" s="69" t="str">
        <f>IF($B602="", "", IFERROR((VLOOKUP($B602,Ingredients!$A:$K,11,FALSE)*($D602/(VLOOKUP($B602,Ingredients!$A:$K,3,FALSE)))), "ingredient not in list"))</f>
        <v/>
      </c>
      <c r="N602" t="str">
        <f t="shared" si="104"/>
        <v/>
      </c>
      <c r="O602" s="29" t="str">
        <f>IF($B602="", "", IFERROR((VLOOKUP($B602,Ingredients!$A:$H,6,FALSE)*($D602/(VLOOKUP($B602,Ingredients!$A:$H,3,FALSE)))), "ingredient not in list"))</f>
        <v/>
      </c>
      <c r="P602" s="9" t="str">
        <f>IF(AND(G602&lt;&gt;"",G603=""),SUM(G$1:G603)-SUM(P$1:P601),"")</f>
        <v/>
      </c>
      <c r="Q602" t="str">
        <f>IF(AND(O602&lt;&gt;"",O603=""),SUM(O$1:O603)-SUM(Q$1:Q601),"")</f>
        <v/>
      </c>
      <c r="R602" s="114" t="str">
        <f>IF(AND(I602&lt;&gt;"",I603=""),SUM(I$1:I603)-SUM(R$1:R601),"")</f>
        <v/>
      </c>
      <c r="S602" s="114" t="str">
        <f>IF(AND(K602&lt;&gt;"",K603=""),SUM(K$1:K603)-SUM(S$1:S601),"")</f>
        <v/>
      </c>
      <c r="T602" s="114" t="str">
        <f>IF(AND(M602&lt;&gt;"",M603=""),SUM(M$1:M603)-SUM(T$1:T601),"")</f>
        <v/>
      </c>
      <c r="V602" s="9" t="str">
        <f t="shared" si="105"/>
        <v/>
      </c>
      <c r="W602" s="28" t="str">
        <f t="shared" si="106"/>
        <v/>
      </c>
      <c r="X602" s="114" t="str">
        <f t="shared" si="107"/>
        <v/>
      </c>
      <c r="Y602" s="114" t="str">
        <f t="shared" si="108"/>
        <v/>
      </c>
      <c r="Z602" s="114" t="str">
        <f t="shared" si="109"/>
        <v/>
      </c>
    </row>
    <row r="603" spans="1:26" ht="12.75" x14ac:dyDescent="0.2">
      <c r="A603" s="16"/>
      <c r="C603" t="str">
        <f t="shared" si="99"/>
        <v/>
      </c>
      <c r="D603" s="16"/>
      <c r="E603" s="3" t="str">
        <f>IF(B603="","",IFERROR(VLOOKUP(B603,Ingredients!$A:$G,4,FALSE),"ingredient not in list"))</f>
        <v/>
      </c>
      <c r="F603" t="str">
        <f t="shared" si="100"/>
        <v/>
      </c>
      <c r="G603" s="9" t="str">
        <f>IF(B603="", "", IFERROR((VLOOKUP(B603,Ingredients!$A:$H,8,FALSE)*(D603/(VLOOKUP(B603,Ingredients!$A:$H,3,FALSE)))), "ingredient not in list"))</f>
        <v/>
      </c>
      <c r="H603" t="str">
        <f t="shared" si="101"/>
        <v/>
      </c>
      <c r="I603" s="69" t="str">
        <f>IF($B603="", "", IFERROR((VLOOKUP($B603,Ingredients!$A:$K,9,FALSE)*($D603/(VLOOKUP($B603,Ingredients!$A:$K,3,FALSE)))), "ingredient not in list"))</f>
        <v/>
      </c>
      <c r="J603" t="str">
        <f t="shared" si="102"/>
        <v/>
      </c>
      <c r="K603" s="69" t="str">
        <f>IF($B603="", "", IFERROR((VLOOKUP($B603,Ingredients!$A:$K,10,FALSE)*($D603/(VLOOKUP($B603,Ingredients!$A:$K,3,FALSE)))), "ingredient not in list"))</f>
        <v/>
      </c>
      <c r="L603" t="str">
        <f t="shared" si="103"/>
        <v/>
      </c>
      <c r="M603" s="69" t="str">
        <f>IF($B603="", "", IFERROR((VLOOKUP($B603,Ingredients!$A:$K,11,FALSE)*($D603/(VLOOKUP($B603,Ingredients!$A:$K,3,FALSE)))), "ingredient not in list"))</f>
        <v/>
      </c>
      <c r="N603" t="str">
        <f t="shared" si="104"/>
        <v/>
      </c>
      <c r="O603" s="29" t="str">
        <f>IF($B603="", "", IFERROR((VLOOKUP($B603,Ingredients!$A:$H,6,FALSE)*($D603/(VLOOKUP($B603,Ingredients!$A:$H,3,FALSE)))), "ingredient not in list"))</f>
        <v/>
      </c>
      <c r="P603" s="9" t="str">
        <f>IF(AND(G603&lt;&gt;"",G604=""),SUM(G$1:G604)-SUM(P$1:P602),"")</f>
        <v/>
      </c>
      <c r="Q603" t="str">
        <f>IF(AND(O603&lt;&gt;"",O604=""),SUM(O$1:O604)-SUM(Q$1:Q602),"")</f>
        <v/>
      </c>
      <c r="R603" s="114" t="str">
        <f>IF(AND(I603&lt;&gt;"",I604=""),SUM(I$1:I604)-SUM(R$1:R602),"")</f>
        <v/>
      </c>
      <c r="S603" s="114" t="str">
        <f>IF(AND(K603&lt;&gt;"",K604=""),SUM(K$1:K604)-SUM(S$1:S602),"")</f>
        <v/>
      </c>
      <c r="T603" s="114" t="str">
        <f>IF(AND(M603&lt;&gt;"",M604=""),SUM(M$1:M604)-SUM(T$1:T602),"")</f>
        <v/>
      </c>
      <c r="V603" s="9" t="str">
        <f t="shared" si="105"/>
        <v/>
      </c>
      <c r="W603" s="28" t="str">
        <f t="shared" si="106"/>
        <v/>
      </c>
      <c r="X603" s="114" t="str">
        <f t="shared" si="107"/>
        <v/>
      </c>
      <c r="Y603" s="114" t="str">
        <f t="shared" si="108"/>
        <v/>
      </c>
      <c r="Z603" s="114" t="str">
        <f t="shared" si="109"/>
        <v/>
      </c>
    </row>
    <row r="604" spans="1:26" ht="12.75" x14ac:dyDescent="0.2">
      <c r="A604" s="16"/>
      <c r="C604" t="str">
        <f t="shared" si="99"/>
        <v/>
      </c>
      <c r="D604" s="16"/>
      <c r="E604" s="3" t="str">
        <f>IF(B604="","",IFERROR(VLOOKUP(B604,Ingredients!$A:$G,4,FALSE),"ingredient not in list"))</f>
        <v/>
      </c>
      <c r="F604" t="str">
        <f t="shared" si="100"/>
        <v/>
      </c>
      <c r="G604" s="9" t="str">
        <f>IF(B604="", "", IFERROR((VLOOKUP(B604,Ingredients!$A:$H,8,FALSE)*(D604/(VLOOKUP(B604,Ingredients!$A:$H,3,FALSE)))), "ingredient not in list"))</f>
        <v/>
      </c>
      <c r="H604" t="str">
        <f t="shared" si="101"/>
        <v/>
      </c>
      <c r="I604" s="69" t="str">
        <f>IF($B604="", "", IFERROR((VLOOKUP($B604,Ingredients!$A:$K,9,FALSE)*($D604/(VLOOKUP($B604,Ingredients!$A:$K,3,FALSE)))), "ingredient not in list"))</f>
        <v/>
      </c>
      <c r="J604" t="str">
        <f t="shared" si="102"/>
        <v/>
      </c>
      <c r="K604" s="69" t="str">
        <f>IF($B604="", "", IFERROR((VLOOKUP($B604,Ingredients!$A:$K,10,FALSE)*($D604/(VLOOKUP($B604,Ingredients!$A:$K,3,FALSE)))), "ingredient not in list"))</f>
        <v/>
      </c>
      <c r="L604" t="str">
        <f t="shared" si="103"/>
        <v/>
      </c>
      <c r="M604" s="69" t="str">
        <f>IF($B604="", "", IFERROR((VLOOKUP($B604,Ingredients!$A:$K,11,FALSE)*($D604/(VLOOKUP($B604,Ingredients!$A:$K,3,FALSE)))), "ingredient not in list"))</f>
        <v/>
      </c>
      <c r="N604" t="str">
        <f t="shared" si="104"/>
        <v/>
      </c>
      <c r="O604" s="29" t="str">
        <f>IF($B604="", "", IFERROR((VLOOKUP($B604,Ingredients!$A:$H,6,FALSE)*($D604/(VLOOKUP($B604,Ingredients!$A:$H,3,FALSE)))), "ingredient not in list"))</f>
        <v/>
      </c>
      <c r="P604" s="9" t="str">
        <f>IF(AND(G604&lt;&gt;"",G605=""),SUM(G$1:G605)-SUM(P$1:P603),"")</f>
        <v/>
      </c>
      <c r="Q604" t="str">
        <f>IF(AND(O604&lt;&gt;"",O605=""),SUM(O$1:O605)-SUM(Q$1:Q603),"")</f>
        <v/>
      </c>
      <c r="R604" s="114" t="str">
        <f>IF(AND(I604&lt;&gt;"",I605=""),SUM(I$1:I605)-SUM(R$1:R603),"")</f>
        <v/>
      </c>
      <c r="S604" s="114" t="str">
        <f>IF(AND(K604&lt;&gt;"",K605=""),SUM(K$1:K605)-SUM(S$1:S603),"")</f>
        <v/>
      </c>
      <c r="T604" s="114" t="str">
        <f>IF(AND(M604&lt;&gt;"",M605=""),SUM(M$1:M605)-SUM(T$1:T603),"")</f>
        <v/>
      </c>
      <c r="V604" s="9" t="str">
        <f t="shared" si="105"/>
        <v/>
      </c>
      <c r="W604" s="28" t="str">
        <f t="shared" si="106"/>
        <v/>
      </c>
      <c r="X604" s="114" t="str">
        <f t="shared" si="107"/>
        <v/>
      </c>
      <c r="Y604" s="114" t="str">
        <f t="shared" si="108"/>
        <v/>
      </c>
      <c r="Z604" s="114" t="str">
        <f t="shared" si="109"/>
        <v/>
      </c>
    </row>
    <row r="605" spans="1:26" ht="12.75" x14ac:dyDescent="0.2">
      <c r="A605" s="16"/>
      <c r="C605" t="str">
        <f t="shared" si="99"/>
        <v/>
      </c>
      <c r="D605" s="16"/>
      <c r="E605" s="3" t="str">
        <f>IF(B605="","",IFERROR(VLOOKUP(B605,Ingredients!$A:$G,4,FALSE),"ingredient not in list"))</f>
        <v/>
      </c>
      <c r="F605" t="str">
        <f t="shared" si="100"/>
        <v/>
      </c>
      <c r="G605" s="9" t="str">
        <f>IF(B605="", "", IFERROR((VLOOKUP(B605,Ingredients!$A:$H,8,FALSE)*(D605/(VLOOKUP(B605,Ingredients!$A:$H,3,FALSE)))), "ingredient not in list"))</f>
        <v/>
      </c>
      <c r="H605" t="str">
        <f t="shared" si="101"/>
        <v/>
      </c>
      <c r="I605" s="69" t="str">
        <f>IF($B605="", "", IFERROR((VLOOKUP($B605,Ingredients!$A:$K,9,FALSE)*($D605/(VLOOKUP($B605,Ingredients!$A:$K,3,FALSE)))), "ingredient not in list"))</f>
        <v/>
      </c>
      <c r="J605" t="str">
        <f t="shared" si="102"/>
        <v/>
      </c>
      <c r="K605" s="69" t="str">
        <f>IF($B605="", "", IFERROR((VLOOKUP($B605,Ingredients!$A:$K,10,FALSE)*($D605/(VLOOKUP($B605,Ingredients!$A:$K,3,FALSE)))), "ingredient not in list"))</f>
        <v/>
      </c>
      <c r="L605" t="str">
        <f t="shared" si="103"/>
        <v/>
      </c>
      <c r="M605" s="69" t="str">
        <f>IF($B605="", "", IFERROR((VLOOKUP($B605,Ingredients!$A:$K,11,FALSE)*($D605/(VLOOKUP($B605,Ingredients!$A:$K,3,FALSE)))), "ingredient not in list"))</f>
        <v/>
      </c>
      <c r="N605" t="str">
        <f t="shared" si="104"/>
        <v/>
      </c>
      <c r="O605" s="29" t="str">
        <f>IF($B605="", "", IFERROR((VLOOKUP($B605,Ingredients!$A:$H,6,FALSE)*($D605/(VLOOKUP($B605,Ingredients!$A:$H,3,FALSE)))), "ingredient not in list"))</f>
        <v/>
      </c>
      <c r="P605" s="9" t="str">
        <f>IF(AND(G605&lt;&gt;"",G606=""),SUM(G$1:G606)-SUM(P$1:P604),"")</f>
        <v/>
      </c>
      <c r="Q605" t="str">
        <f>IF(AND(O605&lt;&gt;"",O606=""),SUM(O$1:O606)-SUM(Q$1:Q604),"")</f>
        <v/>
      </c>
      <c r="R605" s="114" t="str">
        <f>IF(AND(I605&lt;&gt;"",I606=""),SUM(I$1:I606)-SUM(R$1:R604),"")</f>
        <v/>
      </c>
      <c r="S605" s="114" t="str">
        <f>IF(AND(K605&lt;&gt;"",K606=""),SUM(K$1:K606)-SUM(S$1:S604),"")</f>
        <v/>
      </c>
      <c r="T605" s="114" t="str">
        <f>IF(AND(M605&lt;&gt;"",M606=""),SUM(M$1:M606)-SUM(T$1:T604),"")</f>
        <v/>
      </c>
      <c r="V605" s="9" t="str">
        <f t="shared" si="105"/>
        <v/>
      </c>
      <c r="W605" s="28" t="str">
        <f t="shared" si="106"/>
        <v/>
      </c>
      <c r="X605" s="114" t="str">
        <f t="shared" si="107"/>
        <v/>
      </c>
      <c r="Y605" s="114" t="str">
        <f t="shared" si="108"/>
        <v/>
      </c>
      <c r="Z605" s="114" t="str">
        <f t="shared" si="109"/>
        <v/>
      </c>
    </row>
    <row r="606" spans="1:26" ht="12.75" x14ac:dyDescent="0.2">
      <c r="A606" s="16"/>
      <c r="C606" t="str">
        <f t="shared" si="99"/>
        <v/>
      </c>
      <c r="D606" s="16"/>
      <c r="E606" s="3" t="str">
        <f>IF(B606="","",IFERROR(VLOOKUP(B606,Ingredients!$A:$G,4,FALSE),"ingredient not in list"))</f>
        <v/>
      </c>
      <c r="F606" t="str">
        <f t="shared" si="100"/>
        <v/>
      </c>
      <c r="G606" s="9" t="str">
        <f>IF(B606="", "", IFERROR((VLOOKUP(B606,Ingredients!$A:$H,8,FALSE)*(D606/(VLOOKUP(B606,Ingredients!$A:$H,3,FALSE)))), "ingredient not in list"))</f>
        <v/>
      </c>
      <c r="H606" t="str">
        <f t="shared" si="101"/>
        <v/>
      </c>
      <c r="I606" s="69" t="str">
        <f>IF($B606="", "", IFERROR((VLOOKUP($B606,Ingredients!$A:$K,9,FALSE)*($D606/(VLOOKUP($B606,Ingredients!$A:$K,3,FALSE)))), "ingredient not in list"))</f>
        <v/>
      </c>
      <c r="J606" t="str">
        <f t="shared" si="102"/>
        <v/>
      </c>
      <c r="K606" s="69" t="str">
        <f>IF($B606="", "", IFERROR((VLOOKUP($B606,Ingredients!$A:$K,10,FALSE)*($D606/(VLOOKUP($B606,Ingredients!$A:$K,3,FALSE)))), "ingredient not in list"))</f>
        <v/>
      </c>
      <c r="L606" t="str">
        <f t="shared" si="103"/>
        <v/>
      </c>
      <c r="M606" s="69" t="str">
        <f>IF($B606="", "", IFERROR((VLOOKUP($B606,Ingredients!$A:$K,11,FALSE)*($D606/(VLOOKUP($B606,Ingredients!$A:$K,3,FALSE)))), "ingredient not in list"))</f>
        <v/>
      </c>
      <c r="N606" t="str">
        <f t="shared" si="104"/>
        <v/>
      </c>
      <c r="O606" s="29" t="str">
        <f>IF($B606="", "", IFERROR((VLOOKUP($B606,Ingredients!$A:$H,6,FALSE)*($D606/(VLOOKUP($B606,Ingredients!$A:$H,3,FALSE)))), "ingredient not in list"))</f>
        <v/>
      </c>
      <c r="P606" s="9" t="str">
        <f>IF(AND(G606&lt;&gt;"",G607=""),SUM(G$1:G607)-SUM(P$1:P605),"")</f>
        <v/>
      </c>
      <c r="Q606" t="str">
        <f>IF(AND(O606&lt;&gt;"",O607=""),SUM(O$1:O607)-SUM(Q$1:Q605),"")</f>
        <v/>
      </c>
      <c r="R606" s="114" t="str">
        <f>IF(AND(I606&lt;&gt;"",I607=""),SUM(I$1:I607)-SUM(R$1:R605),"")</f>
        <v/>
      </c>
      <c r="S606" s="114" t="str">
        <f>IF(AND(K606&lt;&gt;"",K607=""),SUM(K$1:K607)-SUM(S$1:S605),"")</f>
        <v/>
      </c>
      <c r="T606" s="114" t="str">
        <f>IF(AND(M606&lt;&gt;"",M607=""),SUM(M$1:M607)-SUM(T$1:T605),"")</f>
        <v/>
      </c>
      <c r="V606" s="9" t="str">
        <f t="shared" si="105"/>
        <v/>
      </c>
      <c r="W606" s="28" t="str">
        <f t="shared" si="106"/>
        <v/>
      </c>
      <c r="X606" s="114" t="str">
        <f t="shared" si="107"/>
        <v/>
      </c>
      <c r="Y606" s="114" t="str">
        <f t="shared" si="108"/>
        <v/>
      </c>
      <c r="Z606" s="114" t="str">
        <f t="shared" si="109"/>
        <v/>
      </c>
    </row>
    <row r="607" spans="1:26" ht="12.75" x14ac:dyDescent="0.2">
      <c r="A607" s="16"/>
      <c r="C607" t="str">
        <f t="shared" si="99"/>
        <v/>
      </c>
      <c r="D607" s="16"/>
      <c r="E607" s="3" t="str">
        <f>IF(B607="","",IFERROR(VLOOKUP(B607,Ingredients!$A:$G,4,FALSE),"ingredient not in list"))</f>
        <v/>
      </c>
      <c r="F607" t="str">
        <f t="shared" si="100"/>
        <v/>
      </c>
      <c r="G607" s="9" t="str">
        <f>IF(B607="", "", IFERROR((VLOOKUP(B607,Ingredients!$A:$H,8,FALSE)*(D607/(VLOOKUP(B607,Ingredients!$A:$H,3,FALSE)))), "ingredient not in list"))</f>
        <v/>
      </c>
      <c r="H607" t="str">
        <f t="shared" si="101"/>
        <v/>
      </c>
      <c r="I607" s="69" t="str">
        <f>IF($B607="", "", IFERROR((VLOOKUP($B607,Ingredients!$A:$K,9,FALSE)*($D607/(VLOOKUP($B607,Ingredients!$A:$K,3,FALSE)))), "ingredient not in list"))</f>
        <v/>
      </c>
      <c r="J607" t="str">
        <f t="shared" si="102"/>
        <v/>
      </c>
      <c r="K607" s="69" t="str">
        <f>IF($B607="", "", IFERROR((VLOOKUP($B607,Ingredients!$A:$K,10,FALSE)*($D607/(VLOOKUP($B607,Ingredients!$A:$K,3,FALSE)))), "ingredient not in list"))</f>
        <v/>
      </c>
      <c r="L607" t="str">
        <f t="shared" si="103"/>
        <v/>
      </c>
      <c r="M607" s="69" t="str">
        <f>IF($B607="", "", IFERROR((VLOOKUP($B607,Ingredients!$A:$K,11,FALSE)*($D607/(VLOOKUP($B607,Ingredients!$A:$K,3,FALSE)))), "ingredient not in list"))</f>
        <v/>
      </c>
      <c r="N607" t="str">
        <f t="shared" si="104"/>
        <v/>
      </c>
      <c r="O607" s="29" t="str">
        <f>IF($B607="", "", IFERROR((VLOOKUP($B607,Ingredients!$A:$H,6,FALSE)*($D607/(VLOOKUP($B607,Ingredients!$A:$H,3,FALSE)))), "ingredient not in list"))</f>
        <v/>
      </c>
      <c r="P607" s="9" t="str">
        <f>IF(AND(G607&lt;&gt;"",G608=""),SUM(G$1:G608)-SUM(P$1:P606),"")</f>
        <v/>
      </c>
      <c r="Q607" t="str">
        <f>IF(AND(O607&lt;&gt;"",O608=""),SUM(O$1:O608)-SUM(Q$1:Q606),"")</f>
        <v/>
      </c>
      <c r="R607" s="114" t="str">
        <f>IF(AND(I607&lt;&gt;"",I608=""),SUM(I$1:I608)-SUM(R$1:R606),"")</f>
        <v/>
      </c>
      <c r="S607" s="114" t="str">
        <f>IF(AND(K607&lt;&gt;"",K608=""),SUM(K$1:K608)-SUM(S$1:S606),"")</f>
        <v/>
      </c>
      <c r="T607" s="114" t="str">
        <f>IF(AND(M607&lt;&gt;"",M608=""),SUM(M$1:M608)-SUM(T$1:T606),"")</f>
        <v/>
      </c>
      <c r="V607" s="9" t="str">
        <f t="shared" si="105"/>
        <v/>
      </c>
      <c r="W607" s="28" t="str">
        <f t="shared" si="106"/>
        <v/>
      </c>
      <c r="X607" s="114" t="str">
        <f t="shared" si="107"/>
        <v/>
      </c>
      <c r="Y607" s="114" t="str">
        <f t="shared" si="108"/>
        <v/>
      </c>
      <c r="Z607" s="114" t="str">
        <f t="shared" si="109"/>
        <v/>
      </c>
    </row>
    <row r="608" spans="1:26" ht="12.75" x14ac:dyDescent="0.2">
      <c r="A608" s="16"/>
      <c r="C608" t="str">
        <f t="shared" si="99"/>
        <v/>
      </c>
      <c r="D608" s="16"/>
      <c r="E608" s="3" t="str">
        <f>IF(B608="","",IFERROR(VLOOKUP(B608,Ingredients!$A:$G,4,FALSE),"ingredient not in list"))</f>
        <v/>
      </c>
      <c r="F608" t="str">
        <f t="shared" si="100"/>
        <v/>
      </c>
      <c r="G608" s="9" t="str">
        <f>IF(B608="", "", IFERROR((VLOOKUP(B608,Ingredients!$A:$H,8,FALSE)*(D608/(VLOOKUP(B608,Ingredients!$A:$H,3,FALSE)))), "ingredient not in list"))</f>
        <v/>
      </c>
      <c r="H608" t="str">
        <f t="shared" si="101"/>
        <v/>
      </c>
      <c r="I608" s="69" t="str">
        <f>IF($B608="", "", IFERROR((VLOOKUP($B608,Ingredients!$A:$K,9,FALSE)*($D608/(VLOOKUP($B608,Ingredients!$A:$K,3,FALSE)))), "ingredient not in list"))</f>
        <v/>
      </c>
      <c r="J608" t="str">
        <f t="shared" si="102"/>
        <v/>
      </c>
      <c r="K608" s="69" t="str">
        <f>IF($B608="", "", IFERROR((VLOOKUP($B608,Ingredients!$A:$K,10,FALSE)*($D608/(VLOOKUP($B608,Ingredients!$A:$K,3,FALSE)))), "ingredient not in list"))</f>
        <v/>
      </c>
      <c r="L608" t="str">
        <f t="shared" si="103"/>
        <v/>
      </c>
      <c r="M608" s="69" t="str">
        <f>IF($B608="", "", IFERROR((VLOOKUP($B608,Ingredients!$A:$K,11,FALSE)*($D608/(VLOOKUP($B608,Ingredients!$A:$K,3,FALSE)))), "ingredient not in list"))</f>
        <v/>
      </c>
      <c r="N608" t="str">
        <f t="shared" si="104"/>
        <v/>
      </c>
      <c r="O608" s="29" t="str">
        <f>IF($B608="", "", IFERROR((VLOOKUP($B608,Ingredients!$A:$H,6,FALSE)*($D608/(VLOOKUP($B608,Ingredients!$A:$H,3,FALSE)))), "ingredient not in list"))</f>
        <v/>
      </c>
      <c r="P608" s="9" t="str">
        <f>IF(AND(G608&lt;&gt;"",G609=""),SUM(G$1:G609)-SUM(P$1:P607),"")</f>
        <v/>
      </c>
      <c r="Q608" t="str">
        <f>IF(AND(O608&lt;&gt;"",O609=""),SUM(O$1:O609)-SUM(Q$1:Q607),"")</f>
        <v/>
      </c>
      <c r="R608" s="114" t="str">
        <f>IF(AND(I608&lt;&gt;"",I609=""),SUM(I$1:I609)-SUM(R$1:R607),"")</f>
        <v/>
      </c>
      <c r="S608" s="114" t="str">
        <f>IF(AND(K608&lt;&gt;"",K609=""),SUM(K$1:K609)-SUM(S$1:S607),"")</f>
        <v/>
      </c>
      <c r="T608" s="114" t="str">
        <f>IF(AND(M608&lt;&gt;"",M609=""),SUM(M$1:M609)-SUM(T$1:T607),"")</f>
        <v/>
      </c>
      <c r="V608" s="9" t="str">
        <f t="shared" si="105"/>
        <v/>
      </c>
      <c r="W608" s="28" t="str">
        <f t="shared" si="106"/>
        <v/>
      </c>
      <c r="X608" s="114" t="str">
        <f t="shared" si="107"/>
        <v/>
      </c>
      <c r="Y608" s="114" t="str">
        <f t="shared" si="108"/>
        <v/>
      </c>
      <c r="Z608" s="114" t="str">
        <f t="shared" si="109"/>
        <v/>
      </c>
    </row>
    <row r="609" spans="1:26" ht="12.75" x14ac:dyDescent="0.2">
      <c r="A609" s="16"/>
      <c r="C609" t="str">
        <f t="shared" si="99"/>
        <v/>
      </c>
      <c r="D609" s="16"/>
      <c r="E609" s="3" t="str">
        <f>IF(B609="","",IFERROR(VLOOKUP(B609,Ingredients!$A:$G,4,FALSE),"ingredient not in list"))</f>
        <v/>
      </c>
      <c r="F609" t="str">
        <f t="shared" si="100"/>
        <v/>
      </c>
      <c r="G609" s="9" t="str">
        <f>IF(B609="", "", IFERROR((VLOOKUP(B609,Ingredients!$A:$H,8,FALSE)*(D609/(VLOOKUP(B609,Ingredients!$A:$H,3,FALSE)))), "ingredient not in list"))</f>
        <v/>
      </c>
      <c r="H609" t="str">
        <f t="shared" si="101"/>
        <v/>
      </c>
      <c r="I609" s="69" t="str">
        <f>IF($B609="", "", IFERROR((VLOOKUP($B609,Ingredients!$A:$K,9,FALSE)*($D609/(VLOOKUP($B609,Ingredients!$A:$K,3,FALSE)))), "ingredient not in list"))</f>
        <v/>
      </c>
      <c r="J609" t="str">
        <f t="shared" si="102"/>
        <v/>
      </c>
      <c r="K609" s="69" t="str">
        <f>IF($B609="", "", IFERROR((VLOOKUP($B609,Ingredients!$A:$K,10,FALSE)*($D609/(VLOOKUP($B609,Ingredients!$A:$K,3,FALSE)))), "ingredient not in list"))</f>
        <v/>
      </c>
      <c r="L609" t="str">
        <f t="shared" si="103"/>
        <v/>
      </c>
      <c r="M609" s="69" t="str">
        <f>IF($B609="", "", IFERROR((VLOOKUP($B609,Ingredients!$A:$K,11,FALSE)*($D609/(VLOOKUP($B609,Ingredients!$A:$K,3,FALSE)))), "ingredient not in list"))</f>
        <v/>
      </c>
      <c r="N609" t="str">
        <f t="shared" si="104"/>
        <v/>
      </c>
      <c r="O609" s="29" t="str">
        <f>IF($B609="", "", IFERROR((VLOOKUP($B609,Ingredients!$A:$H,6,FALSE)*($D609/(VLOOKUP($B609,Ingredients!$A:$H,3,FALSE)))), "ingredient not in list"))</f>
        <v/>
      </c>
      <c r="P609" s="9" t="str">
        <f>IF(AND(G609&lt;&gt;"",G610=""),SUM(G$1:G610)-SUM(P$1:P608),"")</f>
        <v/>
      </c>
      <c r="Q609" t="str">
        <f>IF(AND(O609&lt;&gt;"",O610=""),SUM(O$1:O610)-SUM(Q$1:Q608),"")</f>
        <v/>
      </c>
      <c r="R609" s="114" t="str">
        <f>IF(AND(I609&lt;&gt;"",I610=""),SUM(I$1:I610)-SUM(R$1:R608),"")</f>
        <v/>
      </c>
      <c r="S609" s="114" t="str">
        <f>IF(AND(K609&lt;&gt;"",K610=""),SUM(K$1:K610)-SUM(S$1:S608),"")</f>
        <v/>
      </c>
      <c r="T609" s="114" t="str">
        <f>IF(AND(M609&lt;&gt;"",M610=""),SUM(M$1:M610)-SUM(T$1:T608),"")</f>
        <v/>
      </c>
      <c r="V609" s="9" t="str">
        <f t="shared" si="105"/>
        <v/>
      </c>
      <c r="W609" s="28" t="str">
        <f t="shared" si="106"/>
        <v/>
      </c>
      <c r="X609" s="114" t="str">
        <f t="shared" si="107"/>
        <v/>
      </c>
      <c r="Y609" s="114" t="str">
        <f t="shared" si="108"/>
        <v/>
      </c>
      <c r="Z609" s="114" t="str">
        <f t="shared" si="109"/>
        <v/>
      </c>
    </row>
    <row r="610" spans="1:26" ht="12.75" x14ac:dyDescent="0.2">
      <c r="A610" s="16"/>
      <c r="C610" t="str">
        <f t="shared" si="99"/>
        <v/>
      </c>
      <c r="D610" s="16"/>
      <c r="E610" s="3" t="str">
        <f>IF(B610="","",IFERROR(VLOOKUP(B610,Ingredients!$A:$G,4,FALSE),"ingredient not in list"))</f>
        <v/>
      </c>
      <c r="F610" t="str">
        <f t="shared" si="100"/>
        <v/>
      </c>
      <c r="G610" s="9" t="str">
        <f>IF(B610="", "", IFERROR((VLOOKUP(B610,Ingredients!$A:$H,8,FALSE)*(D610/(VLOOKUP(B610,Ingredients!$A:$H,3,FALSE)))), "ingredient not in list"))</f>
        <v/>
      </c>
      <c r="H610" t="str">
        <f t="shared" si="101"/>
        <v/>
      </c>
      <c r="I610" s="69" t="str">
        <f>IF($B610="", "", IFERROR((VLOOKUP($B610,Ingredients!$A:$K,9,FALSE)*($D610/(VLOOKUP($B610,Ingredients!$A:$K,3,FALSE)))), "ingredient not in list"))</f>
        <v/>
      </c>
      <c r="J610" t="str">
        <f t="shared" si="102"/>
        <v/>
      </c>
      <c r="K610" s="69" t="str">
        <f>IF($B610="", "", IFERROR((VLOOKUP($B610,Ingredients!$A:$K,10,FALSE)*($D610/(VLOOKUP($B610,Ingredients!$A:$K,3,FALSE)))), "ingredient not in list"))</f>
        <v/>
      </c>
      <c r="L610" t="str">
        <f t="shared" si="103"/>
        <v/>
      </c>
      <c r="M610" s="69" t="str">
        <f>IF($B610="", "", IFERROR((VLOOKUP($B610,Ingredients!$A:$K,11,FALSE)*($D610/(VLOOKUP($B610,Ingredients!$A:$K,3,FALSE)))), "ingredient not in list"))</f>
        <v/>
      </c>
      <c r="N610" t="str">
        <f t="shared" si="104"/>
        <v/>
      </c>
      <c r="O610" s="29" t="str">
        <f>IF($B610="", "", IFERROR((VLOOKUP($B610,Ingredients!$A:$H,6,FALSE)*($D610/(VLOOKUP($B610,Ingredients!$A:$H,3,FALSE)))), "ingredient not in list"))</f>
        <v/>
      </c>
      <c r="P610" s="9" t="str">
        <f>IF(AND(G610&lt;&gt;"",G611=""),SUM(G$1:G611)-SUM(P$1:P609),"")</f>
        <v/>
      </c>
      <c r="Q610" t="str">
        <f>IF(AND(O610&lt;&gt;"",O611=""),SUM(O$1:O611)-SUM(Q$1:Q609),"")</f>
        <v/>
      </c>
      <c r="R610" s="114" t="str">
        <f>IF(AND(I610&lt;&gt;"",I611=""),SUM(I$1:I611)-SUM(R$1:R609),"")</f>
        <v/>
      </c>
      <c r="S610" s="114" t="str">
        <f>IF(AND(K610&lt;&gt;"",K611=""),SUM(K$1:K611)-SUM(S$1:S609),"")</f>
        <v/>
      </c>
      <c r="T610" s="114" t="str">
        <f>IF(AND(M610&lt;&gt;"",M611=""),SUM(M$1:M611)-SUM(T$1:T609),"")</f>
        <v/>
      </c>
      <c r="V610" s="9" t="str">
        <f t="shared" si="105"/>
        <v/>
      </c>
      <c r="W610" s="28" t="str">
        <f t="shared" si="106"/>
        <v/>
      </c>
      <c r="X610" s="114" t="str">
        <f t="shared" si="107"/>
        <v/>
      </c>
      <c r="Y610" s="114" t="str">
        <f t="shared" si="108"/>
        <v/>
      </c>
      <c r="Z610" s="114" t="str">
        <f t="shared" si="109"/>
        <v/>
      </c>
    </row>
    <row r="611" spans="1:26" ht="12.75" x14ac:dyDescent="0.2">
      <c r="A611" s="16"/>
      <c r="C611" t="str">
        <f t="shared" si="99"/>
        <v/>
      </c>
      <c r="D611" s="16"/>
      <c r="E611" s="3" t="str">
        <f>IF(B611="","",IFERROR(VLOOKUP(B611,Ingredients!$A:$G,4,FALSE),"ingredient not in list"))</f>
        <v/>
      </c>
      <c r="F611" t="str">
        <f t="shared" si="100"/>
        <v/>
      </c>
      <c r="G611" s="9" t="str">
        <f>IF(B611="", "", IFERROR((VLOOKUP(B611,Ingredients!$A:$H,8,FALSE)*(D611/(VLOOKUP(B611,Ingredients!$A:$H,3,FALSE)))), "ingredient not in list"))</f>
        <v/>
      </c>
      <c r="H611" t="str">
        <f t="shared" si="101"/>
        <v/>
      </c>
      <c r="I611" s="69" t="str">
        <f>IF($B611="", "", IFERROR((VLOOKUP($B611,Ingredients!$A:$K,9,FALSE)*($D611/(VLOOKUP($B611,Ingredients!$A:$K,3,FALSE)))), "ingredient not in list"))</f>
        <v/>
      </c>
      <c r="J611" t="str">
        <f t="shared" si="102"/>
        <v/>
      </c>
      <c r="K611" s="69" t="str">
        <f>IF($B611="", "", IFERROR((VLOOKUP($B611,Ingredients!$A:$K,10,FALSE)*($D611/(VLOOKUP($B611,Ingredients!$A:$K,3,FALSE)))), "ingredient not in list"))</f>
        <v/>
      </c>
      <c r="L611" t="str">
        <f t="shared" si="103"/>
        <v/>
      </c>
      <c r="M611" s="69" t="str">
        <f>IF($B611="", "", IFERROR((VLOOKUP($B611,Ingredients!$A:$K,11,FALSE)*($D611/(VLOOKUP($B611,Ingredients!$A:$K,3,FALSE)))), "ingredient not in list"))</f>
        <v/>
      </c>
      <c r="N611" t="str">
        <f t="shared" si="104"/>
        <v/>
      </c>
      <c r="O611" s="29" t="str">
        <f>IF($B611="", "", IFERROR((VLOOKUP($B611,Ingredients!$A:$H,6,FALSE)*($D611/(VLOOKUP($B611,Ingredients!$A:$H,3,FALSE)))), "ingredient not in list"))</f>
        <v/>
      </c>
      <c r="P611" s="9" t="str">
        <f>IF(AND(G611&lt;&gt;"",G612=""),SUM(G$1:G612)-SUM(P$1:P610),"")</f>
        <v/>
      </c>
      <c r="Q611" t="str">
        <f>IF(AND(O611&lt;&gt;"",O612=""),SUM(O$1:O612)-SUM(Q$1:Q610),"")</f>
        <v/>
      </c>
      <c r="R611" s="114" t="str">
        <f>IF(AND(I611&lt;&gt;"",I612=""),SUM(I$1:I612)-SUM(R$1:R610),"")</f>
        <v/>
      </c>
      <c r="S611" s="114" t="str">
        <f>IF(AND(K611&lt;&gt;"",K612=""),SUM(K$1:K612)-SUM(S$1:S610),"")</f>
        <v/>
      </c>
      <c r="T611" s="114" t="str">
        <f>IF(AND(M611&lt;&gt;"",M612=""),SUM(M$1:M612)-SUM(T$1:T610),"")</f>
        <v/>
      </c>
      <c r="V611" s="9" t="str">
        <f t="shared" si="105"/>
        <v/>
      </c>
      <c r="W611" s="28" t="str">
        <f t="shared" si="106"/>
        <v/>
      </c>
      <c r="X611" s="114" t="str">
        <f t="shared" si="107"/>
        <v/>
      </c>
      <c r="Y611" s="114" t="str">
        <f t="shared" si="108"/>
        <v/>
      </c>
      <c r="Z611" s="114" t="str">
        <f t="shared" si="109"/>
        <v/>
      </c>
    </row>
    <row r="612" spans="1:26" ht="12.75" x14ac:dyDescent="0.2">
      <c r="A612" s="16"/>
      <c r="C612" t="str">
        <f t="shared" si="99"/>
        <v/>
      </c>
      <c r="D612" s="16"/>
      <c r="E612" s="3" t="str">
        <f>IF(B612="","",IFERROR(VLOOKUP(B612,Ingredients!$A:$G,4,FALSE),"ingredient not in list"))</f>
        <v/>
      </c>
      <c r="F612" t="str">
        <f t="shared" si="100"/>
        <v/>
      </c>
      <c r="G612" s="9" t="str">
        <f>IF(B612="", "", IFERROR((VLOOKUP(B612,Ingredients!$A:$H,8,FALSE)*(D612/(VLOOKUP(B612,Ingredients!$A:$H,3,FALSE)))), "ingredient not in list"))</f>
        <v/>
      </c>
      <c r="H612" t="str">
        <f t="shared" si="101"/>
        <v/>
      </c>
      <c r="I612" s="69" t="str">
        <f>IF($B612="", "", IFERROR((VLOOKUP($B612,Ingredients!$A:$K,9,FALSE)*($D612/(VLOOKUP($B612,Ingredients!$A:$K,3,FALSE)))), "ingredient not in list"))</f>
        <v/>
      </c>
      <c r="J612" t="str">
        <f t="shared" si="102"/>
        <v/>
      </c>
      <c r="K612" s="69" t="str">
        <f>IF($B612="", "", IFERROR((VLOOKUP($B612,Ingredients!$A:$K,10,FALSE)*($D612/(VLOOKUP($B612,Ingredients!$A:$K,3,FALSE)))), "ingredient not in list"))</f>
        <v/>
      </c>
      <c r="L612" t="str">
        <f t="shared" si="103"/>
        <v/>
      </c>
      <c r="M612" s="69" t="str">
        <f>IF($B612="", "", IFERROR((VLOOKUP($B612,Ingredients!$A:$K,11,FALSE)*($D612/(VLOOKUP($B612,Ingredients!$A:$K,3,FALSE)))), "ingredient not in list"))</f>
        <v/>
      </c>
      <c r="N612" t="str">
        <f t="shared" si="104"/>
        <v/>
      </c>
      <c r="O612" s="29" t="str">
        <f>IF($B612="", "", IFERROR((VLOOKUP($B612,Ingredients!$A:$H,6,FALSE)*($D612/(VLOOKUP($B612,Ingredients!$A:$H,3,FALSE)))), "ingredient not in list"))</f>
        <v/>
      </c>
      <c r="P612" s="9" t="str">
        <f>IF(AND(G612&lt;&gt;"",G613=""),SUM(G$1:G613)-SUM(P$1:P611),"")</f>
        <v/>
      </c>
      <c r="Q612" t="str">
        <f>IF(AND(O612&lt;&gt;"",O613=""),SUM(O$1:O613)-SUM(Q$1:Q611),"")</f>
        <v/>
      </c>
      <c r="R612" s="114" t="str">
        <f>IF(AND(I612&lt;&gt;"",I613=""),SUM(I$1:I613)-SUM(R$1:R611),"")</f>
        <v/>
      </c>
      <c r="S612" s="114" t="str">
        <f>IF(AND(K612&lt;&gt;"",K613=""),SUM(K$1:K613)-SUM(S$1:S611),"")</f>
        <v/>
      </c>
      <c r="T612" s="114" t="str">
        <f>IF(AND(M612&lt;&gt;"",M613=""),SUM(M$1:M613)-SUM(T$1:T611),"")</f>
        <v/>
      </c>
      <c r="V612" s="9" t="str">
        <f t="shared" si="105"/>
        <v/>
      </c>
      <c r="W612" s="28" t="str">
        <f t="shared" si="106"/>
        <v/>
      </c>
      <c r="X612" s="114" t="str">
        <f t="shared" si="107"/>
        <v/>
      </c>
      <c r="Y612" s="114" t="str">
        <f t="shared" si="108"/>
        <v/>
      </c>
      <c r="Z612" s="114" t="str">
        <f t="shared" si="109"/>
        <v/>
      </c>
    </row>
    <row r="613" spans="1:26" ht="12.75" x14ac:dyDescent="0.2">
      <c r="A613" s="16"/>
      <c r="C613" t="str">
        <f t="shared" si="99"/>
        <v/>
      </c>
      <c r="D613" s="16"/>
      <c r="E613" s="3" t="str">
        <f>IF(B613="","",IFERROR(VLOOKUP(B613,Ingredients!$A:$G,4,FALSE),"ingredient not in list"))</f>
        <v/>
      </c>
      <c r="F613" t="str">
        <f t="shared" si="100"/>
        <v/>
      </c>
      <c r="G613" s="9" t="str">
        <f>IF(B613="", "", IFERROR((VLOOKUP(B613,Ingredients!$A:$H,8,FALSE)*(D613/(VLOOKUP(B613,Ingredients!$A:$H,3,FALSE)))), "ingredient not in list"))</f>
        <v/>
      </c>
      <c r="H613" t="str">
        <f t="shared" si="101"/>
        <v/>
      </c>
      <c r="I613" s="69" t="str">
        <f>IF($B613="", "", IFERROR((VLOOKUP($B613,Ingredients!$A:$K,9,FALSE)*($D613/(VLOOKUP($B613,Ingredients!$A:$K,3,FALSE)))), "ingredient not in list"))</f>
        <v/>
      </c>
      <c r="J613" t="str">
        <f t="shared" si="102"/>
        <v/>
      </c>
      <c r="K613" s="69" t="str">
        <f>IF($B613="", "", IFERROR((VLOOKUP($B613,Ingredients!$A:$K,10,FALSE)*($D613/(VLOOKUP($B613,Ingredients!$A:$K,3,FALSE)))), "ingredient not in list"))</f>
        <v/>
      </c>
      <c r="L613" t="str">
        <f t="shared" si="103"/>
        <v/>
      </c>
      <c r="M613" s="69" t="str">
        <f>IF($B613="", "", IFERROR((VLOOKUP($B613,Ingredients!$A:$K,11,FALSE)*($D613/(VLOOKUP($B613,Ingredients!$A:$K,3,FALSE)))), "ingredient not in list"))</f>
        <v/>
      </c>
      <c r="N613" t="str">
        <f t="shared" si="104"/>
        <v/>
      </c>
      <c r="O613" s="29" t="str">
        <f>IF($B613="", "", IFERROR((VLOOKUP($B613,Ingredients!$A:$H,6,FALSE)*($D613/(VLOOKUP($B613,Ingredients!$A:$H,3,FALSE)))), "ingredient not in list"))</f>
        <v/>
      </c>
      <c r="P613" s="9" t="str">
        <f>IF(AND(G613&lt;&gt;"",G614=""),SUM(G$1:G614)-SUM(P$1:P612),"")</f>
        <v/>
      </c>
      <c r="Q613" t="str">
        <f>IF(AND(O613&lt;&gt;"",O614=""),SUM(O$1:O614)-SUM(Q$1:Q612),"")</f>
        <v/>
      </c>
      <c r="R613" s="114" t="str">
        <f>IF(AND(I613&lt;&gt;"",I614=""),SUM(I$1:I614)-SUM(R$1:R612),"")</f>
        <v/>
      </c>
      <c r="S613" s="114" t="str">
        <f>IF(AND(K613&lt;&gt;"",K614=""),SUM(K$1:K614)-SUM(S$1:S612),"")</f>
        <v/>
      </c>
      <c r="T613" s="114" t="str">
        <f>IF(AND(M613&lt;&gt;"",M614=""),SUM(M$1:M614)-SUM(T$1:T612),"")</f>
        <v/>
      </c>
      <c r="V613" s="9" t="str">
        <f t="shared" si="105"/>
        <v/>
      </c>
      <c r="W613" s="28" t="str">
        <f t="shared" si="106"/>
        <v/>
      </c>
      <c r="X613" s="114" t="str">
        <f t="shared" si="107"/>
        <v/>
      </c>
      <c r="Y613" s="114" t="str">
        <f t="shared" si="108"/>
        <v/>
      </c>
      <c r="Z613" s="114" t="str">
        <f t="shared" si="109"/>
        <v/>
      </c>
    </row>
    <row r="614" spans="1:26" ht="12.75" x14ac:dyDescent="0.2">
      <c r="A614" s="16"/>
      <c r="C614" t="str">
        <f t="shared" si="99"/>
        <v/>
      </c>
      <c r="D614" s="16"/>
      <c r="E614" s="3" t="str">
        <f>IF(B614="","",IFERROR(VLOOKUP(B614,Ingredients!$A:$G,4,FALSE),"ingredient not in list"))</f>
        <v/>
      </c>
      <c r="F614" t="str">
        <f t="shared" si="100"/>
        <v/>
      </c>
      <c r="G614" s="9" t="str">
        <f>IF(B614="", "", IFERROR((VLOOKUP(B614,Ingredients!$A:$H,8,FALSE)*(D614/(VLOOKUP(B614,Ingredients!$A:$H,3,FALSE)))), "ingredient not in list"))</f>
        <v/>
      </c>
      <c r="H614" t="str">
        <f t="shared" si="101"/>
        <v/>
      </c>
      <c r="I614" s="69" t="str">
        <f>IF($B614="", "", IFERROR((VLOOKUP($B614,Ingredients!$A:$K,9,FALSE)*($D614/(VLOOKUP($B614,Ingredients!$A:$K,3,FALSE)))), "ingredient not in list"))</f>
        <v/>
      </c>
      <c r="J614" t="str">
        <f t="shared" si="102"/>
        <v/>
      </c>
      <c r="K614" s="69" t="str">
        <f>IF($B614="", "", IFERROR((VLOOKUP($B614,Ingredients!$A:$K,10,FALSE)*($D614/(VLOOKUP($B614,Ingredients!$A:$K,3,FALSE)))), "ingredient not in list"))</f>
        <v/>
      </c>
      <c r="L614" t="str">
        <f t="shared" si="103"/>
        <v/>
      </c>
      <c r="M614" s="69" t="str">
        <f>IF($B614="", "", IFERROR((VLOOKUP($B614,Ingredients!$A:$K,11,FALSE)*($D614/(VLOOKUP($B614,Ingredients!$A:$K,3,FALSE)))), "ingredient not in list"))</f>
        <v/>
      </c>
      <c r="N614" t="str">
        <f t="shared" si="104"/>
        <v/>
      </c>
      <c r="O614" s="29" t="str">
        <f>IF($B614="", "", IFERROR((VLOOKUP($B614,Ingredients!$A:$H,6,FALSE)*($D614/(VLOOKUP($B614,Ingredients!$A:$H,3,FALSE)))), "ingredient not in list"))</f>
        <v/>
      </c>
      <c r="P614" s="9" t="str">
        <f>IF(AND(G614&lt;&gt;"",G615=""),SUM(G$1:G615)-SUM(P$1:P613),"")</f>
        <v/>
      </c>
      <c r="Q614" t="str">
        <f>IF(AND(O614&lt;&gt;"",O615=""),SUM(O$1:O615)-SUM(Q$1:Q613),"")</f>
        <v/>
      </c>
      <c r="R614" s="114" t="str">
        <f>IF(AND(I614&lt;&gt;"",I615=""),SUM(I$1:I615)-SUM(R$1:R613),"")</f>
        <v/>
      </c>
      <c r="S614" s="114" t="str">
        <f>IF(AND(K614&lt;&gt;"",K615=""),SUM(K$1:K615)-SUM(S$1:S613),"")</f>
        <v/>
      </c>
      <c r="T614" s="114" t="str">
        <f>IF(AND(M614&lt;&gt;"",M615=""),SUM(M$1:M615)-SUM(T$1:T613),"")</f>
        <v/>
      </c>
      <c r="V614" s="9" t="str">
        <f t="shared" si="105"/>
        <v/>
      </c>
      <c r="W614" s="28" t="str">
        <f t="shared" si="106"/>
        <v/>
      </c>
      <c r="X614" s="114" t="str">
        <f t="shared" si="107"/>
        <v/>
      </c>
      <c r="Y614" s="114" t="str">
        <f t="shared" si="108"/>
        <v/>
      </c>
      <c r="Z614" s="114" t="str">
        <f t="shared" si="109"/>
        <v/>
      </c>
    </row>
    <row r="615" spans="1:26" ht="12.75" x14ac:dyDescent="0.2">
      <c r="A615" s="16"/>
      <c r="C615" t="str">
        <f t="shared" si="99"/>
        <v/>
      </c>
      <c r="D615" s="16"/>
      <c r="E615" s="3" t="str">
        <f>IF(B615="","",IFERROR(VLOOKUP(B615,Ingredients!$A:$G,4,FALSE),"ingredient not in list"))</f>
        <v/>
      </c>
      <c r="F615" t="str">
        <f t="shared" si="100"/>
        <v/>
      </c>
      <c r="G615" s="9" t="str">
        <f>IF(B615="", "", IFERROR((VLOOKUP(B615,Ingredients!$A:$H,8,FALSE)*(D615/(VLOOKUP(B615,Ingredients!$A:$H,3,FALSE)))), "ingredient not in list"))</f>
        <v/>
      </c>
      <c r="H615" t="str">
        <f t="shared" si="101"/>
        <v/>
      </c>
      <c r="I615" s="69" t="str">
        <f>IF($B615="", "", IFERROR((VLOOKUP($B615,Ingredients!$A:$K,9,FALSE)*($D615/(VLOOKUP($B615,Ingredients!$A:$K,3,FALSE)))), "ingredient not in list"))</f>
        <v/>
      </c>
      <c r="J615" t="str">
        <f t="shared" si="102"/>
        <v/>
      </c>
      <c r="K615" s="69" t="str">
        <f>IF($B615="", "", IFERROR((VLOOKUP($B615,Ingredients!$A:$K,10,FALSE)*($D615/(VLOOKUP($B615,Ingredients!$A:$K,3,FALSE)))), "ingredient not in list"))</f>
        <v/>
      </c>
      <c r="L615" t="str">
        <f t="shared" si="103"/>
        <v/>
      </c>
      <c r="M615" s="69" t="str">
        <f>IF($B615="", "", IFERROR((VLOOKUP($B615,Ingredients!$A:$K,11,FALSE)*($D615/(VLOOKUP($B615,Ingredients!$A:$K,3,FALSE)))), "ingredient not in list"))</f>
        <v/>
      </c>
      <c r="N615" t="str">
        <f t="shared" si="104"/>
        <v/>
      </c>
      <c r="O615" s="29" t="str">
        <f>IF($B615="", "", IFERROR((VLOOKUP($B615,Ingredients!$A:$H,6,FALSE)*($D615/(VLOOKUP($B615,Ingredients!$A:$H,3,FALSE)))), "ingredient not in list"))</f>
        <v/>
      </c>
      <c r="P615" s="9" t="str">
        <f>IF(AND(G615&lt;&gt;"",G616=""),SUM(G$1:G616)-SUM(P$1:P614),"")</f>
        <v/>
      </c>
      <c r="Q615" t="str">
        <f>IF(AND(O615&lt;&gt;"",O616=""),SUM(O$1:O616)-SUM(Q$1:Q614),"")</f>
        <v/>
      </c>
      <c r="R615" s="114" t="str">
        <f>IF(AND(I615&lt;&gt;"",I616=""),SUM(I$1:I616)-SUM(R$1:R614),"")</f>
        <v/>
      </c>
      <c r="S615" s="114" t="str">
        <f>IF(AND(K615&lt;&gt;"",K616=""),SUM(K$1:K616)-SUM(S$1:S614),"")</f>
        <v/>
      </c>
      <c r="T615" s="114" t="str">
        <f>IF(AND(M615&lt;&gt;"",M616=""),SUM(M$1:M616)-SUM(T$1:T614),"")</f>
        <v/>
      </c>
      <c r="V615" s="9" t="str">
        <f t="shared" si="105"/>
        <v/>
      </c>
      <c r="W615" s="28" t="str">
        <f t="shared" si="106"/>
        <v/>
      </c>
      <c r="X615" s="114" t="str">
        <f t="shared" si="107"/>
        <v/>
      </c>
      <c r="Y615" s="114" t="str">
        <f t="shared" si="108"/>
        <v/>
      </c>
      <c r="Z615" s="114" t="str">
        <f t="shared" si="109"/>
        <v/>
      </c>
    </row>
    <row r="616" spans="1:26" ht="12.75" x14ac:dyDescent="0.2">
      <c r="A616" s="16"/>
      <c r="C616" t="str">
        <f t="shared" si="99"/>
        <v/>
      </c>
      <c r="D616" s="16"/>
      <c r="E616" s="3" t="str">
        <f>IF(B616="","",IFERROR(VLOOKUP(B616,Ingredients!$A:$G,4,FALSE),"ingredient not in list"))</f>
        <v/>
      </c>
      <c r="F616" t="str">
        <f t="shared" si="100"/>
        <v/>
      </c>
      <c r="G616" s="9" t="str">
        <f>IF(B616="", "", IFERROR((VLOOKUP(B616,Ingredients!$A:$H,8,FALSE)*(D616/(VLOOKUP(B616,Ingredients!$A:$H,3,FALSE)))), "ingredient not in list"))</f>
        <v/>
      </c>
      <c r="H616" t="str">
        <f t="shared" si="101"/>
        <v/>
      </c>
      <c r="I616" s="69" t="str">
        <f>IF($B616="", "", IFERROR((VLOOKUP($B616,Ingredients!$A:$K,9,FALSE)*($D616/(VLOOKUP($B616,Ingredients!$A:$K,3,FALSE)))), "ingredient not in list"))</f>
        <v/>
      </c>
      <c r="J616" t="str">
        <f t="shared" si="102"/>
        <v/>
      </c>
      <c r="K616" s="69" t="str">
        <f>IF($B616="", "", IFERROR((VLOOKUP($B616,Ingredients!$A:$K,10,FALSE)*($D616/(VLOOKUP($B616,Ingredients!$A:$K,3,FALSE)))), "ingredient not in list"))</f>
        <v/>
      </c>
      <c r="L616" t="str">
        <f t="shared" si="103"/>
        <v/>
      </c>
      <c r="M616" s="69" t="str">
        <f>IF($B616="", "", IFERROR((VLOOKUP($B616,Ingredients!$A:$K,11,FALSE)*($D616/(VLOOKUP($B616,Ingredients!$A:$K,3,FALSE)))), "ingredient not in list"))</f>
        <v/>
      </c>
      <c r="N616" t="str">
        <f t="shared" si="104"/>
        <v/>
      </c>
      <c r="O616" s="29" t="str">
        <f>IF($B616="", "", IFERROR((VLOOKUP($B616,Ingredients!$A:$H,6,FALSE)*($D616/(VLOOKUP($B616,Ingredients!$A:$H,3,FALSE)))), "ingredient not in list"))</f>
        <v/>
      </c>
      <c r="P616" s="9" t="str">
        <f>IF(AND(G616&lt;&gt;"",G617=""),SUM(G$1:G617)-SUM(P$1:P615),"")</f>
        <v/>
      </c>
      <c r="Q616" t="str">
        <f>IF(AND(O616&lt;&gt;"",O617=""),SUM(O$1:O617)-SUM(Q$1:Q615),"")</f>
        <v/>
      </c>
      <c r="R616" s="114" t="str">
        <f>IF(AND(I616&lt;&gt;"",I617=""),SUM(I$1:I617)-SUM(R$1:R615),"")</f>
        <v/>
      </c>
      <c r="S616" s="114" t="str">
        <f>IF(AND(K616&lt;&gt;"",K617=""),SUM(K$1:K617)-SUM(S$1:S615),"")</f>
        <v/>
      </c>
      <c r="T616" s="114" t="str">
        <f>IF(AND(M616&lt;&gt;"",M617=""),SUM(M$1:M617)-SUM(T$1:T615),"")</f>
        <v/>
      </c>
      <c r="V616" s="9" t="str">
        <f t="shared" si="105"/>
        <v/>
      </c>
      <c r="W616" s="28" t="str">
        <f t="shared" si="106"/>
        <v/>
      </c>
      <c r="X616" s="114" t="str">
        <f t="shared" si="107"/>
        <v/>
      </c>
      <c r="Y616" s="114" t="str">
        <f t="shared" si="108"/>
        <v/>
      </c>
      <c r="Z616" s="114" t="str">
        <f t="shared" si="109"/>
        <v/>
      </c>
    </row>
    <row r="617" spans="1:26" ht="12.75" x14ac:dyDescent="0.2">
      <c r="A617" s="16"/>
      <c r="C617" t="str">
        <f t="shared" si="99"/>
        <v/>
      </c>
      <c r="D617" s="16"/>
      <c r="E617" s="3" t="str">
        <f>IF(B617="","",IFERROR(VLOOKUP(B617,Ingredients!$A:$G,4,FALSE),"ingredient not in list"))</f>
        <v/>
      </c>
      <c r="F617" t="str">
        <f t="shared" si="100"/>
        <v/>
      </c>
      <c r="G617" s="9" t="str">
        <f>IF(B617="", "", IFERROR((VLOOKUP(B617,Ingredients!$A:$H,8,FALSE)*(D617/(VLOOKUP(B617,Ingredients!$A:$H,3,FALSE)))), "ingredient not in list"))</f>
        <v/>
      </c>
      <c r="H617" t="str">
        <f t="shared" si="101"/>
        <v/>
      </c>
      <c r="I617" s="69" t="str">
        <f>IF($B617="", "", IFERROR((VLOOKUP($B617,Ingredients!$A:$K,9,FALSE)*($D617/(VLOOKUP($B617,Ingredients!$A:$K,3,FALSE)))), "ingredient not in list"))</f>
        <v/>
      </c>
      <c r="J617" t="str">
        <f t="shared" si="102"/>
        <v/>
      </c>
      <c r="K617" s="69" t="str">
        <f>IF($B617="", "", IFERROR((VLOOKUP($B617,Ingredients!$A:$K,10,FALSE)*($D617/(VLOOKUP($B617,Ingredients!$A:$K,3,FALSE)))), "ingredient not in list"))</f>
        <v/>
      </c>
      <c r="L617" t="str">
        <f t="shared" si="103"/>
        <v/>
      </c>
      <c r="M617" s="69" t="str">
        <f>IF($B617="", "", IFERROR((VLOOKUP($B617,Ingredients!$A:$K,11,FALSE)*($D617/(VLOOKUP($B617,Ingredients!$A:$K,3,FALSE)))), "ingredient not in list"))</f>
        <v/>
      </c>
      <c r="N617" t="str">
        <f t="shared" si="104"/>
        <v/>
      </c>
      <c r="O617" s="29" t="str">
        <f>IF($B617="", "", IFERROR((VLOOKUP($B617,Ingredients!$A:$H,6,FALSE)*($D617/(VLOOKUP($B617,Ingredients!$A:$H,3,FALSE)))), "ingredient not in list"))</f>
        <v/>
      </c>
      <c r="P617" s="9" t="str">
        <f>IF(AND(G617&lt;&gt;"",G618=""),SUM(G$1:G618)-SUM(P$1:P616),"")</f>
        <v/>
      </c>
      <c r="Q617" t="str">
        <f>IF(AND(O617&lt;&gt;"",O618=""),SUM(O$1:O618)-SUM(Q$1:Q616),"")</f>
        <v/>
      </c>
      <c r="R617" s="114" t="str">
        <f>IF(AND(I617&lt;&gt;"",I618=""),SUM(I$1:I618)-SUM(R$1:R616),"")</f>
        <v/>
      </c>
      <c r="S617" s="114" t="str">
        <f>IF(AND(K617&lt;&gt;"",K618=""),SUM(K$1:K618)-SUM(S$1:S616),"")</f>
        <v/>
      </c>
      <c r="T617" s="114" t="str">
        <f>IF(AND(M617&lt;&gt;"",M618=""),SUM(M$1:M618)-SUM(T$1:T616),"")</f>
        <v/>
      </c>
      <c r="V617" s="9" t="str">
        <f t="shared" si="105"/>
        <v/>
      </c>
      <c r="W617" s="28" t="str">
        <f t="shared" si="106"/>
        <v/>
      </c>
      <c r="X617" s="114" t="str">
        <f t="shared" si="107"/>
        <v/>
      </c>
      <c r="Y617" s="114" t="str">
        <f t="shared" si="108"/>
        <v/>
      </c>
      <c r="Z617" s="114" t="str">
        <f t="shared" si="109"/>
        <v/>
      </c>
    </row>
    <row r="618" spans="1:26" ht="12.75" x14ac:dyDescent="0.2">
      <c r="A618" s="16"/>
      <c r="C618" t="str">
        <f t="shared" si="99"/>
        <v/>
      </c>
      <c r="D618" s="16"/>
      <c r="E618" s="3" t="str">
        <f>IF(B618="","",IFERROR(VLOOKUP(B618,Ingredients!$A:$G,4,FALSE),"ingredient not in list"))</f>
        <v/>
      </c>
      <c r="F618" t="str">
        <f t="shared" si="100"/>
        <v/>
      </c>
      <c r="G618" s="9" t="str">
        <f>IF(B618="", "", IFERROR((VLOOKUP(B618,Ingredients!$A:$H,8,FALSE)*(D618/(VLOOKUP(B618,Ingredients!$A:$H,3,FALSE)))), "ingredient not in list"))</f>
        <v/>
      </c>
      <c r="H618" t="str">
        <f t="shared" si="101"/>
        <v/>
      </c>
      <c r="I618" s="69" t="str">
        <f>IF($B618="", "", IFERROR((VLOOKUP($B618,Ingredients!$A:$K,9,FALSE)*($D618/(VLOOKUP($B618,Ingredients!$A:$K,3,FALSE)))), "ingredient not in list"))</f>
        <v/>
      </c>
      <c r="J618" t="str">
        <f t="shared" si="102"/>
        <v/>
      </c>
      <c r="K618" s="69" t="str">
        <f>IF($B618="", "", IFERROR((VLOOKUP($B618,Ingredients!$A:$K,10,FALSE)*($D618/(VLOOKUP($B618,Ingredients!$A:$K,3,FALSE)))), "ingredient not in list"))</f>
        <v/>
      </c>
      <c r="L618" t="str">
        <f t="shared" si="103"/>
        <v/>
      </c>
      <c r="M618" s="69" t="str">
        <f>IF($B618="", "", IFERROR((VLOOKUP($B618,Ingredients!$A:$K,11,FALSE)*($D618/(VLOOKUP($B618,Ingredients!$A:$K,3,FALSE)))), "ingredient not in list"))</f>
        <v/>
      </c>
      <c r="N618" t="str">
        <f t="shared" si="104"/>
        <v/>
      </c>
      <c r="O618" s="29" t="str">
        <f>IF($B618="", "", IFERROR((VLOOKUP($B618,Ingredients!$A:$H,6,FALSE)*($D618/(VLOOKUP($B618,Ingredients!$A:$H,3,FALSE)))), "ingredient not in list"))</f>
        <v/>
      </c>
      <c r="P618" s="9" t="str">
        <f>IF(AND(G618&lt;&gt;"",G619=""),SUM(G$1:G619)-SUM(P$1:P617),"")</f>
        <v/>
      </c>
      <c r="Q618" t="str">
        <f>IF(AND(O618&lt;&gt;"",O619=""),SUM(O$1:O619)-SUM(Q$1:Q617),"")</f>
        <v/>
      </c>
      <c r="R618" s="114" t="str">
        <f>IF(AND(I618&lt;&gt;"",I619=""),SUM(I$1:I619)-SUM(R$1:R617),"")</f>
        <v/>
      </c>
      <c r="S618" s="114" t="str">
        <f>IF(AND(K618&lt;&gt;"",K619=""),SUM(K$1:K619)-SUM(S$1:S617),"")</f>
        <v/>
      </c>
      <c r="T618" s="114" t="str">
        <f>IF(AND(M618&lt;&gt;"",M619=""),SUM(M$1:M619)-SUM(T$1:T617),"")</f>
        <v/>
      </c>
      <c r="V618" s="9" t="str">
        <f t="shared" si="105"/>
        <v/>
      </c>
      <c r="W618" s="28" t="str">
        <f t="shared" si="106"/>
        <v/>
      </c>
      <c r="X618" s="114" t="str">
        <f t="shared" si="107"/>
        <v/>
      </c>
      <c r="Y618" s="114" t="str">
        <f t="shared" si="108"/>
        <v/>
      </c>
      <c r="Z618" s="114" t="str">
        <f t="shared" si="109"/>
        <v/>
      </c>
    </row>
    <row r="619" spans="1:26" ht="12.75" x14ac:dyDescent="0.2">
      <c r="A619" s="16"/>
      <c r="C619" t="str">
        <f t="shared" si="99"/>
        <v/>
      </c>
      <c r="D619" s="16"/>
      <c r="E619" s="3" t="str">
        <f>IF(B619="","",IFERROR(VLOOKUP(B619,Ingredients!$A:$G,4,FALSE),"ingredient not in list"))</f>
        <v/>
      </c>
      <c r="F619" t="str">
        <f t="shared" si="100"/>
        <v/>
      </c>
      <c r="G619" s="9" t="str">
        <f>IF(B619="", "", IFERROR((VLOOKUP(B619,Ingredients!$A:$H,8,FALSE)*(D619/(VLOOKUP(B619,Ingredients!$A:$H,3,FALSE)))), "ingredient not in list"))</f>
        <v/>
      </c>
      <c r="H619" t="str">
        <f t="shared" si="101"/>
        <v/>
      </c>
      <c r="I619" s="69" t="str">
        <f>IF($B619="", "", IFERROR((VLOOKUP($B619,Ingredients!$A:$K,9,FALSE)*($D619/(VLOOKUP($B619,Ingredients!$A:$K,3,FALSE)))), "ingredient not in list"))</f>
        <v/>
      </c>
      <c r="J619" t="str">
        <f t="shared" si="102"/>
        <v/>
      </c>
      <c r="K619" s="69" t="str">
        <f>IF($B619="", "", IFERROR((VLOOKUP($B619,Ingredients!$A:$K,10,FALSE)*($D619/(VLOOKUP($B619,Ingredients!$A:$K,3,FALSE)))), "ingredient not in list"))</f>
        <v/>
      </c>
      <c r="L619" t="str">
        <f t="shared" si="103"/>
        <v/>
      </c>
      <c r="M619" s="69" t="str">
        <f>IF($B619="", "", IFERROR((VLOOKUP($B619,Ingredients!$A:$K,11,FALSE)*($D619/(VLOOKUP($B619,Ingredients!$A:$K,3,FALSE)))), "ingredient not in list"))</f>
        <v/>
      </c>
      <c r="N619" t="str">
        <f t="shared" si="104"/>
        <v/>
      </c>
      <c r="O619" s="29" t="str">
        <f>IF($B619="", "", IFERROR((VLOOKUP($B619,Ingredients!$A:$H,6,FALSE)*($D619/(VLOOKUP($B619,Ingredients!$A:$H,3,FALSE)))), "ingredient not in list"))</f>
        <v/>
      </c>
      <c r="P619" s="9" t="str">
        <f>IF(AND(G619&lt;&gt;"",G620=""),SUM(G$1:G620)-SUM(P$1:P618),"")</f>
        <v/>
      </c>
      <c r="Q619" t="str">
        <f>IF(AND(O619&lt;&gt;"",O620=""),SUM(O$1:O620)-SUM(Q$1:Q618),"")</f>
        <v/>
      </c>
      <c r="R619" s="114" t="str">
        <f>IF(AND(I619&lt;&gt;"",I620=""),SUM(I$1:I620)-SUM(R$1:R618),"")</f>
        <v/>
      </c>
      <c r="S619" s="114" t="str">
        <f>IF(AND(K619&lt;&gt;"",K620=""),SUM(K$1:K620)-SUM(S$1:S618),"")</f>
        <v/>
      </c>
      <c r="T619" s="114" t="str">
        <f>IF(AND(M619&lt;&gt;"",M620=""),SUM(M$1:M620)-SUM(T$1:T618),"")</f>
        <v/>
      </c>
      <c r="V619" s="9" t="str">
        <f t="shared" si="105"/>
        <v/>
      </c>
      <c r="W619" s="28" t="str">
        <f t="shared" si="106"/>
        <v/>
      </c>
      <c r="X619" s="114" t="str">
        <f t="shared" si="107"/>
        <v/>
      </c>
      <c r="Y619" s="114" t="str">
        <f t="shared" si="108"/>
        <v/>
      </c>
      <c r="Z619" s="114" t="str">
        <f t="shared" si="109"/>
        <v/>
      </c>
    </row>
    <row r="620" spans="1:26" ht="12.75" x14ac:dyDescent="0.2">
      <c r="A620" s="16"/>
      <c r="C620" t="str">
        <f t="shared" si="99"/>
        <v/>
      </c>
      <c r="D620" s="16"/>
      <c r="E620" s="3" t="str">
        <f>IF(B620="","",IFERROR(VLOOKUP(B620,Ingredients!$A:$G,4,FALSE),"ingredient not in list"))</f>
        <v/>
      </c>
      <c r="F620" t="str">
        <f t="shared" si="100"/>
        <v/>
      </c>
      <c r="G620" s="9" t="str">
        <f>IF(B620="", "", IFERROR((VLOOKUP(B620,Ingredients!$A:$H,8,FALSE)*(D620/(VLOOKUP(B620,Ingredients!$A:$H,3,FALSE)))), "ingredient not in list"))</f>
        <v/>
      </c>
      <c r="H620" t="str">
        <f t="shared" si="101"/>
        <v/>
      </c>
      <c r="I620" s="69" t="str">
        <f>IF($B620="", "", IFERROR((VLOOKUP($B620,Ingredients!$A:$K,9,FALSE)*($D620/(VLOOKUP($B620,Ingredients!$A:$K,3,FALSE)))), "ingredient not in list"))</f>
        <v/>
      </c>
      <c r="J620" t="str">
        <f t="shared" si="102"/>
        <v/>
      </c>
      <c r="K620" s="69" t="str">
        <f>IF($B620="", "", IFERROR((VLOOKUP($B620,Ingredients!$A:$K,10,FALSE)*($D620/(VLOOKUP($B620,Ingredients!$A:$K,3,FALSE)))), "ingredient not in list"))</f>
        <v/>
      </c>
      <c r="L620" t="str">
        <f t="shared" si="103"/>
        <v/>
      </c>
      <c r="M620" s="69" t="str">
        <f>IF($B620="", "", IFERROR((VLOOKUP($B620,Ingredients!$A:$K,11,FALSE)*($D620/(VLOOKUP($B620,Ingredients!$A:$K,3,FALSE)))), "ingredient not in list"))</f>
        <v/>
      </c>
      <c r="N620" t="str">
        <f t="shared" si="104"/>
        <v/>
      </c>
      <c r="O620" s="29" t="str">
        <f>IF($B620="", "", IFERROR((VLOOKUP($B620,Ingredients!$A:$H,6,FALSE)*($D620/(VLOOKUP($B620,Ingredients!$A:$H,3,FALSE)))), "ingredient not in list"))</f>
        <v/>
      </c>
      <c r="P620" s="9" t="str">
        <f>IF(AND(G620&lt;&gt;"",G621=""),SUM(G$1:G621)-SUM(P$1:P619),"")</f>
        <v/>
      </c>
      <c r="Q620" t="str">
        <f>IF(AND(O620&lt;&gt;"",O621=""),SUM(O$1:O621)-SUM(Q$1:Q619),"")</f>
        <v/>
      </c>
      <c r="R620" s="114" t="str">
        <f>IF(AND(I620&lt;&gt;"",I621=""),SUM(I$1:I621)-SUM(R$1:R619),"")</f>
        <v/>
      </c>
      <c r="S620" s="114" t="str">
        <f>IF(AND(K620&lt;&gt;"",K621=""),SUM(K$1:K621)-SUM(S$1:S619),"")</f>
        <v/>
      </c>
      <c r="T620" s="114" t="str">
        <f>IF(AND(M620&lt;&gt;"",M621=""),SUM(M$1:M621)-SUM(T$1:T619),"")</f>
        <v/>
      </c>
      <c r="V620" s="9" t="str">
        <f t="shared" si="105"/>
        <v/>
      </c>
      <c r="W620" s="28" t="str">
        <f t="shared" si="106"/>
        <v/>
      </c>
      <c r="X620" s="114" t="str">
        <f t="shared" si="107"/>
        <v/>
      </c>
      <c r="Y620" s="114" t="str">
        <f t="shared" si="108"/>
        <v/>
      </c>
      <c r="Z620" s="114" t="str">
        <f t="shared" si="109"/>
        <v/>
      </c>
    </row>
    <row r="621" spans="1:26" ht="12.75" x14ac:dyDescent="0.2">
      <c r="A621" s="16"/>
      <c r="C621" t="str">
        <f t="shared" si="99"/>
        <v/>
      </c>
      <c r="D621" s="16"/>
      <c r="E621" s="3" t="str">
        <f>IF(B621="","",IFERROR(VLOOKUP(B621,Ingredients!$A:$G,4,FALSE),"ingredient not in list"))</f>
        <v/>
      </c>
      <c r="F621" t="str">
        <f t="shared" si="100"/>
        <v/>
      </c>
      <c r="G621" s="9" t="str">
        <f>IF(B621="", "", IFERROR((VLOOKUP(B621,Ingredients!$A:$H,8,FALSE)*(D621/(VLOOKUP(B621,Ingredients!$A:$H,3,FALSE)))), "ingredient not in list"))</f>
        <v/>
      </c>
      <c r="H621" t="str">
        <f t="shared" si="101"/>
        <v/>
      </c>
      <c r="I621" s="69" t="str">
        <f>IF($B621="", "", IFERROR((VLOOKUP($B621,Ingredients!$A:$K,9,FALSE)*($D621/(VLOOKUP($B621,Ingredients!$A:$K,3,FALSE)))), "ingredient not in list"))</f>
        <v/>
      </c>
      <c r="J621" t="str">
        <f t="shared" si="102"/>
        <v/>
      </c>
      <c r="K621" s="69" t="str">
        <f>IF($B621="", "", IFERROR((VLOOKUP($B621,Ingredients!$A:$K,10,FALSE)*($D621/(VLOOKUP($B621,Ingredients!$A:$K,3,FALSE)))), "ingredient not in list"))</f>
        <v/>
      </c>
      <c r="L621" t="str">
        <f t="shared" si="103"/>
        <v/>
      </c>
      <c r="M621" s="69" t="str">
        <f>IF($B621="", "", IFERROR((VLOOKUP($B621,Ingredients!$A:$K,11,FALSE)*($D621/(VLOOKUP($B621,Ingredients!$A:$K,3,FALSE)))), "ingredient not in list"))</f>
        <v/>
      </c>
      <c r="N621" t="str">
        <f t="shared" si="104"/>
        <v/>
      </c>
      <c r="O621" s="29" t="str">
        <f>IF($B621="", "", IFERROR((VLOOKUP($B621,Ingredients!$A:$H,6,FALSE)*($D621/(VLOOKUP($B621,Ingredients!$A:$H,3,FALSE)))), "ingredient not in list"))</f>
        <v/>
      </c>
      <c r="P621" s="9" t="str">
        <f>IF(AND(G621&lt;&gt;"",G622=""),SUM(G$1:G622)-SUM(P$1:P620),"")</f>
        <v/>
      </c>
      <c r="Q621" t="str">
        <f>IF(AND(O621&lt;&gt;"",O622=""),SUM(O$1:O622)-SUM(Q$1:Q620),"")</f>
        <v/>
      </c>
      <c r="R621" s="114" t="str">
        <f>IF(AND(I621&lt;&gt;"",I622=""),SUM(I$1:I622)-SUM(R$1:R620),"")</f>
        <v/>
      </c>
      <c r="S621" s="114" t="str">
        <f>IF(AND(K621&lt;&gt;"",K622=""),SUM(K$1:K622)-SUM(S$1:S620),"")</f>
        <v/>
      </c>
      <c r="T621" s="114" t="str">
        <f>IF(AND(M621&lt;&gt;"",M622=""),SUM(M$1:M622)-SUM(T$1:T620),"")</f>
        <v/>
      </c>
      <c r="V621" s="9" t="str">
        <f t="shared" si="105"/>
        <v/>
      </c>
      <c r="W621" s="28" t="str">
        <f t="shared" si="106"/>
        <v/>
      </c>
      <c r="X621" s="114" t="str">
        <f t="shared" si="107"/>
        <v/>
      </c>
      <c r="Y621" s="114" t="str">
        <f t="shared" si="108"/>
        <v/>
      </c>
      <c r="Z621" s="114" t="str">
        <f t="shared" si="109"/>
        <v/>
      </c>
    </row>
    <row r="622" spans="1:26" ht="12.75" x14ac:dyDescent="0.2">
      <c r="A622" s="16"/>
      <c r="C622" t="str">
        <f t="shared" si="99"/>
        <v/>
      </c>
      <c r="D622" s="16"/>
      <c r="E622" s="3" t="str">
        <f>IF(B622="","",IFERROR(VLOOKUP(B622,Ingredients!$A:$G,4,FALSE),"ingredient not in list"))</f>
        <v/>
      </c>
      <c r="F622" t="str">
        <f t="shared" si="100"/>
        <v/>
      </c>
      <c r="G622" s="9" t="str">
        <f>IF(B622="", "", IFERROR((VLOOKUP(B622,Ingredients!$A:$H,8,FALSE)*(D622/(VLOOKUP(B622,Ingredients!$A:$H,3,FALSE)))), "ingredient not in list"))</f>
        <v/>
      </c>
      <c r="H622" t="str">
        <f t="shared" si="101"/>
        <v/>
      </c>
      <c r="I622" s="69" t="str">
        <f>IF($B622="", "", IFERROR((VLOOKUP($B622,Ingredients!$A:$K,9,FALSE)*($D622/(VLOOKUP($B622,Ingredients!$A:$K,3,FALSE)))), "ingredient not in list"))</f>
        <v/>
      </c>
      <c r="J622" t="str">
        <f t="shared" si="102"/>
        <v/>
      </c>
      <c r="K622" s="69" t="str">
        <f>IF($B622="", "", IFERROR((VLOOKUP($B622,Ingredients!$A:$K,10,FALSE)*($D622/(VLOOKUP($B622,Ingredients!$A:$K,3,FALSE)))), "ingredient not in list"))</f>
        <v/>
      </c>
      <c r="L622" t="str">
        <f t="shared" si="103"/>
        <v/>
      </c>
      <c r="M622" s="69" t="str">
        <f>IF($B622="", "", IFERROR((VLOOKUP($B622,Ingredients!$A:$K,11,FALSE)*($D622/(VLOOKUP($B622,Ingredients!$A:$K,3,FALSE)))), "ingredient not in list"))</f>
        <v/>
      </c>
      <c r="N622" t="str">
        <f t="shared" si="104"/>
        <v/>
      </c>
      <c r="O622" s="29" t="str">
        <f>IF($B622="", "", IFERROR((VLOOKUP($B622,Ingredients!$A:$H,6,FALSE)*($D622/(VLOOKUP($B622,Ingredients!$A:$H,3,FALSE)))), "ingredient not in list"))</f>
        <v/>
      </c>
      <c r="P622" s="9" t="str">
        <f>IF(AND(G622&lt;&gt;"",G623=""),SUM(G$1:G623)-SUM(P$1:P621),"")</f>
        <v/>
      </c>
      <c r="Q622" t="str">
        <f>IF(AND(O622&lt;&gt;"",O623=""),SUM(O$1:O623)-SUM(Q$1:Q621),"")</f>
        <v/>
      </c>
      <c r="R622" s="114" t="str">
        <f>IF(AND(I622&lt;&gt;"",I623=""),SUM(I$1:I623)-SUM(R$1:R621),"")</f>
        <v/>
      </c>
      <c r="S622" s="114" t="str">
        <f>IF(AND(K622&lt;&gt;"",K623=""),SUM(K$1:K623)-SUM(S$1:S621),"")</f>
        <v/>
      </c>
      <c r="T622" s="114" t="str">
        <f>IF(AND(M622&lt;&gt;"",M623=""),SUM(M$1:M623)-SUM(T$1:T621),"")</f>
        <v/>
      </c>
      <c r="V622" s="9" t="str">
        <f t="shared" si="105"/>
        <v/>
      </c>
      <c r="W622" s="28" t="str">
        <f t="shared" si="106"/>
        <v/>
      </c>
      <c r="X622" s="114" t="str">
        <f t="shared" si="107"/>
        <v/>
      </c>
      <c r="Y622" s="114" t="str">
        <f t="shared" si="108"/>
        <v/>
      </c>
      <c r="Z622" s="114" t="str">
        <f t="shared" si="109"/>
        <v/>
      </c>
    </row>
    <row r="623" spans="1:26" ht="12.75" x14ac:dyDescent="0.2">
      <c r="A623" s="16"/>
      <c r="C623" t="str">
        <f t="shared" si="99"/>
        <v/>
      </c>
      <c r="D623" s="16"/>
      <c r="E623" s="3" t="str">
        <f>IF(B623="","",IFERROR(VLOOKUP(B623,Ingredients!$A:$G,4,FALSE),"ingredient not in list"))</f>
        <v/>
      </c>
      <c r="F623" t="str">
        <f t="shared" si="100"/>
        <v/>
      </c>
      <c r="G623" s="9" t="str">
        <f>IF(B623="", "", IFERROR((VLOOKUP(B623,Ingredients!$A:$H,8,FALSE)*(D623/(VLOOKUP(B623,Ingredients!$A:$H,3,FALSE)))), "ingredient not in list"))</f>
        <v/>
      </c>
      <c r="H623" t="str">
        <f t="shared" si="101"/>
        <v/>
      </c>
      <c r="I623" s="69" t="str">
        <f>IF($B623="", "", IFERROR((VLOOKUP($B623,Ingredients!$A:$K,9,FALSE)*($D623/(VLOOKUP($B623,Ingredients!$A:$K,3,FALSE)))), "ingredient not in list"))</f>
        <v/>
      </c>
      <c r="J623" t="str">
        <f t="shared" si="102"/>
        <v/>
      </c>
      <c r="K623" s="69" t="str">
        <f>IF($B623="", "", IFERROR((VLOOKUP($B623,Ingredients!$A:$K,10,FALSE)*($D623/(VLOOKUP($B623,Ingredients!$A:$K,3,FALSE)))), "ingredient not in list"))</f>
        <v/>
      </c>
      <c r="L623" t="str">
        <f t="shared" si="103"/>
        <v/>
      </c>
      <c r="M623" s="69" t="str">
        <f>IF($B623="", "", IFERROR((VLOOKUP($B623,Ingredients!$A:$K,11,FALSE)*($D623/(VLOOKUP($B623,Ingredients!$A:$K,3,FALSE)))), "ingredient not in list"))</f>
        <v/>
      </c>
      <c r="N623" t="str">
        <f t="shared" si="104"/>
        <v/>
      </c>
      <c r="O623" s="29" t="str">
        <f>IF($B623="", "", IFERROR((VLOOKUP($B623,Ingredients!$A:$H,6,FALSE)*($D623/(VLOOKUP($B623,Ingredients!$A:$H,3,FALSE)))), "ingredient not in list"))</f>
        <v/>
      </c>
      <c r="P623" s="9" t="str">
        <f>IF(AND(G623&lt;&gt;"",G624=""),SUM(G$1:G624)-SUM(P$1:P622),"")</f>
        <v/>
      </c>
      <c r="Q623" t="str">
        <f>IF(AND(O623&lt;&gt;"",O624=""),SUM(O$1:O624)-SUM(Q$1:Q622),"")</f>
        <v/>
      </c>
      <c r="R623" s="114" t="str">
        <f>IF(AND(I623&lt;&gt;"",I624=""),SUM(I$1:I624)-SUM(R$1:R622),"")</f>
        <v/>
      </c>
      <c r="S623" s="114" t="str">
        <f>IF(AND(K623&lt;&gt;"",K624=""),SUM(K$1:K624)-SUM(S$1:S622),"")</f>
        <v/>
      </c>
      <c r="T623" s="114" t="str">
        <f>IF(AND(M623&lt;&gt;"",M624=""),SUM(M$1:M624)-SUM(T$1:T622),"")</f>
        <v/>
      </c>
      <c r="V623" s="9" t="str">
        <f t="shared" si="105"/>
        <v/>
      </c>
      <c r="W623" s="28" t="str">
        <f t="shared" si="106"/>
        <v/>
      </c>
      <c r="X623" s="114" t="str">
        <f t="shared" si="107"/>
        <v/>
      </c>
      <c r="Y623" s="114" t="str">
        <f t="shared" si="108"/>
        <v/>
      </c>
      <c r="Z623" s="114" t="str">
        <f t="shared" si="109"/>
        <v/>
      </c>
    </row>
    <row r="624" spans="1:26" ht="12.75" x14ac:dyDescent="0.2">
      <c r="A624" s="16"/>
      <c r="C624" t="str">
        <f t="shared" si="99"/>
        <v/>
      </c>
      <c r="D624" s="16"/>
      <c r="E624" s="3" t="str">
        <f>IF(B624="","",IFERROR(VLOOKUP(B624,Ingredients!$A:$G,4,FALSE),"ingredient not in list"))</f>
        <v/>
      </c>
      <c r="F624" t="str">
        <f t="shared" si="100"/>
        <v/>
      </c>
      <c r="G624" s="9" t="str">
        <f>IF(B624="", "", IFERROR((VLOOKUP(B624,Ingredients!$A:$H,8,FALSE)*(D624/(VLOOKUP(B624,Ingredients!$A:$H,3,FALSE)))), "ingredient not in list"))</f>
        <v/>
      </c>
      <c r="H624" t="str">
        <f t="shared" si="101"/>
        <v/>
      </c>
      <c r="I624" s="69" t="str">
        <f>IF($B624="", "", IFERROR((VLOOKUP($B624,Ingredients!$A:$K,9,FALSE)*($D624/(VLOOKUP($B624,Ingredients!$A:$K,3,FALSE)))), "ingredient not in list"))</f>
        <v/>
      </c>
      <c r="J624" t="str">
        <f t="shared" si="102"/>
        <v/>
      </c>
      <c r="K624" s="69" t="str">
        <f>IF($B624="", "", IFERROR((VLOOKUP($B624,Ingredients!$A:$K,10,FALSE)*($D624/(VLOOKUP($B624,Ingredients!$A:$K,3,FALSE)))), "ingredient not in list"))</f>
        <v/>
      </c>
      <c r="L624" t="str">
        <f t="shared" si="103"/>
        <v/>
      </c>
      <c r="M624" s="69" t="str">
        <f>IF($B624="", "", IFERROR((VLOOKUP($B624,Ingredients!$A:$K,11,FALSE)*($D624/(VLOOKUP($B624,Ingredients!$A:$K,3,FALSE)))), "ingredient not in list"))</f>
        <v/>
      </c>
      <c r="N624" t="str">
        <f t="shared" si="104"/>
        <v/>
      </c>
      <c r="O624" s="29" t="str">
        <f>IF($B624="", "", IFERROR((VLOOKUP($B624,Ingredients!$A:$H,6,FALSE)*($D624/(VLOOKUP($B624,Ingredients!$A:$H,3,FALSE)))), "ingredient not in list"))</f>
        <v/>
      </c>
      <c r="P624" s="9" t="str">
        <f>IF(AND(G624&lt;&gt;"",G625=""),SUM(G$1:G625)-SUM(P$1:P623),"")</f>
        <v/>
      </c>
      <c r="Q624" t="str">
        <f>IF(AND(O624&lt;&gt;"",O625=""),SUM(O$1:O625)-SUM(Q$1:Q623),"")</f>
        <v/>
      </c>
      <c r="R624" s="114" t="str">
        <f>IF(AND(I624&lt;&gt;"",I625=""),SUM(I$1:I625)-SUM(R$1:R623),"")</f>
        <v/>
      </c>
      <c r="S624" s="114" t="str">
        <f>IF(AND(K624&lt;&gt;"",K625=""),SUM(K$1:K625)-SUM(S$1:S623),"")</f>
        <v/>
      </c>
      <c r="T624" s="114" t="str">
        <f>IF(AND(M624&lt;&gt;"",M625=""),SUM(M$1:M625)-SUM(T$1:T623),"")</f>
        <v/>
      </c>
      <c r="V624" s="9" t="str">
        <f t="shared" si="105"/>
        <v/>
      </c>
      <c r="W624" s="28" t="str">
        <f t="shared" si="106"/>
        <v/>
      </c>
      <c r="X624" s="114" t="str">
        <f t="shared" si="107"/>
        <v/>
      </c>
      <c r="Y624" s="114" t="str">
        <f t="shared" si="108"/>
        <v/>
      </c>
      <c r="Z624" s="114" t="str">
        <f t="shared" si="109"/>
        <v/>
      </c>
    </row>
    <row r="625" spans="1:26" ht="12.75" x14ac:dyDescent="0.2">
      <c r="A625" s="16"/>
      <c r="C625" t="str">
        <f t="shared" si="99"/>
        <v/>
      </c>
      <c r="D625" s="16"/>
      <c r="E625" s="3" t="str">
        <f>IF(B625="","",IFERROR(VLOOKUP(B625,Ingredients!$A:$G,4,FALSE),"ingredient not in list"))</f>
        <v/>
      </c>
      <c r="F625" t="str">
        <f t="shared" si="100"/>
        <v/>
      </c>
      <c r="G625" s="9" t="str">
        <f>IF(B625="", "", IFERROR((VLOOKUP(B625,Ingredients!$A:$H,8,FALSE)*(D625/(VLOOKUP(B625,Ingredients!$A:$H,3,FALSE)))), "ingredient not in list"))</f>
        <v/>
      </c>
      <c r="H625" t="str">
        <f t="shared" si="101"/>
        <v/>
      </c>
      <c r="I625" s="69" t="str">
        <f>IF($B625="", "", IFERROR((VLOOKUP($B625,Ingredients!$A:$K,9,FALSE)*($D625/(VLOOKUP($B625,Ingredients!$A:$K,3,FALSE)))), "ingredient not in list"))</f>
        <v/>
      </c>
      <c r="J625" t="str">
        <f t="shared" si="102"/>
        <v/>
      </c>
      <c r="K625" s="69" t="str">
        <f>IF($B625="", "", IFERROR((VLOOKUP($B625,Ingredients!$A:$K,10,FALSE)*($D625/(VLOOKUP($B625,Ingredients!$A:$K,3,FALSE)))), "ingredient not in list"))</f>
        <v/>
      </c>
      <c r="L625" t="str">
        <f t="shared" si="103"/>
        <v/>
      </c>
      <c r="M625" s="69" t="str">
        <f>IF($B625="", "", IFERROR((VLOOKUP($B625,Ingredients!$A:$K,11,FALSE)*($D625/(VLOOKUP($B625,Ingredients!$A:$K,3,FALSE)))), "ingredient not in list"))</f>
        <v/>
      </c>
      <c r="N625" t="str">
        <f t="shared" si="104"/>
        <v/>
      </c>
      <c r="O625" s="29" t="str">
        <f>IF($B625="", "", IFERROR((VLOOKUP($B625,Ingredients!$A:$H,6,FALSE)*($D625/(VLOOKUP($B625,Ingredients!$A:$H,3,FALSE)))), "ingredient not in list"))</f>
        <v/>
      </c>
      <c r="P625" s="9" t="str">
        <f>IF(AND(G625&lt;&gt;"",G626=""),SUM(G$1:G626)-SUM(P$1:P624),"")</f>
        <v/>
      </c>
      <c r="Q625" t="str">
        <f>IF(AND(O625&lt;&gt;"",O626=""),SUM(O$1:O626)-SUM(Q$1:Q624),"")</f>
        <v/>
      </c>
      <c r="R625" s="114" t="str">
        <f>IF(AND(I625&lt;&gt;"",I626=""),SUM(I$1:I626)-SUM(R$1:R624),"")</f>
        <v/>
      </c>
      <c r="S625" s="114" t="str">
        <f>IF(AND(K625&lt;&gt;"",K626=""),SUM(K$1:K626)-SUM(S$1:S624),"")</f>
        <v/>
      </c>
      <c r="T625" s="114" t="str">
        <f>IF(AND(M625&lt;&gt;"",M626=""),SUM(M$1:M626)-SUM(T$1:T624),"")</f>
        <v/>
      </c>
      <c r="V625" s="9" t="str">
        <f t="shared" si="105"/>
        <v/>
      </c>
      <c r="W625" s="28" t="str">
        <f t="shared" si="106"/>
        <v/>
      </c>
      <c r="X625" s="114" t="str">
        <f t="shared" si="107"/>
        <v/>
      </c>
      <c r="Y625" s="114" t="str">
        <f t="shared" si="108"/>
        <v/>
      </c>
      <c r="Z625" s="114" t="str">
        <f t="shared" si="109"/>
        <v/>
      </c>
    </row>
    <row r="626" spans="1:26" ht="12.75" x14ac:dyDescent="0.2">
      <c r="A626" s="16"/>
      <c r="C626" t="str">
        <f t="shared" si="99"/>
        <v/>
      </c>
      <c r="D626" s="16"/>
      <c r="E626" s="3" t="str">
        <f>IF(B626="","",IFERROR(VLOOKUP(B626,Ingredients!$A:$G,4,FALSE),"ingredient not in list"))</f>
        <v/>
      </c>
      <c r="F626" t="str">
        <f t="shared" si="100"/>
        <v/>
      </c>
      <c r="G626" s="9" t="str">
        <f>IF(B626="", "", IFERROR((VLOOKUP(B626,Ingredients!$A:$H,8,FALSE)*(D626/(VLOOKUP(B626,Ingredients!$A:$H,3,FALSE)))), "ingredient not in list"))</f>
        <v/>
      </c>
      <c r="H626" t="str">
        <f t="shared" si="101"/>
        <v/>
      </c>
      <c r="I626" s="69" t="str">
        <f>IF($B626="", "", IFERROR((VLOOKUP($B626,Ingredients!$A:$K,9,FALSE)*($D626/(VLOOKUP($B626,Ingredients!$A:$K,3,FALSE)))), "ingredient not in list"))</f>
        <v/>
      </c>
      <c r="J626" t="str">
        <f t="shared" si="102"/>
        <v/>
      </c>
      <c r="K626" s="69" t="str">
        <f>IF($B626="", "", IFERROR((VLOOKUP($B626,Ingredients!$A:$K,10,FALSE)*($D626/(VLOOKUP($B626,Ingredients!$A:$K,3,FALSE)))), "ingredient not in list"))</f>
        <v/>
      </c>
      <c r="L626" t="str">
        <f t="shared" si="103"/>
        <v/>
      </c>
      <c r="M626" s="69" t="str">
        <f>IF($B626="", "", IFERROR((VLOOKUP($B626,Ingredients!$A:$K,11,FALSE)*($D626/(VLOOKUP($B626,Ingredients!$A:$K,3,FALSE)))), "ingredient not in list"))</f>
        <v/>
      </c>
      <c r="N626" t="str">
        <f t="shared" si="104"/>
        <v/>
      </c>
      <c r="O626" s="29" t="str">
        <f>IF($B626="", "", IFERROR((VLOOKUP($B626,Ingredients!$A:$H,6,FALSE)*($D626/(VLOOKUP($B626,Ingredients!$A:$H,3,FALSE)))), "ingredient not in list"))</f>
        <v/>
      </c>
      <c r="P626" s="9" t="str">
        <f>IF(AND(G626&lt;&gt;"",G627=""),SUM(G$1:G627)-SUM(P$1:P625),"")</f>
        <v/>
      </c>
      <c r="Q626" t="str">
        <f>IF(AND(O626&lt;&gt;"",O627=""),SUM(O$1:O627)-SUM(Q$1:Q625),"")</f>
        <v/>
      </c>
      <c r="R626" s="114" t="str">
        <f>IF(AND(I626&lt;&gt;"",I627=""),SUM(I$1:I627)-SUM(R$1:R625),"")</f>
        <v/>
      </c>
      <c r="S626" s="114" t="str">
        <f>IF(AND(K626&lt;&gt;"",K627=""),SUM(K$1:K627)-SUM(S$1:S625),"")</f>
        <v/>
      </c>
      <c r="T626" s="114" t="str">
        <f>IF(AND(M626&lt;&gt;"",M627=""),SUM(M$1:M627)-SUM(T$1:T625),"")</f>
        <v/>
      </c>
      <c r="V626" s="9" t="str">
        <f t="shared" si="105"/>
        <v/>
      </c>
      <c r="W626" s="28" t="str">
        <f t="shared" si="106"/>
        <v/>
      </c>
      <c r="X626" s="114" t="str">
        <f t="shared" si="107"/>
        <v/>
      </c>
      <c r="Y626" s="114" t="str">
        <f t="shared" si="108"/>
        <v/>
      </c>
      <c r="Z626" s="114" t="str">
        <f t="shared" si="109"/>
        <v/>
      </c>
    </row>
    <row r="627" spans="1:26" ht="12.75" x14ac:dyDescent="0.2">
      <c r="A627" s="16"/>
      <c r="C627" t="str">
        <f t="shared" si="99"/>
        <v/>
      </c>
      <c r="D627" s="16"/>
      <c r="E627" s="3" t="str">
        <f>IF(B627="","",IFERROR(VLOOKUP(B627,Ingredients!$A:$G,4,FALSE),"ingredient not in list"))</f>
        <v/>
      </c>
      <c r="F627" t="str">
        <f t="shared" si="100"/>
        <v/>
      </c>
      <c r="G627" s="9" t="str">
        <f>IF(B627="", "", IFERROR((VLOOKUP(B627,Ingredients!$A:$H,8,FALSE)*(D627/(VLOOKUP(B627,Ingredients!$A:$H,3,FALSE)))), "ingredient not in list"))</f>
        <v/>
      </c>
      <c r="H627" t="str">
        <f t="shared" si="101"/>
        <v/>
      </c>
      <c r="I627" s="69" t="str">
        <f>IF($B627="", "", IFERROR((VLOOKUP($B627,Ingredients!$A:$K,9,FALSE)*($D627/(VLOOKUP($B627,Ingredients!$A:$K,3,FALSE)))), "ingredient not in list"))</f>
        <v/>
      </c>
      <c r="J627" t="str">
        <f t="shared" si="102"/>
        <v/>
      </c>
      <c r="K627" s="69" t="str">
        <f>IF($B627="", "", IFERROR((VLOOKUP($B627,Ingredients!$A:$K,10,FALSE)*($D627/(VLOOKUP($B627,Ingredients!$A:$K,3,FALSE)))), "ingredient not in list"))</f>
        <v/>
      </c>
      <c r="L627" t="str">
        <f t="shared" si="103"/>
        <v/>
      </c>
      <c r="M627" s="69" t="str">
        <f>IF($B627="", "", IFERROR((VLOOKUP($B627,Ingredients!$A:$K,11,FALSE)*($D627/(VLOOKUP($B627,Ingredients!$A:$K,3,FALSE)))), "ingredient not in list"))</f>
        <v/>
      </c>
      <c r="N627" t="str">
        <f t="shared" si="104"/>
        <v/>
      </c>
      <c r="O627" s="29" t="str">
        <f>IF($B627="", "", IFERROR((VLOOKUP($B627,Ingredients!$A:$H,6,FALSE)*($D627/(VLOOKUP($B627,Ingredients!$A:$H,3,FALSE)))), "ingredient not in list"))</f>
        <v/>
      </c>
      <c r="P627" s="9" t="str">
        <f>IF(AND(G627&lt;&gt;"",G628=""),SUM(G$1:G628)-SUM(P$1:P626),"")</f>
        <v/>
      </c>
      <c r="Q627" t="str">
        <f>IF(AND(O627&lt;&gt;"",O628=""),SUM(O$1:O628)-SUM(Q$1:Q626),"")</f>
        <v/>
      </c>
      <c r="R627" s="114" t="str">
        <f>IF(AND(I627&lt;&gt;"",I628=""),SUM(I$1:I628)-SUM(R$1:R626),"")</f>
        <v/>
      </c>
      <c r="S627" s="114" t="str">
        <f>IF(AND(K627&lt;&gt;"",K628=""),SUM(K$1:K628)-SUM(S$1:S626),"")</f>
        <v/>
      </c>
      <c r="T627" s="114" t="str">
        <f>IF(AND(M627&lt;&gt;"",M628=""),SUM(M$1:M628)-SUM(T$1:T626),"")</f>
        <v/>
      </c>
      <c r="V627" s="9" t="str">
        <f t="shared" si="105"/>
        <v/>
      </c>
      <c r="W627" s="28" t="str">
        <f t="shared" si="106"/>
        <v/>
      </c>
      <c r="X627" s="114" t="str">
        <f t="shared" si="107"/>
        <v/>
      </c>
      <c r="Y627" s="114" t="str">
        <f t="shared" si="108"/>
        <v/>
      </c>
      <c r="Z627" s="114" t="str">
        <f t="shared" si="109"/>
        <v/>
      </c>
    </row>
    <row r="628" spans="1:26" ht="12.75" x14ac:dyDescent="0.2">
      <c r="A628" s="16"/>
      <c r="C628" t="str">
        <f t="shared" si="99"/>
        <v/>
      </c>
      <c r="D628" s="16"/>
      <c r="E628" s="3" t="str">
        <f>IF(B628="","",IFERROR(VLOOKUP(B628,Ingredients!$A:$G,4,FALSE),"ingredient not in list"))</f>
        <v/>
      </c>
      <c r="F628" t="str">
        <f t="shared" si="100"/>
        <v/>
      </c>
      <c r="G628" s="9" t="str">
        <f>IF(B628="", "", IFERROR((VLOOKUP(B628,Ingredients!$A:$H,8,FALSE)*(D628/(VLOOKUP(B628,Ingredients!$A:$H,3,FALSE)))), "ingredient not in list"))</f>
        <v/>
      </c>
      <c r="H628" t="str">
        <f t="shared" si="101"/>
        <v/>
      </c>
      <c r="I628" s="69" t="str">
        <f>IF($B628="", "", IFERROR((VLOOKUP($B628,Ingredients!$A:$K,9,FALSE)*($D628/(VLOOKUP($B628,Ingredients!$A:$K,3,FALSE)))), "ingredient not in list"))</f>
        <v/>
      </c>
      <c r="J628" t="str">
        <f t="shared" si="102"/>
        <v/>
      </c>
      <c r="K628" s="69" t="str">
        <f>IF($B628="", "", IFERROR((VLOOKUP($B628,Ingredients!$A:$K,10,FALSE)*($D628/(VLOOKUP($B628,Ingredients!$A:$K,3,FALSE)))), "ingredient not in list"))</f>
        <v/>
      </c>
      <c r="L628" t="str">
        <f t="shared" si="103"/>
        <v/>
      </c>
      <c r="M628" s="69" t="str">
        <f>IF($B628="", "", IFERROR((VLOOKUP($B628,Ingredients!$A:$K,11,FALSE)*($D628/(VLOOKUP($B628,Ingredients!$A:$K,3,FALSE)))), "ingredient not in list"))</f>
        <v/>
      </c>
      <c r="N628" t="str">
        <f t="shared" si="104"/>
        <v/>
      </c>
      <c r="O628" s="29" t="str">
        <f>IF($B628="", "", IFERROR((VLOOKUP($B628,Ingredients!$A:$H,6,FALSE)*($D628/(VLOOKUP($B628,Ingredients!$A:$H,3,FALSE)))), "ingredient not in list"))</f>
        <v/>
      </c>
      <c r="P628" s="9" t="str">
        <f>IF(AND(G628&lt;&gt;"",G629=""),SUM(G$1:G629)-SUM(P$1:P627),"")</f>
        <v/>
      </c>
      <c r="Q628" t="str">
        <f>IF(AND(O628&lt;&gt;"",O629=""),SUM(O$1:O629)-SUM(Q$1:Q627),"")</f>
        <v/>
      </c>
      <c r="R628" s="114" t="str">
        <f>IF(AND(I628&lt;&gt;"",I629=""),SUM(I$1:I629)-SUM(R$1:R627),"")</f>
        <v/>
      </c>
      <c r="S628" s="114" t="str">
        <f>IF(AND(K628&lt;&gt;"",K629=""),SUM(K$1:K629)-SUM(S$1:S627),"")</f>
        <v/>
      </c>
      <c r="T628" s="114" t="str">
        <f>IF(AND(M628&lt;&gt;"",M629=""),SUM(M$1:M629)-SUM(T$1:T627),"")</f>
        <v/>
      </c>
      <c r="V628" s="9" t="str">
        <f t="shared" si="105"/>
        <v/>
      </c>
      <c r="W628" s="28" t="str">
        <f t="shared" si="106"/>
        <v/>
      </c>
      <c r="X628" s="114" t="str">
        <f t="shared" si="107"/>
        <v/>
      </c>
      <c r="Y628" s="114" t="str">
        <f t="shared" si="108"/>
        <v/>
      </c>
      <c r="Z628" s="114" t="str">
        <f t="shared" si="109"/>
        <v/>
      </c>
    </row>
    <row r="629" spans="1:26" ht="12.75" x14ac:dyDescent="0.2">
      <c r="A629" s="16"/>
      <c r="C629" t="str">
        <f t="shared" si="99"/>
        <v/>
      </c>
      <c r="D629" s="16"/>
      <c r="E629" s="3" t="str">
        <f>IF(B629="","",IFERROR(VLOOKUP(B629,Ingredients!$A:$G,4,FALSE),"ingredient not in list"))</f>
        <v/>
      </c>
      <c r="F629" t="str">
        <f t="shared" si="100"/>
        <v/>
      </c>
      <c r="G629" s="9" t="str">
        <f>IF(B629="", "", IFERROR((VLOOKUP(B629,Ingredients!$A:$H,8,FALSE)*(D629/(VLOOKUP(B629,Ingredients!$A:$H,3,FALSE)))), "ingredient not in list"))</f>
        <v/>
      </c>
      <c r="H629" t="str">
        <f t="shared" si="101"/>
        <v/>
      </c>
      <c r="I629" s="69" t="str">
        <f>IF($B629="", "", IFERROR((VLOOKUP($B629,Ingredients!$A:$K,9,FALSE)*($D629/(VLOOKUP($B629,Ingredients!$A:$K,3,FALSE)))), "ingredient not in list"))</f>
        <v/>
      </c>
      <c r="J629" t="str">
        <f t="shared" si="102"/>
        <v/>
      </c>
      <c r="K629" s="69" t="str">
        <f>IF($B629="", "", IFERROR((VLOOKUP($B629,Ingredients!$A:$K,10,FALSE)*($D629/(VLOOKUP($B629,Ingredients!$A:$K,3,FALSE)))), "ingredient not in list"))</f>
        <v/>
      </c>
      <c r="L629" t="str">
        <f t="shared" si="103"/>
        <v/>
      </c>
      <c r="M629" s="69" t="str">
        <f>IF($B629="", "", IFERROR((VLOOKUP($B629,Ingredients!$A:$K,11,FALSE)*($D629/(VLOOKUP($B629,Ingredients!$A:$K,3,FALSE)))), "ingredient not in list"))</f>
        <v/>
      </c>
      <c r="N629" t="str">
        <f t="shared" si="104"/>
        <v/>
      </c>
      <c r="O629" s="29" t="str">
        <f>IF($B629="", "", IFERROR((VLOOKUP($B629,Ingredients!$A:$H,6,FALSE)*($D629/(VLOOKUP($B629,Ingredients!$A:$H,3,FALSE)))), "ingredient not in list"))</f>
        <v/>
      </c>
      <c r="P629" s="9" t="str">
        <f>IF(AND(G629&lt;&gt;"",G630=""),SUM(G$1:G630)-SUM(P$1:P628),"")</f>
        <v/>
      </c>
      <c r="Q629" t="str">
        <f>IF(AND(O629&lt;&gt;"",O630=""),SUM(O$1:O630)-SUM(Q$1:Q628),"")</f>
        <v/>
      </c>
      <c r="R629" s="114" t="str">
        <f>IF(AND(I629&lt;&gt;"",I630=""),SUM(I$1:I630)-SUM(R$1:R628),"")</f>
        <v/>
      </c>
      <c r="S629" s="114" t="str">
        <f>IF(AND(K629&lt;&gt;"",K630=""),SUM(K$1:K630)-SUM(S$1:S628),"")</f>
        <v/>
      </c>
      <c r="T629" s="114" t="str">
        <f>IF(AND(M629&lt;&gt;"",M630=""),SUM(M$1:M630)-SUM(T$1:T628),"")</f>
        <v/>
      </c>
      <c r="V629" s="9" t="str">
        <f t="shared" si="105"/>
        <v/>
      </c>
      <c r="W629" s="28" t="str">
        <f t="shared" si="106"/>
        <v/>
      </c>
      <c r="X629" s="114" t="str">
        <f t="shared" si="107"/>
        <v/>
      </c>
      <c r="Y629" s="114" t="str">
        <f t="shared" si="108"/>
        <v/>
      </c>
      <c r="Z629" s="114" t="str">
        <f t="shared" si="109"/>
        <v/>
      </c>
    </row>
    <row r="630" spans="1:26" ht="12.75" x14ac:dyDescent="0.2">
      <c r="A630" s="16"/>
      <c r="C630" t="str">
        <f t="shared" si="99"/>
        <v/>
      </c>
      <c r="D630" s="16"/>
      <c r="E630" s="3" t="str">
        <f>IF(B630="","",IFERROR(VLOOKUP(B630,Ingredients!$A:$G,4,FALSE),"ingredient not in list"))</f>
        <v/>
      </c>
      <c r="F630" t="str">
        <f t="shared" si="100"/>
        <v/>
      </c>
      <c r="G630" s="9" t="str">
        <f>IF(B630="", "", IFERROR((VLOOKUP(B630,Ingredients!$A:$H,8,FALSE)*(D630/(VLOOKUP(B630,Ingredients!$A:$H,3,FALSE)))), "ingredient not in list"))</f>
        <v/>
      </c>
      <c r="H630" t="str">
        <f t="shared" si="101"/>
        <v/>
      </c>
      <c r="I630" s="69" t="str">
        <f>IF($B630="", "", IFERROR((VLOOKUP($B630,Ingredients!$A:$K,9,FALSE)*($D630/(VLOOKUP($B630,Ingredients!$A:$K,3,FALSE)))), "ingredient not in list"))</f>
        <v/>
      </c>
      <c r="J630" t="str">
        <f t="shared" si="102"/>
        <v/>
      </c>
      <c r="K630" s="69" t="str">
        <f>IF($B630="", "", IFERROR((VLOOKUP($B630,Ingredients!$A:$K,10,FALSE)*($D630/(VLOOKUP($B630,Ingredients!$A:$K,3,FALSE)))), "ingredient not in list"))</f>
        <v/>
      </c>
      <c r="L630" t="str">
        <f t="shared" si="103"/>
        <v/>
      </c>
      <c r="M630" s="69" t="str">
        <f>IF($B630="", "", IFERROR((VLOOKUP($B630,Ingredients!$A:$K,11,FALSE)*($D630/(VLOOKUP($B630,Ingredients!$A:$K,3,FALSE)))), "ingredient not in list"))</f>
        <v/>
      </c>
      <c r="N630" t="str">
        <f t="shared" si="104"/>
        <v/>
      </c>
      <c r="O630" s="29" t="str">
        <f>IF($B630="", "", IFERROR((VLOOKUP($B630,Ingredients!$A:$H,6,FALSE)*($D630/(VLOOKUP($B630,Ingredients!$A:$H,3,FALSE)))), "ingredient not in list"))</f>
        <v/>
      </c>
      <c r="P630" s="9" t="str">
        <f>IF(AND(G630&lt;&gt;"",G631=""),SUM(G$1:G631)-SUM(P$1:P629),"")</f>
        <v/>
      </c>
      <c r="Q630" t="str">
        <f>IF(AND(O630&lt;&gt;"",O631=""),SUM(O$1:O631)-SUM(Q$1:Q629),"")</f>
        <v/>
      </c>
      <c r="R630" s="114" t="str">
        <f>IF(AND(I630&lt;&gt;"",I631=""),SUM(I$1:I631)-SUM(R$1:R629),"")</f>
        <v/>
      </c>
      <c r="S630" s="114" t="str">
        <f>IF(AND(K630&lt;&gt;"",K631=""),SUM(K$1:K631)-SUM(S$1:S629),"")</f>
        <v/>
      </c>
      <c r="T630" s="114" t="str">
        <f>IF(AND(M630&lt;&gt;"",M631=""),SUM(M$1:M631)-SUM(T$1:T629),"")</f>
        <v/>
      </c>
      <c r="V630" s="9" t="str">
        <f t="shared" si="105"/>
        <v/>
      </c>
      <c r="W630" s="28" t="str">
        <f t="shared" si="106"/>
        <v/>
      </c>
      <c r="X630" s="114" t="str">
        <f t="shared" si="107"/>
        <v/>
      </c>
      <c r="Y630" s="114" t="str">
        <f t="shared" si="108"/>
        <v/>
      </c>
      <c r="Z630" s="114" t="str">
        <f t="shared" si="109"/>
        <v/>
      </c>
    </row>
    <row r="631" spans="1:26" ht="12.75" x14ac:dyDescent="0.2">
      <c r="A631" s="16"/>
      <c r="C631" t="str">
        <f t="shared" si="99"/>
        <v/>
      </c>
      <c r="D631" s="16"/>
      <c r="E631" s="3" t="str">
        <f>IF(B631="","",IFERROR(VLOOKUP(B631,Ingredients!$A:$G,4,FALSE),"ingredient not in list"))</f>
        <v/>
      </c>
      <c r="F631" t="str">
        <f t="shared" si="100"/>
        <v/>
      </c>
      <c r="G631" s="9" t="str">
        <f>IF(B631="", "", IFERROR((VLOOKUP(B631,Ingredients!$A:$H,8,FALSE)*(D631/(VLOOKUP(B631,Ingredients!$A:$H,3,FALSE)))), "ingredient not in list"))</f>
        <v/>
      </c>
      <c r="H631" t="str">
        <f t="shared" si="101"/>
        <v/>
      </c>
      <c r="I631" s="69" t="str">
        <f>IF($B631="", "", IFERROR((VLOOKUP($B631,Ingredients!$A:$K,9,FALSE)*($D631/(VLOOKUP($B631,Ingredients!$A:$K,3,FALSE)))), "ingredient not in list"))</f>
        <v/>
      </c>
      <c r="J631" t="str">
        <f t="shared" si="102"/>
        <v/>
      </c>
      <c r="K631" s="69" t="str">
        <f>IF($B631="", "", IFERROR((VLOOKUP($B631,Ingredients!$A:$K,10,FALSE)*($D631/(VLOOKUP($B631,Ingredients!$A:$K,3,FALSE)))), "ingredient not in list"))</f>
        <v/>
      </c>
      <c r="L631" t="str">
        <f t="shared" si="103"/>
        <v/>
      </c>
      <c r="M631" s="69" t="str">
        <f>IF($B631="", "", IFERROR((VLOOKUP($B631,Ingredients!$A:$K,11,FALSE)*($D631/(VLOOKUP($B631,Ingredients!$A:$K,3,FALSE)))), "ingredient not in list"))</f>
        <v/>
      </c>
      <c r="N631" t="str">
        <f t="shared" si="104"/>
        <v/>
      </c>
      <c r="O631" s="29" t="str">
        <f>IF($B631="", "", IFERROR((VLOOKUP($B631,Ingredients!$A:$H,6,FALSE)*($D631/(VLOOKUP($B631,Ingredients!$A:$H,3,FALSE)))), "ingredient not in list"))</f>
        <v/>
      </c>
      <c r="P631" s="9" t="str">
        <f>IF(AND(G631&lt;&gt;"",G632=""),SUM(G$1:G632)-SUM(P$1:P630),"")</f>
        <v/>
      </c>
      <c r="Q631" t="str">
        <f>IF(AND(O631&lt;&gt;"",O632=""),SUM(O$1:O632)-SUM(Q$1:Q630),"")</f>
        <v/>
      </c>
      <c r="R631" s="114" t="str">
        <f>IF(AND(I631&lt;&gt;"",I632=""),SUM(I$1:I632)-SUM(R$1:R630),"")</f>
        <v/>
      </c>
      <c r="S631" s="114" t="str">
        <f>IF(AND(K631&lt;&gt;"",K632=""),SUM(K$1:K632)-SUM(S$1:S630),"")</f>
        <v/>
      </c>
      <c r="T631" s="114" t="str">
        <f>IF(AND(M631&lt;&gt;"",M632=""),SUM(M$1:M632)-SUM(T$1:T630),"")</f>
        <v/>
      </c>
      <c r="V631" s="9" t="str">
        <f t="shared" si="105"/>
        <v/>
      </c>
      <c r="W631" s="28" t="str">
        <f t="shared" si="106"/>
        <v/>
      </c>
      <c r="X631" s="114" t="str">
        <f t="shared" si="107"/>
        <v/>
      </c>
      <c r="Y631" s="114" t="str">
        <f t="shared" si="108"/>
        <v/>
      </c>
      <c r="Z631" s="114" t="str">
        <f t="shared" si="109"/>
        <v/>
      </c>
    </row>
    <row r="632" spans="1:26" ht="12.75" x14ac:dyDescent="0.2">
      <c r="A632" s="16"/>
      <c r="C632" t="str">
        <f t="shared" si="99"/>
        <v/>
      </c>
      <c r="D632" s="16"/>
      <c r="E632" s="3" t="str">
        <f>IF(B632="","",IFERROR(VLOOKUP(B632,Ingredients!$A:$G,4,FALSE),"ingredient not in list"))</f>
        <v/>
      </c>
      <c r="F632" t="str">
        <f t="shared" si="100"/>
        <v/>
      </c>
      <c r="G632" s="9" t="str">
        <f>IF(B632="", "", IFERROR((VLOOKUP(B632,Ingredients!$A:$H,8,FALSE)*(D632/(VLOOKUP(B632,Ingredients!$A:$H,3,FALSE)))), "ingredient not in list"))</f>
        <v/>
      </c>
      <c r="H632" t="str">
        <f t="shared" si="101"/>
        <v/>
      </c>
      <c r="I632" s="69" t="str">
        <f>IF($B632="", "", IFERROR((VLOOKUP($B632,Ingredients!$A:$K,9,FALSE)*($D632/(VLOOKUP($B632,Ingredients!$A:$K,3,FALSE)))), "ingredient not in list"))</f>
        <v/>
      </c>
      <c r="J632" t="str">
        <f t="shared" si="102"/>
        <v/>
      </c>
      <c r="K632" s="69" t="str">
        <f>IF($B632="", "", IFERROR((VLOOKUP($B632,Ingredients!$A:$K,10,FALSE)*($D632/(VLOOKUP($B632,Ingredients!$A:$K,3,FALSE)))), "ingredient not in list"))</f>
        <v/>
      </c>
      <c r="L632" t="str">
        <f t="shared" si="103"/>
        <v/>
      </c>
      <c r="M632" s="69" t="str">
        <f>IF($B632="", "", IFERROR((VLOOKUP($B632,Ingredients!$A:$K,11,FALSE)*($D632/(VLOOKUP($B632,Ingredients!$A:$K,3,FALSE)))), "ingredient not in list"))</f>
        <v/>
      </c>
      <c r="N632" t="str">
        <f t="shared" si="104"/>
        <v/>
      </c>
      <c r="O632" s="29" t="str">
        <f>IF($B632="", "", IFERROR((VLOOKUP($B632,Ingredients!$A:$H,6,FALSE)*($D632/(VLOOKUP($B632,Ingredients!$A:$H,3,FALSE)))), "ingredient not in list"))</f>
        <v/>
      </c>
      <c r="P632" s="9" t="str">
        <f>IF(AND(G632&lt;&gt;"",G633=""),SUM(G$1:G633)-SUM(P$1:P631),"")</f>
        <v/>
      </c>
      <c r="Q632" t="str">
        <f>IF(AND(O632&lt;&gt;"",O633=""),SUM(O$1:O633)-SUM(Q$1:Q631),"")</f>
        <v/>
      </c>
      <c r="R632" s="114" t="str">
        <f>IF(AND(I632&lt;&gt;"",I633=""),SUM(I$1:I633)-SUM(R$1:R631),"")</f>
        <v/>
      </c>
      <c r="S632" s="114" t="str">
        <f>IF(AND(K632&lt;&gt;"",K633=""),SUM(K$1:K633)-SUM(S$1:S631),"")</f>
        <v/>
      </c>
      <c r="T632" s="114" t="str">
        <f>IF(AND(M632&lt;&gt;"",M633=""),SUM(M$1:M633)-SUM(T$1:T631),"")</f>
        <v/>
      </c>
      <c r="V632" s="9" t="str">
        <f t="shared" si="105"/>
        <v/>
      </c>
      <c r="W632" s="28" t="str">
        <f t="shared" si="106"/>
        <v/>
      </c>
      <c r="X632" s="114" t="str">
        <f t="shared" si="107"/>
        <v/>
      </c>
      <c r="Y632" s="114" t="str">
        <f t="shared" si="108"/>
        <v/>
      </c>
      <c r="Z632" s="114" t="str">
        <f t="shared" si="109"/>
        <v/>
      </c>
    </row>
    <row r="633" spans="1:26" ht="12.75" x14ac:dyDescent="0.2">
      <c r="A633" s="16"/>
      <c r="C633" t="str">
        <f t="shared" si="99"/>
        <v/>
      </c>
      <c r="D633" s="16"/>
      <c r="E633" s="3" t="str">
        <f>IF(B633="","",IFERROR(VLOOKUP(B633,Ingredients!$A:$G,4,FALSE),"ingredient not in list"))</f>
        <v/>
      </c>
      <c r="F633" t="str">
        <f t="shared" si="100"/>
        <v/>
      </c>
      <c r="G633" s="9" t="str">
        <f>IF(B633="", "", IFERROR((VLOOKUP(B633,Ingredients!$A:$H,8,FALSE)*(D633/(VLOOKUP(B633,Ingredients!$A:$H,3,FALSE)))), "ingredient not in list"))</f>
        <v/>
      </c>
      <c r="H633" t="str">
        <f t="shared" si="101"/>
        <v/>
      </c>
      <c r="I633" s="69" t="str">
        <f>IF($B633="", "", IFERROR((VLOOKUP($B633,Ingredients!$A:$K,9,FALSE)*($D633/(VLOOKUP($B633,Ingredients!$A:$K,3,FALSE)))), "ingredient not in list"))</f>
        <v/>
      </c>
      <c r="J633" t="str">
        <f t="shared" si="102"/>
        <v/>
      </c>
      <c r="K633" s="69" t="str">
        <f>IF($B633="", "", IFERROR((VLOOKUP($B633,Ingredients!$A:$K,10,FALSE)*($D633/(VLOOKUP($B633,Ingredients!$A:$K,3,FALSE)))), "ingredient not in list"))</f>
        <v/>
      </c>
      <c r="L633" t="str">
        <f t="shared" si="103"/>
        <v/>
      </c>
      <c r="M633" s="69" t="str">
        <f>IF($B633="", "", IFERROR((VLOOKUP($B633,Ingredients!$A:$K,11,FALSE)*($D633/(VLOOKUP($B633,Ingredients!$A:$K,3,FALSE)))), "ingredient not in list"))</f>
        <v/>
      </c>
      <c r="N633" t="str">
        <f t="shared" si="104"/>
        <v/>
      </c>
      <c r="O633" s="29" t="str">
        <f>IF($B633="", "", IFERROR((VLOOKUP($B633,Ingredients!$A:$H,6,FALSE)*($D633/(VLOOKUP($B633,Ingredients!$A:$H,3,FALSE)))), "ingredient not in list"))</f>
        <v/>
      </c>
      <c r="P633" s="9" t="str">
        <f>IF(AND(G633&lt;&gt;"",G634=""),SUM(G$1:G634)-SUM(P$1:P632),"")</f>
        <v/>
      </c>
      <c r="Q633" t="str">
        <f>IF(AND(O633&lt;&gt;"",O634=""),SUM(O$1:O634)-SUM(Q$1:Q632),"")</f>
        <v/>
      </c>
      <c r="R633" s="114" t="str">
        <f>IF(AND(I633&lt;&gt;"",I634=""),SUM(I$1:I634)-SUM(R$1:R632),"")</f>
        <v/>
      </c>
      <c r="S633" s="114" t="str">
        <f>IF(AND(K633&lt;&gt;"",K634=""),SUM(K$1:K634)-SUM(S$1:S632),"")</f>
        <v/>
      </c>
      <c r="T633" s="114" t="str">
        <f>IF(AND(M633&lt;&gt;"",M634=""),SUM(M$1:M634)-SUM(T$1:T632),"")</f>
        <v/>
      </c>
      <c r="V633" s="9" t="str">
        <f t="shared" si="105"/>
        <v/>
      </c>
      <c r="W633" s="28" t="str">
        <f t="shared" si="106"/>
        <v/>
      </c>
      <c r="X633" s="114" t="str">
        <f t="shared" si="107"/>
        <v/>
      </c>
      <c r="Y633" s="114" t="str">
        <f t="shared" si="108"/>
        <v/>
      </c>
      <c r="Z633" s="114" t="str">
        <f t="shared" si="109"/>
        <v/>
      </c>
    </row>
    <row r="634" spans="1:26" ht="12.75" x14ac:dyDescent="0.2">
      <c r="A634" s="16"/>
      <c r="C634" t="str">
        <f t="shared" si="99"/>
        <v/>
      </c>
      <c r="D634" s="16"/>
      <c r="E634" s="3" t="str">
        <f>IF(B634="","",IFERROR(VLOOKUP(B634,Ingredients!$A:$G,4,FALSE),"ingredient not in list"))</f>
        <v/>
      </c>
      <c r="F634" t="str">
        <f t="shared" si="100"/>
        <v/>
      </c>
      <c r="G634" s="9" t="str">
        <f>IF(B634="", "", IFERROR((VLOOKUP(B634,Ingredients!$A:$H,8,FALSE)*(D634/(VLOOKUP(B634,Ingredients!$A:$H,3,FALSE)))), "ingredient not in list"))</f>
        <v/>
      </c>
      <c r="H634" t="str">
        <f t="shared" si="101"/>
        <v/>
      </c>
      <c r="I634" s="69" t="str">
        <f>IF($B634="", "", IFERROR((VLOOKUP($B634,Ingredients!$A:$K,9,FALSE)*($D634/(VLOOKUP($B634,Ingredients!$A:$K,3,FALSE)))), "ingredient not in list"))</f>
        <v/>
      </c>
      <c r="J634" t="str">
        <f t="shared" si="102"/>
        <v/>
      </c>
      <c r="K634" s="69" t="str">
        <f>IF($B634="", "", IFERROR((VLOOKUP($B634,Ingredients!$A:$K,10,FALSE)*($D634/(VLOOKUP($B634,Ingredients!$A:$K,3,FALSE)))), "ingredient not in list"))</f>
        <v/>
      </c>
      <c r="L634" t="str">
        <f t="shared" si="103"/>
        <v/>
      </c>
      <c r="M634" s="69" t="str">
        <f>IF($B634="", "", IFERROR((VLOOKUP($B634,Ingredients!$A:$K,11,FALSE)*($D634/(VLOOKUP($B634,Ingredients!$A:$K,3,FALSE)))), "ingredient not in list"))</f>
        <v/>
      </c>
      <c r="N634" t="str">
        <f t="shared" si="104"/>
        <v/>
      </c>
      <c r="O634" s="29" t="str">
        <f>IF($B634="", "", IFERROR((VLOOKUP($B634,Ingredients!$A:$H,6,FALSE)*($D634/(VLOOKUP($B634,Ingredients!$A:$H,3,FALSE)))), "ingredient not in list"))</f>
        <v/>
      </c>
      <c r="P634" s="9" t="str">
        <f>IF(AND(G634&lt;&gt;"",G635=""),SUM(G$1:G635)-SUM(P$1:P633),"")</f>
        <v/>
      </c>
      <c r="Q634" t="str">
        <f>IF(AND(O634&lt;&gt;"",O635=""),SUM(O$1:O635)-SUM(Q$1:Q633),"")</f>
        <v/>
      </c>
      <c r="R634" s="114" t="str">
        <f>IF(AND(I634&lt;&gt;"",I635=""),SUM(I$1:I635)-SUM(R$1:R633),"")</f>
        <v/>
      </c>
      <c r="S634" s="114" t="str">
        <f>IF(AND(K634&lt;&gt;"",K635=""),SUM(K$1:K635)-SUM(S$1:S633),"")</f>
        <v/>
      </c>
      <c r="T634" s="114" t="str">
        <f>IF(AND(M634&lt;&gt;"",M635=""),SUM(M$1:M635)-SUM(T$1:T633),"")</f>
        <v/>
      </c>
      <c r="V634" s="9" t="str">
        <f t="shared" si="105"/>
        <v/>
      </c>
      <c r="W634" s="28" t="str">
        <f t="shared" si="106"/>
        <v/>
      </c>
      <c r="X634" s="114" t="str">
        <f t="shared" si="107"/>
        <v/>
      </c>
      <c r="Y634" s="114" t="str">
        <f t="shared" si="108"/>
        <v/>
      </c>
      <c r="Z634" s="114" t="str">
        <f t="shared" si="109"/>
        <v/>
      </c>
    </row>
    <row r="635" spans="1:26" ht="12.75" x14ac:dyDescent="0.2">
      <c r="A635" s="16"/>
      <c r="C635" t="str">
        <f t="shared" si="99"/>
        <v/>
      </c>
      <c r="D635" s="16"/>
      <c r="E635" s="3" t="str">
        <f>IF(B635="","",IFERROR(VLOOKUP(B635,Ingredients!$A:$G,4,FALSE),"ingredient not in list"))</f>
        <v/>
      </c>
      <c r="F635" t="str">
        <f t="shared" si="100"/>
        <v/>
      </c>
      <c r="G635" s="9" t="str">
        <f>IF(B635="", "", IFERROR((VLOOKUP(B635,Ingredients!$A:$H,8,FALSE)*(D635/(VLOOKUP(B635,Ingredients!$A:$H,3,FALSE)))), "ingredient not in list"))</f>
        <v/>
      </c>
      <c r="H635" t="str">
        <f t="shared" si="101"/>
        <v/>
      </c>
      <c r="I635" s="69" t="str">
        <f>IF($B635="", "", IFERROR((VLOOKUP($B635,Ingredients!$A:$K,9,FALSE)*($D635/(VLOOKUP($B635,Ingredients!$A:$K,3,FALSE)))), "ingredient not in list"))</f>
        <v/>
      </c>
      <c r="J635" t="str">
        <f t="shared" si="102"/>
        <v/>
      </c>
      <c r="K635" s="69" t="str">
        <f>IF($B635="", "", IFERROR((VLOOKUP($B635,Ingredients!$A:$K,10,FALSE)*($D635/(VLOOKUP($B635,Ingredients!$A:$K,3,FALSE)))), "ingredient not in list"))</f>
        <v/>
      </c>
      <c r="L635" t="str">
        <f t="shared" si="103"/>
        <v/>
      </c>
      <c r="M635" s="69" t="str">
        <f>IF($B635="", "", IFERROR((VLOOKUP($B635,Ingredients!$A:$K,11,FALSE)*($D635/(VLOOKUP($B635,Ingredients!$A:$K,3,FALSE)))), "ingredient not in list"))</f>
        <v/>
      </c>
      <c r="N635" t="str">
        <f t="shared" si="104"/>
        <v/>
      </c>
      <c r="O635" s="29" t="str">
        <f>IF($B635="", "", IFERROR((VLOOKUP($B635,Ingredients!$A:$H,6,FALSE)*($D635/(VLOOKUP($B635,Ingredients!$A:$H,3,FALSE)))), "ingredient not in list"))</f>
        <v/>
      </c>
      <c r="P635" s="9" t="str">
        <f>IF(AND(G635&lt;&gt;"",G636=""),SUM(G$1:G636)-SUM(P$1:P634),"")</f>
        <v/>
      </c>
      <c r="Q635" t="str">
        <f>IF(AND(O635&lt;&gt;"",O636=""),SUM(O$1:O636)-SUM(Q$1:Q634),"")</f>
        <v/>
      </c>
      <c r="R635" s="114" t="str">
        <f>IF(AND(I635&lt;&gt;"",I636=""),SUM(I$1:I636)-SUM(R$1:R634),"")</f>
        <v/>
      </c>
      <c r="S635" s="114" t="str">
        <f>IF(AND(K635&lt;&gt;"",K636=""),SUM(K$1:K636)-SUM(S$1:S634),"")</f>
        <v/>
      </c>
      <c r="T635" s="114" t="str">
        <f>IF(AND(M635&lt;&gt;"",M636=""),SUM(M$1:M636)-SUM(T$1:T634),"")</f>
        <v/>
      </c>
      <c r="V635" s="9" t="str">
        <f t="shared" si="105"/>
        <v/>
      </c>
      <c r="W635" s="28" t="str">
        <f t="shared" si="106"/>
        <v/>
      </c>
      <c r="X635" s="114" t="str">
        <f t="shared" si="107"/>
        <v/>
      </c>
      <c r="Y635" s="114" t="str">
        <f t="shared" si="108"/>
        <v/>
      </c>
      <c r="Z635" s="114" t="str">
        <f t="shared" si="109"/>
        <v/>
      </c>
    </row>
    <row r="636" spans="1:26" ht="12.75" x14ac:dyDescent="0.2">
      <c r="A636" s="16"/>
      <c r="C636" t="str">
        <f t="shared" si="99"/>
        <v/>
      </c>
      <c r="D636" s="16"/>
      <c r="E636" s="3" t="str">
        <f>IF(B636="","",IFERROR(VLOOKUP(B636,Ingredients!$A:$G,4,FALSE),"ingredient not in list"))</f>
        <v/>
      </c>
      <c r="F636" t="str">
        <f t="shared" si="100"/>
        <v/>
      </c>
      <c r="G636" s="9" t="str">
        <f>IF(B636="", "", IFERROR((VLOOKUP(B636,Ingredients!$A:$H,8,FALSE)*(D636/(VLOOKUP(B636,Ingredients!$A:$H,3,FALSE)))), "ingredient not in list"))</f>
        <v/>
      </c>
      <c r="H636" t="str">
        <f t="shared" si="101"/>
        <v/>
      </c>
      <c r="I636" s="69" t="str">
        <f>IF($B636="", "", IFERROR((VLOOKUP($B636,Ingredients!$A:$K,9,FALSE)*($D636/(VLOOKUP($B636,Ingredients!$A:$K,3,FALSE)))), "ingredient not in list"))</f>
        <v/>
      </c>
      <c r="J636" t="str">
        <f t="shared" si="102"/>
        <v/>
      </c>
      <c r="K636" s="69" t="str">
        <f>IF($B636="", "", IFERROR((VLOOKUP($B636,Ingredients!$A:$K,10,FALSE)*($D636/(VLOOKUP($B636,Ingredients!$A:$K,3,FALSE)))), "ingredient not in list"))</f>
        <v/>
      </c>
      <c r="L636" t="str">
        <f t="shared" si="103"/>
        <v/>
      </c>
      <c r="M636" s="69" t="str">
        <f>IF($B636="", "", IFERROR((VLOOKUP($B636,Ingredients!$A:$K,11,FALSE)*($D636/(VLOOKUP($B636,Ingredients!$A:$K,3,FALSE)))), "ingredient not in list"))</f>
        <v/>
      </c>
      <c r="N636" t="str">
        <f t="shared" si="104"/>
        <v/>
      </c>
      <c r="O636" s="29" t="str">
        <f>IF($B636="", "", IFERROR((VLOOKUP($B636,Ingredients!$A:$H,6,FALSE)*($D636/(VLOOKUP($B636,Ingredients!$A:$H,3,FALSE)))), "ingredient not in list"))</f>
        <v/>
      </c>
      <c r="P636" s="9" t="str">
        <f>IF(AND(G636&lt;&gt;"",G637=""),SUM(G$1:G637)-SUM(P$1:P635),"")</f>
        <v/>
      </c>
      <c r="Q636" t="str">
        <f>IF(AND(O636&lt;&gt;"",O637=""),SUM(O$1:O637)-SUM(Q$1:Q635),"")</f>
        <v/>
      </c>
      <c r="R636" s="114" t="str">
        <f>IF(AND(I636&lt;&gt;"",I637=""),SUM(I$1:I637)-SUM(R$1:R635),"")</f>
        <v/>
      </c>
      <c r="S636" s="114" t="str">
        <f>IF(AND(K636&lt;&gt;"",K637=""),SUM(K$1:K637)-SUM(S$1:S635),"")</f>
        <v/>
      </c>
      <c r="T636" s="114" t="str">
        <f>IF(AND(M636&lt;&gt;"",M637=""),SUM(M$1:M637)-SUM(T$1:T635),"")</f>
        <v/>
      </c>
      <c r="V636" s="9" t="str">
        <f t="shared" si="105"/>
        <v/>
      </c>
      <c r="W636" s="28" t="str">
        <f t="shared" si="106"/>
        <v/>
      </c>
      <c r="X636" s="114" t="str">
        <f t="shared" si="107"/>
        <v/>
      </c>
      <c r="Y636" s="114" t="str">
        <f t="shared" si="108"/>
        <v/>
      </c>
      <c r="Z636" s="114" t="str">
        <f t="shared" si="109"/>
        <v/>
      </c>
    </row>
    <row r="637" spans="1:26" ht="12.75" x14ac:dyDescent="0.2">
      <c r="A637" s="16"/>
      <c r="C637" t="str">
        <f t="shared" si="99"/>
        <v/>
      </c>
      <c r="D637" s="16"/>
      <c r="E637" s="3" t="str">
        <f>IF(B637="","",IFERROR(VLOOKUP(B637,Ingredients!$A:$G,4,FALSE),"ingredient not in list"))</f>
        <v/>
      </c>
      <c r="F637" t="str">
        <f t="shared" si="100"/>
        <v/>
      </c>
      <c r="G637" s="9" t="str">
        <f>IF(B637="", "", IFERROR((VLOOKUP(B637,Ingredients!$A:$H,8,FALSE)*(D637/(VLOOKUP(B637,Ingredients!$A:$H,3,FALSE)))), "ingredient not in list"))</f>
        <v/>
      </c>
      <c r="H637" t="str">
        <f t="shared" si="101"/>
        <v/>
      </c>
      <c r="I637" s="69" t="str">
        <f>IF($B637="", "", IFERROR((VLOOKUP($B637,Ingredients!$A:$K,9,FALSE)*($D637/(VLOOKUP($B637,Ingredients!$A:$K,3,FALSE)))), "ingredient not in list"))</f>
        <v/>
      </c>
      <c r="J637" t="str">
        <f t="shared" si="102"/>
        <v/>
      </c>
      <c r="K637" s="69" t="str">
        <f>IF($B637="", "", IFERROR((VLOOKUP($B637,Ingredients!$A:$K,10,FALSE)*($D637/(VLOOKUP($B637,Ingredients!$A:$K,3,FALSE)))), "ingredient not in list"))</f>
        <v/>
      </c>
      <c r="L637" t="str">
        <f t="shared" si="103"/>
        <v/>
      </c>
      <c r="M637" s="69" t="str">
        <f>IF($B637="", "", IFERROR((VLOOKUP($B637,Ingredients!$A:$K,11,FALSE)*($D637/(VLOOKUP($B637,Ingredients!$A:$K,3,FALSE)))), "ingredient not in list"))</f>
        <v/>
      </c>
      <c r="N637" t="str">
        <f t="shared" si="104"/>
        <v/>
      </c>
      <c r="O637" s="29" t="str">
        <f>IF($B637="", "", IFERROR((VLOOKUP($B637,Ingredients!$A:$H,6,FALSE)*($D637/(VLOOKUP($B637,Ingredients!$A:$H,3,FALSE)))), "ingredient not in list"))</f>
        <v/>
      </c>
      <c r="P637" s="9" t="str">
        <f>IF(AND(G637&lt;&gt;"",G638=""),SUM(G$1:G638)-SUM(P$1:P636),"")</f>
        <v/>
      </c>
      <c r="Q637" t="str">
        <f>IF(AND(O637&lt;&gt;"",O638=""),SUM(O$1:O638)-SUM(Q$1:Q636),"")</f>
        <v/>
      </c>
      <c r="R637" s="114" t="str">
        <f>IF(AND(I637&lt;&gt;"",I638=""),SUM(I$1:I638)-SUM(R$1:R636),"")</f>
        <v/>
      </c>
      <c r="S637" s="114" t="str">
        <f>IF(AND(K637&lt;&gt;"",K638=""),SUM(K$1:K638)-SUM(S$1:S636),"")</f>
        <v/>
      </c>
      <c r="T637" s="114" t="str">
        <f>IF(AND(M637&lt;&gt;"",M638=""),SUM(M$1:M638)-SUM(T$1:T636),"")</f>
        <v/>
      </c>
      <c r="V637" s="9" t="str">
        <f t="shared" si="105"/>
        <v/>
      </c>
      <c r="W637" s="28" t="str">
        <f t="shared" si="106"/>
        <v/>
      </c>
      <c r="X637" s="114" t="str">
        <f t="shared" si="107"/>
        <v/>
      </c>
      <c r="Y637" s="114" t="str">
        <f t="shared" si="108"/>
        <v/>
      </c>
      <c r="Z637" s="114" t="str">
        <f t="shared" si="109"/>
        <v/>
      </c>
    </row>
    <row r="638" spans="1:26" ht="12.75" x14ac:dyDescent="0.2">
      <c r="A638" s="16"/>
      <c r="C638" t="str">
        <f t="shared" si="99"/>
        <v/>
      </c>
      <c r="D638" s="16"/>
      <c r="E638" s="3" t="str">
        <f>IF(B638="","",IFERROR(VLOOKUP(B638,Ingredients!$A:$G,4,FALSE),"ingredient not in list"))</f>
        <v/>
      </c>
      <c r="F638" t="str">
        <f t="shared" si="100"/>
        <v/>
      </c>
      <c r="G638" s="9" t="str">
        <f>IF(B638="", "", IFERROR((VLOOKUP(B638,Ingredients!$A:$H,8,FALSE)*(D638/(VLOOKUP(B638,Ingredients!$A:$H,3,FALSE)))), "ingredient not in list"))</f>
        <v/>
      </c>
      <c r="H638" t="str">
        <f t="shared" si="101"/>
        <v/>
      </c>
      <c r="I638" s="69" t="str">
        <f>IF($B638="", "", IFERROR((VLOOKUP($B638,Ingredients!$A:$K,9,FALSE)*($D638/(VLOOKUP($B638,Ingredients!$A:$K,3,FALSE)))), "ingredient not in list"))</f>
        <v/>
      </c>
      <c r="J638" t="str">
        <f t="shared" si="102"/>
        <v/>
      </c>
      <c r="K638" s="69" t="str">
        <f>IF($B638="", "", IFERROR((VLOOKUP($B638,Ingredients!$A:$K,10,FALSE)*($D638/(VLOOKUP($B638,Ingredients!$A:$K,3,FALSE)))), "ingredient not in list"))</f>
        <v/>
      </c>
      <c r="L638" t="str">
        <f t="shared" si="103"/>
        <v/>
      </c>
      <c r="M638" s="69" t="str">
        <f>IF($B638="", "", IFERROR((VLOOKUP($B638,Ingredients!$A:$K,11,FALSE)*($D638/(VLOOKUP($B638,Ingredients!$A:$K,3,FALSE)))), "ingredient not in list"))</f>
        <v/>
      </c>
      <c r="N638" t="str">
        <f t="shared" si="104"/>
        <v/>
      </c>
      <c r="O638" s="29" t="str">
        <f>IF($B638="", "", IFERROR((VLOOKUP($B638,Ingredients!$A:$H,6,FALSE)*($D638/(VLOOKUP($B638,Ingredients!$A:$H,3,FALSE)))), "ingredient not in list"))</f>
        <v/>
      </c>
      <c r="P638" s="9" t="str">
        <f>IF(AND(G638&lt;&gt;"",G639=""),SUM(G$1:G639)-SUM(P$1:P637),"")</f>
        <v/>
      </c>
      <c r="Q638" t="str">
        <f>IF(AND(O638&lt;&gt;"",O639=""),SUM(O$1:O639)-SUM(Q$1:Q637),"")</f>
        <v/>
      </c>
      <c r="R638" s="114" t="str">
        <f>IF(AND(I638&lt;&gt;"",I639=""),SUM(I$1:I639)-SUM(R$1:R637),"")</f>
        <v/>
      </c>
      <c r="S638" s="114" t="str">
        <f>IF(AND(K638&lt;&gt;"",K639=""),SUM(K$1:K639)-SUM(S$1:S637),"")</f>
        <v/>
      </c>
      <c r="T638" s="114" t="str">
        <f>IF(AND(M638&lt;&gt;"",M639=""),SUM(M$1:M639)-SUM(T$1:T637),"")</f>
        <v/>
      </c>
      <c r="V638" s="9" t="str">
        <f t="shared" si="105"/>
        <v/>
      </c>
      <c r="W638" s="28" t="str">
        <f t="shared" si="106"/>
        <v/>
      </c>
      <c r="X638" s="114" t="str">
        <f t="shared" si="107"/>
        <v/>
      </c>
      <c r="Y638" s="114" t="str">
        <f t="shared" si="108"/>
        <v/>
      </c>
      <c r="Z638" s="114" t="str">
        <f t="shared" si="109"/>
        <v/>
      </c>
    </row>
    <row r="639" spans="1:26" ht="12.75" x14ac:dyDescent="0.2">
      <c r="A639" s="16"/>
      <c r="C639" t="str">
        <f t="shared" si="99"/>
        <v/>
      </c>
      <c r="D639" s="16"/>
      <c r="E639" s="3" t="str">
        <f>IF(B639="","",IFERROR(VLOOKUP(B639,Ingredients!$A:$G,4,FALSE),"ingredient not in list"))</f>
        <v/>
      </c>
      <c r="F639" t="str">
        <f t="shared" si="100"/>
        <v/>
      </c>
      <c r="G639" s="9" t="str">
        <f>IF(B639="", "", IFERROR((VLOOKUP(B639,Ingredients!$A:$H,8,FALSE)*(D639/(VLOOKUP(B639,Ingredients!$A:$H,3,FALSE)))), "ingredient not in list"))</f>
        <v/>
      </c>
      <c r="H639" t="str">
        <f t="shared" si="101"/>
        <v/>
      </c>
      <c r="I639" s="69" t="str">
        <f>IF($B639="", "", IFERROR((VLOOKUP($B639,Ingredients!$A:$K,9,FALSE)*($D639/(VLOOKUP($B639,Ingredients!$A:$K,3,FALSE)))), "ingredient not in list"))</f>
        <v/>
      </c>
      <c r="J639" t="str">
        <f t="shared" si="102"/>
        <v/>
      </c>
      <c r="K639" s="69" t="str">
        <f>IF($B639="", "", IFERROR((VLOOKUP($B639,Ingredients!$A:$K,10,FALSE)*($D639/(VLOOKUP($B639,Ingredients!$A:$K,3,FALSE)))), "ingredient not in list"))</f>
        <v/>
      </c>
      <c r="L639" t="str">
        <f t="shared" si="103"/>
        <v/>
      </c>
      <c r="M639" s="69" t="str">
        <f>IF($B639="", "", IFERROR((VLOOKUP($B639,Ingredients!$A:$K,11,FALSE)*($D639/(VLOOKUP($B639,Ingredients!$A:$K,3,FALSE)))), "ingredient not in list"))</f>
        <v/>
      </c>
      <c r="N639" t="str">
        <f t="shared" si="104"/>
        <v/>
      </c>
      <c r="O639" s="29" t="str">
        <f>IF($B639="", "", IFERROR((VLOOKUP($B639,Ingredients!$A:$H,6,FALSE)*($D639/(VLOOKUP($B639,Ingredients!$A:$H,3,FALSE)))), "ingredient not in list"))</f>
        <v/>
      </c>
      <c r="P639" s="9" t="str">
        <f>IF(AND(G639&lt;&gt;"",G640=""),SUM(G$1:G640)-SUM(P$1:P638),"")</f>
        <v/>
      </c>
      <c r="Q639" t="str">
        <f>IF(AND(O639&lt;&gt;"",O640=""),SUM(O$1:O640)-SUM(Q$1:Q638),"")</f>
        <v/>
      </c>
      <c r="R639" s="114" t="str">
        <f>IF(AND(I639&lt;&gt;"",I640=""),SUM(I$1:I640)-SUM(R$1:R638),"")</f>
        <v/>
      </c>
      <c r="S639" s="114" t="str">
        <f>IF(AND(K639&lt;&gt;"",K640=""),SUM(K$1:K640)-SUM(S$1:S638),"")</f>
        <v/>
      </c>
      <c r="T639" s="114" t="str">
        <f>IF(AND(M639&lt;&gt;"",M640=""),SUM(M$1:M640)-SUM(T$1:T638),"")</f>
        <v/>
      </c>
      <c r="V639" s="9" t="str">
        <f t="shared" si="105"/>
        <v/>
      </c>
      <c r="W639" s="28" t="str">
        <f t="shared" si="106"/>
        <v/>
      </c>
      <c r="X639" s="114" t="str">
        <f t="shared" si="107"/>
        <v/>
      </c>
      <c r="Y639" s="114" t="str">
        <f t="shared" si="108"/>
        <v/>
      </c>
      <c r="Z639" s="114" t="str">
        <f t="shared" si="109"/>
        <v/>
      </c>
    </row>
    <row r="640" spans="1:26" ht="12.75" x14ac:dyDescent="0.2">
      <c r="A640" s="16"/>
      <c r="C640" t="str">
        <f t="shared" si="99"/>
        <v/>
      </c>
      <c r="D640" s="16"/>
      <c r="E640" s="3" t="str">
        <f>IF(B640="","",IFERROR(VLOOKUP(B640,Ingredients!$A:$G,4,FALSE),"ingredient not in list"))</f>
        <v/>
      </c>
      <c r="F640" t="str">
        <f t="shared" si="100"/>
        <v/>
      </c>
      <c r="G640" s="9" t="str">
        <f>IF(B640="", "", IFERROR((VLOOKUP(B640,Ingredients!$A:$H,8,FALSE)*(D640/(VLOOKUP(B640,Ingredients!$A:$H,3,FALSE)))), "ingredient not in list"))</f>
        <v/>
      </c>
      <c r="H640" t="str">
        <f t="shared" si="101"/>
        <v/>
      </c>
      <c r="I640" s="69" t="str">
        <f>IF($B640="", "", IFERROR((VLOOKUP($B640,Ingredients!$A:$K,9,FALSE)*($D640/(VLOOKUP($B640,Ingredients!$A:$K,3,FALSE)))), "ingredient not in list"))</f>
        <v/>
      </c>
      <c r="J640" t="str">
        <f t="shared" si="102"/>
        <v/>
      </c>
      <c r="K640" s="69" t="str">
        <f>IF($B640="", "", IFERROR((VLOOKUP($B640,Ingredients!$A:$K,10,FALSE)*($D640/(VLOOKUP($B640,Ingredients!$A:$K,3,FALSE)))), "ingredient not in list"))</f>
        <v/>
      </c>
      <c r="L640" t="str">
        <f t="shared" si="103"/>
        <v/>
      </c>
      <c r="M640" s="69" t="str">
        <f>IF($B640="", "", IFERROR((VLOOKUP($B640,Ingredients!$A:$K,11,FALSE)*($D640/(VLOOKUP($B640,Ingredients!$A:$K,3,FALSE)))), "ingredient not in list"))</f>
        <v/>
      </c>
      <c r="N640" t="str">
        <f t="shared" si="104"/>
        <v/>
      </c>
      <c r="O640" s="29" t="str">
        <f>IF($B640="", "", IFERROR((VLOOKUP($B640,Ingredients!$A:$H,6,FALSE)*($D640/(VLOOKUP($B640,Ingredients!$A:$H,3,FALSE)))), "ingredient not in list"))</f>
        <v/>
      </c>
      <c r="P640" s="9" t="str">
        <f>IF(AND(G640&lt;&gt;"",G641=""),SUM(G$1:G641)-SUM(P$1:P639),"")</f>
        <v/>
      </c>
      <c r="Q640" t="str">
        <f>IF(AND(O640&lt;&gt;"",O641=""),SUM(O$1:O641)-SUM(Q$1:Q639),"")</f>
        <v/>
      </c>
      <c r="R640" s="114" t="str">
        <f>IF(AND(I640&lt;&gt;"",I641=""),SUM(I$1:I641)-SUM(R$1:R639),"")</f>
        <v/>
      </c>
      <c r="S640" s="114" t="str">
        <f>IF(AND(K640&lt;&gt;"",K641=""),SUM(K$1:K641)-SUM(S$1:S639),"")</f>
        <v/>
      </c>
      <c r="T640" s="114" t="str">
        <f>IF(AND(M640&lt;&gt;"",M641=""),SUM(M$1:M641)-SUM(T$1:T639),"")</f>
        <v/>
      </c>
      <c r="V640" s="9" t="str">
        <f t="shared" si="105"/>
        <v/>
      </c>
      <c r="W640" s="28" t="str">
        <f t="shared" si="106"/>
        <v/>
      </c>
      <c r="X640" s="114" t="str">
        <f t="shared" si="107"/>
        <v/>
      </c>
      <c r="Y640" s="114" t="str">
        <f t="shared" si="108"/>
        <v/>
      </c>
      <c r="Z640" s="114" t="str">
        <f t="shared" si="109"/>
        <v/>
      </c>
    </row>
    <row r="641" spans="1:26" ht="12.75" x14ac:dyDescent="0.2">
      <c r="A641" s="16"/>
      <c r="C641" t="str">
        <f t="shared" si="99"/>
        <v/>
      </c>
      <c r="D641" s="16"/>
      <c r="E641" s="3" t="str">
        <f>IF(B641="","",IFERROR(VLOOKUP(B641,Ingredients!$A:$G,4,FALSE),"ingredient not in list"))</f>
        <v/>
      </c>
      <c r="F641" t="str">
        <f t="shared" si="100"/>
        <v/>
      </c>
      <c r="G641" s="9" t="str">
        <f>IF(B641="", "", IFERROR((VLOOKUP(B641,Ingredients!$A:$H,8,FALSE)*(D641/(VLOOKUP(B641,Ingredients!$A:$H,3,FALSE)))), "ingredient not in list"))</f>
        <v/>
      </c>
      <c r="H641" t="str">
        <f t="shared" si="101"/>
        <v/>
      </c>
      <c r="I641" s="69" t="str">
        <f>IF($B641="", "", IFERROR((VLOOKUP($B641,Ingredients!$A:$K,9,FALSE)*($D641/(VLOOKUP($B641,Ingredients!$A:$K,3,FALSE)))), "ingredient not in list"))</f>
        <v/>
      </c>
      <c r="J641" t="str">
        <f t="shared" si="102"/>
        <v/>
      </c>
      <c r="K641" s="69" t="str">
        <f>IF($B641="", "", IFERROR((VLOOKUP($B641,Ingredients!$A:$K,10,FALSE)*($D641/(VLOOKUP($B641,Ingredients!$A:$K,3,FALSE)))), "ingredient not in list"))</f>
        <v/>
      </c>
      <c r="L641" t="str">
        <f t="shared" si="103"/>
        <v/>
      </c>
      <c r="M641" s="69" t="str">
        <f>IF($B641="", "", IFERROR((VLOOKUP($B641,Ingredients!$A:$K,11,FALSE)*($D641/(VLOOKUP($B641,Ingredients!$A:$K,3,FALSE)))), "ingredient not in list"))</f>
        <v/>
      </c>
      <c r="N641" t="str">
        <f t="shared" si="104"/>
        <v/>
      </c>
      <c r="O641" s="29" t="str">
        <f>IF($B641="", "", IFERROR((VLOOKUP($B641,Ingredients!$A:$H,6,FALSE)*($D641/(VLOOKUP($B641,Ingredients!$A:$H,3,FALSE)))), "ingredient not in list"))</f>
        <v/>
      </c>
      <c r="P641" s="9" t="str">
        <f>IF(AND(G641&lt;&gt;"",G642=""),SUM(G$1:G642)-SUM(P$1:P640),"")</f>
        <v/>
      </c>
      <c r="Q641" t="str">
        <f>IF(AND(O641&lt;&gt;"",O642=""),SUM(O$1:O642)-SUM(Q$1:Q640),"")</f>
        <v/>
      </c>
      <c r="R641" s="114" t="str">
        <f>IF(AND(I641&lt;&gt;"",I642=""),SUM(I$1:I642)-SUM(R$1:R640),"")</f>
        <v/>
      </c>
      <c r="S641" s="114" t="str">
        <f>IF(AND(K641&lt;&gt;"",K642=""),SUM(K$1:K642)-SUM(S$1:S640),"")</f>
        <v/>
      </c>
      <c r="T641" s="114" t="str">
        <f>IF(AND(M641&lt;&gt;"",M642=""),SUM(M$1:M642)-SUM(T$1:T640),"")</f>
        <v/>
      </c>
      <c r="V641" s="9" t="str">
        <f t="shared" si="105"/>
        <v/>
      </c>
      <c r="W641" s="28" t="str">
        <f t="shared" si="106"/>
        <v/>
      </c>
      <c r="X641" s="114" t="str">
        <f t="shared" si="107"/>
        <v/>
      </c>
      <c r="Y641" s="114" t="str">
        <f t="shared" si="108"/>
        <v/>
      </c>
      <c r="Z641" s="114" t="str">
        <f t="shared" si="109"/>
        <v/>
      </c>
    </row>
    <row r="642" spans="1:26" ht="12.75" x14ac:dyDescent="0.2">
      <c r="A642" s="16"/>
      <c r="C642" t="str">
        <f t="shared" ref="C642:C705" si="110">IF($B642="","", "|")</f>
        <v/>
      </c>
      <c r="D642" s="16"/>
      <c r="E642" s="3" t="str">
        <f>IF(B642="","",IFERROR(VLOOKUP(B642,Ingredients!$A:$G,4,FALSE),"ingredient not in list"))</f>
        <v/>
      </c>
      <c r="F642" t="str">
        <f t="shared" ref="F642:F705" si="111">IF($B642="","", "|")</f>
        <v/>
      </c>
      <c r="G642" s="9" t="str">
        <f>IF(B642="", "", IFERROR((VLOOKUP(B642,Ingredients!$A:$H,8,FALSE)*(D642/(VLOOKUP(B642,Ingredients!$A:$H,3,FALSE)))), "ingredient not in list"))</f>
        <v/>
      </c>
      <c r="H642" t="str">
        <f t="shared" ref="H642:H705" si="112">IF($B642="","", "|")</f>
        <v/>
      </c>
      <c r="I642" s="69" t="str">
        <f>IF($B642="", "", IFERROR((VLOOKUP($B642,Ingredients!$A:$K,9,FALSE)*($D642/(VLOOKUP($B642,Ingredients!$A:$K,3,FALSE)))), "ingredient not in list"))</f>
        <v/>
      </c>
      <c r="J642" t="str">
        <f t="shared" ref="J642:J705" si="113">IF($B642="","", "|")</f>
        <v/>
      </c>
      <c r="K642" s="69" t="str">
        <f>IF($B642="", "", IFERROR((VLOOKUP($B642,Ingredients!$A:$K,10,FALSE)*($D642/(VLOOKUP($B642,Ingredients!$A:$K,3,FALSE)))), "ingredient not in list"))</f>
        <v/>
      </c>
      <c r="L642" t="str">
        <f t="shared" ref="L642:L705" si="114">IF($B642="","", "|")</f>
        <v/>
      </c>
      <c r="M642" s="69" t="str">
        <f>IF($B642="", "", IFERROR((VLOOKUP($B642,Ingredients!$A:$K,11,FALSE)*($D642/(VLOOKUP($B642,Ingredients!$A:$K,3,FALSE)))), "ingredient not in list"))</f>
        <v/>
      </c>
      <c r="N642" t="str">
        <f t="shared" ref="N642:N705" si="115">IF($B642="","", "|")</f>
        <v/>
      </c>
      <c r="O642" s="29" t="str">
        <f>IF($B642="", "", IFERROR((VLOOKUP($B642,Ingredients!$A:$H,6,FALSE)*($D642/(VLOOKUP($B642,Ingredients!$A:$H,3,FALSE)))), "ingredient not in list"))</f>
        <v/>
      </c>
      <c r="P642" s="9" t="str">
        <f>IF(AND(G642&lt;&gt;"",G643=""),SUM(G$1:G643)-SUM(P$1:P641),"")</f>
        <v/>
      </c>
      <c r="Q642" t="str">
        <f>IF(AND(O642&lt;&gt;"",O643=""),SUM(O$1:O643)-SUM(Q$1:Q641),"")</f>
        <v/>
      </c>
      <c r="R642" s="114" t="str">
        <f>IF(AND(I642&lt;&gt;"",I643=""),SUM(I$1:I643)-SUM(R$1:R641),"")</f>
        <v/>
      </c>
      <c r="S642" s="114" t="str">
        <f>IF(AND(K642&lt;&gt;"",K643=""),SUM(K$1:K643)-SUM(S$1:S641),"")</f>
        <v/>
      </c>
      <c r="T642" s="114" t="str">
        <f>IF(AND(M642&lt;&gt;"",M643=""),SUM(M$1:M643)-SUM(T$1:T641),"")</f>
        <v/>
      </c>
      <c r="V642" s="9" t="str">
        <f t="shared" si="105"/>
        <v/>
      </c>
      <c r="W642" s="28" t="str">
        <f t="shared" si="106"/>
        <v/>
      </c>
      <c r="X642" s="114" t="str">
        <f t="shared" si="107"/>
        <v/>
      </c>
      <c r="Y642" s="114" t="str">
        <f t="shared" si="108"/>
        <v/>
      </c>
      <c r="Z642" s="114" t="str">
        <f t="shared" si="109"/>
        <v/>
      </c>
    </row>
    <row r="643" spans="1:26" ht="12.75" x14ac:dyDescent="0.2">
      <c r="A643" s="16"/>
      <c r="C643" t="str">
        <f t="shared" si="110"/>
        <v/>
      </c>
      <c r="D643" s="16"/>
      <c r="E643" s="3" t="str">
        <f>IF(B643="","",IFERROR(VLOOKUP(B643,Ingredients!$A:$G,4,FALSE),"ingredient not in list"))</f>
        <v/>
      </c>
      <c r="F643" t="str">
        <f t="shared" si="111"/>
        <v/>
      </c>
      <c r="G643" s="9" t="str">
        <f>IF(B643="", "", IFERROR((VLOOKUP(B643,Ingredients!$A:$H,8,FALSE)*(D643/(VLOOKUP(B643,Ingredients!$A:$H,3,FALSE)))), "ingredient not in list"))</f>
        <v/>
      </c>
      <c r="H643" t="str">
        <f t="shared" si="112"/>
        <v/>
      </c>
      <c r="I643" s="69" t="str">
        <f>IF($B643="", "", IFERROR((VLOOKUP($B643,Ingredients!$A:$K,9,FALSE)*($D643/(VLOOKUP($B643,Ingredients!$A:$K,3,FALSE)))), "ingredient not in list"))</f>
        <v/>
      </c>
      <c r="J643" t="str">
        <f t="shared" si="113"/>
        <v/>
      </c>
      <c r="K643" s="69" t="str">
        <f>IF($B643="", "", IFERROR((VLOOKUP($B643,Ingredients!$A:$K,10,FALSE)*($D643/(VLOOKUP($B643,Ingredients!$A:$K,3,FALSE)))), "ingredient not in list"))</f>
        <v/>
      </c>
      <c r="L643" t="str">
        <f t="shared" si="114"/>
        <v/>
      </c>
      <c r="M643" s="69" t="str">
        <f>IF($B643="", "", IFERROR((VLOOKUP($B643,Ingredients!$A:$K,11,FALSE)*($D643/(VLOOKUP($B643,Ingredients!$A:$K,3,FALSE)))), "ingredient not in list"))</f>
        <v/>
      </c>
      <c r="N643" t="str">
        <f t="shared" si="115"/>
        <v/>
      </c>
      <c r="O643" s="29" t="str">
        <f>IF($B643="", "", IFERROR((VLOOKUP($B643,Ingredients!$A:$H,6,FALSE)*($D643/(VLOOKUP($B643,Ingredients!$A:$H,3,FALSE)))), "ingredient not in list"))</f>
        <v/>
      </c>
      <c r="P643" s="9" t="str">
        <f>IF(AND(G643&lt;&gt;"",G644=""),SUM(G$1:G644)-SUM(P$1:P642),"")</f>
        <v/>
      </c>
      <c r="Q643" t="str">
        <f>IF(AND(O643&lt;&gt;"",O644=""),SUM(O$1:O644)-SUM(Q$1:Q642),"")</f>
        <v/>
      </c>
      <c r="R643" s="114" t="str">
        <f>IF(AND(I643&lt;&gt;"",I644=""),SUM(I$1:I644)-SUM(R$1:R642),"")</f>
        <v/>
      </c>
      <c r="S643" s="114" t="str">
        <f>IF(AND(K643&lt;&gt;"",K644=""),SUM(K$1:K644)-SUM(S$1:S642),"")</f>
        <v/>
      </c>
      <c r="T643" s="114" t="str">
        <f>IF(AND(M643&lt;&gt;"",M644=""),SUM(M$1:M644)-SUM(T$1:T642),"")</f>
        <v/>
      </c>
      <c r="V643" s="9" t="str">
        <f t="shared" ref="V643:V706" si="116">IF(U643="","",P643/U643)</f>
        <v/>
      </c>
      <c r="W643" s="28" t="str">
        <f t="shared" ref="W643:W706" si="117">IF(U643="","", Q643/U643)</f>
        <v/>
      </c>
      <c r="X643" s="114" t="str">
        <f t="shared" ref="X643:X706" si="118">IF(R643="","", R643/U643)</f>
        <v/>
      </c>
      <c r="Y643" s="114" t="str">
        <f t="shared" ref="Y643:Y706" si="119">IF(S643="","", S643/U643)</f>
        <v/>
      </c>
      <c r="Z643" s="114" t="str">
        <f t="shared" ref="Z643:Z706" si="120">IF(T643="","", T643/U643)</f>
        <v/>
      </c>
    </row>
    <row r="644" spans="1:26" ht="12.75" x14ac:dyDescent="0.2">
      <c r="A644" s="16"/>
      <c r="C644" t="str">
        <f t="shared" si="110"/>
        <v/>
      </c>
      <c r="D644" s="16"/>
      <c r="E644" s="3" t="str">
        <f>IF(B644="","",IFERROR(VLOOKUP(B644,Ingredients!$A:$G,4,FALSE),"ingredient not in list"))</f>
        <v/>
      </c>
      <c r="F644" t="str">
        <f t="shared" si="111"/>
        <v/>
      </c>
      <c r="G644" s="9" t="str">
        <f>IF(B644="", "", IFERROR((VLOOKUP(B644,Ingredients!$A:$H,8,FALSE)*(D644/(VLOOKUP(B644,Ingredients!$A:$H,3,FALSE)))), "ingredient not in list"))</f>
        <v/>
      </c>
      <c r="H644" t="str">
        <f t="shared" si="112"/>
        <v/>
      </c>
      <c r="I644" s="69" t="str">
        <f>IF($B644="", "", IFERROR((VLOOKUP($B644,Ingredients!$A:$K,9,FALSE)*($D644/(VLOOKUP($B644,Ingredients!$A:$K,3,FALSE)))), "ingredient not in list"))</f>
        <v/>
      </c>
      <c r="J644" t="str">
        <f t="shared" si="113"/>
        <v/>
      </c>
      <c r="K644" s="69" t="str">
        <f>IF($B644="", "", IFERROR((VLOOKUP($B644,Ingredients!$A:$K,10,FALSE)*($D644/(VLOOKUP($B644,Ingredients!$A:$K,3,FALSE)))), "ingredient not in list"))</f>
        <v/>
      </c>
      <c r="L644" t="str">
        <f t="shared" si="114"/>
        <v/>
      </c>
      <c r="M644" s="69" t="str">
        <f>IF($B644="", "", IFERROR((VLOOKUP($B644,Ingredients!$A:$K,11,FALSE)*($D644/(VLOOKUP($B644,Ingredients!$A:$K,3,FALSE)))), "ingredient not in list"))</f>
        <v/>
      </c>
      <c r="N644" t="str">
        <f t="shared" si="115"/>
        <v/>
      </c>
      <c r="O644" s="29" t="str">
        <f>IF($B644="", "", IFERROR((VLOOKUP($B644,Ingredients!$A:$H,6,FALSE)*($D644/(VLOOKUP($B644,Ingredients!$A:$H,3,FALSE)))), "ingredient not in list"))</f>
        <v/>
      </c>
      <c r="P644" s="9" t="str">
        <f>IF(AND(G644&lt;&gt;"",G645=""),SUM(G$1:G645)-SUM(P$1:P643),"")</f>
        <v/>
      </c>
      <c r="Q644" t="str">
        <f>IF(AND(O644&lt;&gt;"",O645=""),SUM(O$1:O645)-SUM(Q$1:Q643),"")</f>
        <v/>
      </c>
      <c r="R644" s="114" t="str">
        <f>IF(AND(I644&lt;&gt;"",I645=""),SUM(I$1:I645)-SUM(R$1:R643),"")</f>
        <v/>
      </c>
      <c r="S644" s="114" t="str">
        <f>IF(AND(K644&lt;&gt;"",K645=""),SUM(K$1:K645)-SUM(S$1:S643),"")</f>
        <v/>
      </c>
      <c r="T644" s="114" t="str">
        <f>IF(AND(M644&lt;&gt;"",M645=""),SUM(M$1:M645)-SUM(T$1:T643),"")</f>
        <v/>
      </c>
      <c r="V644" s="9" t="str">
        <f t="shared" si="116"/>
        <v/>
      </c>
      <c r="W644" s="28" t="str">
        <f t="shared" si="117"/>
        <v/>
      </c>
      <c r="X644" s="114" t="str">
        <f t="shared" si="118"/>
        <v/>
      </c>
      <c r="Y644" s="114" t="str">
        <f t="shared" si="119"/>
        <v/>
      </c>
      <c r="Z644" s="114" t="str">
        <f t="shared" si="120"/>
        <v/>
      </c>
    </row>
    <row r="645" spans="1:26" ht="12.75" x14ac:dyDescent="0.2">
      <c r="A645" s="16"/>
      <c r="C645" t="str">
        <f t="shared" si="110"/>
        <v/>
      </c>
      <c r="D645" s="16"/>
      <c r="E645" s="3" t="str">
        <f>IF(B645="","",IFERROR(VLOOKUP(B645,Ingredients!$A:$G,4,FALSE),"ingredient not in list"))</f>
        <v/>
      </c>
      <c r="F645" t="str">
        <f t="shared" si="111"/>
        <v/>
      </c>
      <c r="G645" s="9" t="str">
        <f>IF(B645="", "", IFERROR((VLOOKUP(B645,Ingredients!$A:$H,8,FALSE)*(D645/(VLOOKUP(B645,Ingredients!$A:$H,3,FALSE)))), "ingredient not in list"))</f>
        <v/>
      </c>
      <c r="H645" t="str">
        <f t="shared" si="112"/>
        <v/>
      </c>
      <c r="I645" s="69" t="str">
        <f>IF($B645="", "", IFERROR((VLOOKUP($B645,Ingredients!$A:$K,9,FALSE)*($D645/(VLOOKUP($B645,Ingredients!$A:$K,3,FALSE)))), "ingredient not in list"))</f>
        <v/>
      </c>
      <c r="J645" t="str">
        <f t="shared" si="113"/>
        <v/>
      </c>
      <c r="K645" s="69" t="str">
        <f>IF($B645="", "", IFERROR((VLOOKUP($B645,Ingredients!$A:$K,10,FALSE)*($D645/(VLOOKUP($B645,Ingredients!$A:$K,3,FALSE)))), "ingredient not in list"))</f>
        <v/>
      </c>
      <c r="L645" t="str">
        <f t="shared" si="114"/>
        <v/>
      </c>
      <c r="M645" s="69" t="str">
        <f>IF($B645="", "", IFERROR((VLOOKUP($B645,Ingredients!$A:$K,11,FALSE)*($D645/(VLOOKUP($B645,Ingredients!$A:$K,3,FALSE)))), "ingredient not in list"))</f>
        <v/>
      </c>
      <c r="N645" t="str">
        <f t="shared" si="115"/>
        <v/>
      </c>
      <c r="O645" s="29" t="str">
        <f>IF($B645="", "", IFERROR((VLOOKUP($B645,Ingredients!$A:$H,6,FALSE)*($D645/(VLOOKUP($B645,Ingredients!$A:$H,3,FALSE)))), "ingredient not in list"))</f>
        <v/>
      </c>
      <c r="P645" s="9" t="str">
        <f>IF(AND(G645&lt;&gt;"",G646=""),SUM(G$1:G646)-SUM(P$1:P644),"")</f>
        <v/>
      </c>
      <c r="Q645" t="str">
        <f>IF(AND(O645&lt;&gt;"",O646=""),SUM(O$1:O646)-SUM(Q$1:Q644),"")</f>
        <v/>
      </c>
      <c r="R645" s="114" t="str">
        <f>IF(AND(I645&lt;&gt;"",I646=""),SUM(I$1:I646)-SUM(R$1:R644),"")</f>
        <v/>
      </c>
      <c r="S645" s="114" t="str">
        <f>IF(AND(K645&lt;&gt;"",K646=""),SUM(K$1:K646)-SUM(S$1:S644),"")</f>
        <v/>
      </c>
      <c r="T645" s="114" t="str">
        <f>IF(AND(M645&lt;&gt;"",M646=""),SUM(M$1:M646)-SUM(T$1:T644),"")</f>
        <v/>
      </c>
      <c r="V645" s="9" t="str">
        <f t="shared" si="116"/>
        <v/>
      </c>
      <c r="W645" s="28" t="str">
        <f t="shared" si="117"/>
        <v/>
      </c>
      <c r="X645" s="114" t="str">
        <f t="shared" si="118"/>
        <v/>
      </c>
      <c r="Y645" s="114" t="str">
        <f t="shared" si="119"/>
        <v/>
      </c>
      <c r="Z645" s="114" t="str">
        <f t="shared" si="120"/>
        <v/>
      </c>
    </row>
    <row r="646" spans="1:26" ht="12.75" x14ac:dyDescent="0.2">
      <c r="A646" s="16"/>
      <c r="C646" t="str">
        <f t="shared" si="110"/>
        <v/>
      </c>
      <c r="D646" s="16"/>
      <c r="E646" s="3" t="str">
        <f>IF(B646="","",IFERROR(VLOOKUP(B646,Ingredients!$A:$G,4,FALSE),"ingredient not in list"))</f>
        <v/>
      </c>
      <c r="F646" t="str">
        <f t="shared" si="111"/>
        <v/>
      </c>
      <c r="G646" s="9" t="str">
        <f>IF(B646="", "", IFERROR((VLOOKUP(B646,Ingredients!$A:$H,8,FALSE)*(D646/(VLOOKUP(B646,Ingredients!$A:$H,3,FALSE)))), "ingredient not in list"))</f>
        <v/>
      </c>
      <c r="H646" t="str">
        <f t="shared" si="112"/>
        <v/>
      </c>
      <c r="I646" s="69" t="str">
        <f>IF($B646="", "", IFERROR((VLOOKUP($B646,Ingredients!$A:$K,9,FALSE)*($D646/(VLOOKUP($B646,Ingredients!$A:$K,3,FALSE)))), "ingredient not in list"))</f>
        <v/>
      </c>
      <c r="J646" t="str">
        <f t="shared" si="113"/>
        <v/>
      </c>
      <c r="K646" s="69" t="str">
        <f>IF($B646="", "", IFERROR((VLOOKUP($B646,Ingredients!$A:$K,10,FALSE)*($D646/(VLOOKUP($B646,Ingredients!$A:$K,3,FALSE)))), "ingredient not in list"))</f>
        <v/>
      </c>
      <c r="L646" t="str">
        <f t="shared" si="114"/>
        <v/>
      </c>
      <c r="M646" s="69" t="str">
        <f>IF($B646="", "", IFERROR((VLOOKUP($B646,Ingredients!$A:$K,11,FALSE)*($D646/(VLOOKUP($B646,Ingredients!$A:$K,3,FALSE)))), "ingredient not in list"))</f>
        <v/>
      </c>
      <c r="N646" t="str">
        <f t="shared" si="115"/>
        <v/>
      </c>
      <c r="O646" s="29" t="str">
        <f>IF($B646="", "", IFERROR((VLOOKUP($B646,Ingredients!$A:$H,6,FALSE)*($D646/(VLOOKUP($B646,Ingredients!$A:$H,3,FALSE)))), "ingredient not in list"))</f>
        <v/>
      </c>
      <c r="P646" s="9" t="str">
        <f>IF(AND(G646&lt;&gt;"",G647=""),SUM(G$1:G647)-SUM(P$1:P645),"")</f>
        <v/>
      </c>
      <c r="Q646" t="str">
        <f>IF(AND(O646&lt;&gt;"",O647=""),SUM(O$1:O647)-SUM(Q$1:Q645),"")</f>
        <v/>
      </c>
      <c r="R646" s="114" t="str">
        <f>IF(AND(I646&lt;&gt;"",I647=""),SUM(I$1:I647)-SUM(R$1:R645),"")</f>
        <v/>
      </c>
      <c r="S646" s="114" t="str">
        <f>IF(AND(K646&lt;&gt;"",K647=""),SUM(K$1:K647)-SUM(S$1:S645),"")</f>
        <v/>
      </c>
      <c r="T646" s="114" t="str">
        <f>IF(AND(M646&lt;&gt;"",M647=""),SUM(M$1:M647)-SUM(T$1:T645),"")</f>
        <v/>
      </c>
      <c r="V646" s="9" t="str">
        <f t="shared" si="116"/>
        <v/>
      </c>
      <c r="W646" s="28" t="str">
        <f t="shared" si="117"/>
        <v/>
      </c>
      <c r="X646" s="114" t="str">
        <f t="shared" si="118"/>
        <v/>
      </c>
      <c r="Y646" s="114" t="str">
        <f t="shared" si="119"/>
        <v/>
      </c>
      <c r="Z646" s="114" t="str">
        <f t="shared" si="120"/>
        <v/>
      </c>
    </row>
    <row r="647" spans="1:26" ht="12.75" x14ac:dyDescent="0.2">
      <c r="A647" s="16"/>
      <c r="C647" t="str">
        <f t="shared" si="110"/>
        <v/>
      </c>
      <c r="D647" s="16"/>
      <c r="E647" s="3" t="str">
        <f>IF(B647="","",IFERROR(VLOOKUP(B647,Ingredients!$A:$G,4,FALSE),"ingredient not in list"))</f>
        <v/>
      </c>
      <c r="F647" t="str">
        <f t="shared" si="111"/>
        <v/>
      </c>
      <c r="G647" s="9" t="str">
        <f>IF(B647="", "", IFERROR((VLOOKUP(B647,Ingredients!$A:$H,8,FALSE)*(D647/(VLOOKUP(B647,Ingredients!$A:$H,3,FALSE)))), "ingredient not in list"))</f>
        <v/>
      </c>
      <c r="H647" t="str">
        <f t="shared" si="112"/>
        <v/>
      </c>
      <c r="I647" s="69" t="str">
        <f>IF($B647="", "", IFERROR((VLOOKUP($B647,Ingredients!$A:$K,9,FALSE)*($D647/(VLOOKUP($B647,Ingredients!$A:$K,3,FALSE)))), "ingredient not in list"))</f>
        <v/>
      </c>
      <c r="J647" t="str">
        <f t="shared" si="113"/>
        <v/>
      </c>
      <c r="K647" s="69" t="str">
        <f>IF($B647="", "", IFERROR((VLOOKUP($B647,Ingredients!$A:$K,10,FALSE)*($D647/(VLOOKUP($B647,Ingredients!$A:$K,3,FALSE)))), "ingredient not in list"))</f>
        <v/>
      </c>
      <c r="L647" t="str">
        <f t="shared" si="114"/>
        <v/>
      </c>
      <c r="M647" s="69" t="str">
        <f>IF($B647="", "", IFERROR((VLOOKUP($B647,Ingredients!$A:$K,11,FALSE)*($D647/(VLOOKUP($B647,Ingredients!$A:$K,3,FALSE)))), "ingredient not in list"))</f>
        <v/>
      </c>
      <c r="N647" t="str">
        <f t="shared" si="115"/>
        <v/>
      </c>
      <c r="O647" s="29" t="str">
        <f>IF($B647="", "", IFERROR((VLOOKUP($B647,Ingredients!$A:$H,6,FALSE)*($D647/(VLOOKUP($B647,Ingredients!$A:$H,3,FALSE)))), "ingredient not in list"))</f>
        <v/>
      </c>
      <c r="P647" s="9" t="str">
        <f>IF(AND(G647&lt;&gt;"",G648=""),SUM(G$1:G648)-SUM(P$1:P646),"")</f>
        <v/>
      </c>
      <c r="Q647" t="str">
        <f>IF(AND(O647&lt;&gt;"",O648=""),SUM(O$1:O648)-SUM(Q$1:Q646),"")</f>
        <v/>
      </c>
      <c r="R647" s="114" t="str">
        <f>IF(AND(I647&lt;&gt;"",I648=""),SUM(I$1:I648)-SUM(R$1:R646),"")</f>
        <v/>
      </c>
      <c r="S647" s="114" t="str">
        <f>IF(AND(K647&lt;&gt;"",K648=""),SUM(K$1:K648)-SUM(S$1:S646),"")</f>
        <v/>
      </c>
      <c r="T647" s="114" t="str">
        <f>IF(AND(M647&lt;&gt;"",M648=""),SUM(M$1:M648)-SUM(T$1:T646),"")</f>
        <v/>
      </c>
      <c r="V647" s="9" t="str">
        <f t="shared" si="116"/>
        <v/>
      </c>
      <c r="W647" s="28" t="str">
        <f t="shared" si="117"/>
        <v/>
      </c>
      <c r="X647" s="114" t="str">
        <f t="shared" si="118"/>
        <v/>
      </c>
      <c r="Y647" s="114" t="str">
        <f t="shared" si="119"/>
        <v/>
      </c>
      <c r="Z647" s="114" t="str">
        <f t="shared" si="120"/>
        <v/>
      </c>
    </row>
    <row r="648" spans="1:26" ht="12.75" x14ac:dyDescent="0.2">
      <c r="A648" s="16"/>
      <c r="C648" t="str">
        <f t="shared" si="110"/>
        <v/>
      </c>
      <c r="D648" s="16"/>
      <c r="E648" s="3" t="str">
        <f>IF(B648="","",IFERROR(VLOOKUP(B648,Ingredients!$A:$G,4,FALSE),"ingredient not in list"))</f>
        <v/>
      </c>
      <c r="F648" t="str">
        <f t="shared" si="111"/>
        <v/>
      </c>
      <c r="G648" s="9" t="str">
        <f>IF(B648="", "", IFERROR((VLOOKUP(B648,Ingredients!$A:$H,8,FALSE)*(D648/(VLOOKUP(B648,Ingredients!$A:$H,3,FALSE)))), "ingredient not in list"))</f>
        <v/>
      </c>
      <c r="H648" t="str">
        <f t="shared" si="112"/>
        <v/>
      </c>
      <c r="I648" s="69" t="str">
        <f>IF($B648="", "", IFERROR((VLOOKUP($B648,Ingredients!$A:$K,9,FALSE)*($D648/(VLOOKUP($B648,Ingredients!$A:$K,3,FALSE)))), "ingredient not in list"))</f>
        <v/>
      </c>
      <c r="J648" t="str">
        <f t="shared" si="113"/>
        <v/>
      </c>
      <c r="K648" s="69" t="str">
        <f>IF($B648="", "", IFERROR((VLOOKUP($B648,Ingredients!$A:$K,10,FALSE)*($D648/(VLOOKUP($B648,Ingredients!$A:$K,3,FALSE)))), "ingredient not in list"))</f>
        <v/>
      </c>
      <c r="L648" t="str">
        <f t="shared" si="114"/>
        <v/>
      </c>
      <c r="M648" s="69" t="str">
        <f>IF($B648="", "", IFERROR((VLOOKUP($B648,Ingredients!$A:$K,11,FALSE)*($D648/(VLOOKUP($B648,Ingredients!$A:$K,3,FALSE)))), "ingredient not in list"))</f>
        <v/>
      </c>
      <c r="N648" t="str">
        <f t="shared" si="115"/>
        <v/>
      </c>
      <c r="O648" s="29" t="str">
        <f>IF($B648="", "", IFERROR((VLOOKUP($B648,Ingredients!$A:$H,6,FALSE)*($D648/(VLOOKUP($B648,Ingredients!$A:$H,3,FALSE)))), "ingredient not in list"))</f>
        <v/>
      </c>
      <c r="P648" s="9" t="str">
        <f>IF(AND(G648&lt;&gt;"",G649=""),SUM(G$1:G649)-SUM(P$1:P647),"")</f>
        <v/>
      </c>
      <c r="Q648" t="str">
        <f>IF(AND(O648&lt;&gt;"",O649=""),SUM(O$1:O649)-SUM(Q$1:Q647),"")</f>
        <v/>
      </c>
      <c r="R648" s="114" t="str">
        <f>IF(AND(I648&lt;&gt;"",I649=""),SUM(I$1:I649)-SUM(R$1:R647),"")</f>
        <v/>
      </c>
      <c r="S648" s="114" t="str">
        <f>IF(AND(K648&lt;&gt;"",K649=""),SUM(K$1:K649)-SUM(S$1:S647),"")</f>
        <v/>
      </c>
      <c r="T648" s="114" t="str">
        <f>IF(AND(M648&lt;&gt;"",M649=""),SUM(M$1:M649)-SUM(T$1:T647),"")</f>
        <v/>
      </c>
      <c r="V648" s="9" t="str">
        <f t="shared" si="116"/>
        <v/>
      </c>
      <c r="W648" s="28" t="str">
        <f t="shared" si="117"/>
        <v/>
      </c>
      <c r="X648" s="114" t="str">
        <f t="shared" si="118"/>
        <v/>
      </c>
      <c r="Y648" s="114" t="str">
        <f t="shared" si="119"/>
        <v/>
      </c>
      <c r="Z648" s="114" t="str">
        <f t="shared" si="120"/>
        <v/>
      </c>
    </row>
    <row r="649" spans="1:26" ht="12.75" x14ac:dyDescent="0.2">
      <c r="A649" s="16"/>
      <c r="C649" t="str">
        <f t="shared" si="110"/>
        <v/>
      </c>
      <c r="D649" s="16"/>
      <c r="E649" s="3" t="str">
        <f>IF(B649="","",IFERROR(VLOOKUP(B649,Ingredients!$A:$G,4,FALSE),"ingredient not in list"))</f>
        <v/>
      </c>
      <c r="F649" t="str">
        <f t="shared" si="111"/>
        <v/>
      </c>
      <c r="G649" s="9" t="str">
        <f>IF(B649="", "", IFERROR((VLOOKUP(B649,Ingredients!$A:$H,8,FALSE)*(D649/(VLOOKUP(B649,Ingredients!$A:$H,3,FALSE)))), "ingredient not in list"))</f>
        <v/>
      </c>
      <c r="H649" t="str">
        <f t="shared" si="112"/>
        <v/>
      </c>
      <c r="I649" s="69" t="str">
        <f>IF($B649="", "", IFERROR((VLOOKUP($B649,Ingredients!$A:$K,9,FALSE)*($D649/(VLOOKUP($B649,Ingredients!$A:$K,3,FALSE)))), "ingredient not in list"))</f>
        <v/>
      </c>
      <c r="J649" t="str">
        <f t="shared" si="113"/>
        <v/>
      </c>
      <c r="K649" s="69" t="str">
        <f>IF($B649="", "", IFERROR((VLOOKUP($B649,Ingredients!$A:$K,10,FALSE)*($D649/(VLOOKUP($B649,Ingredients!$A:$K,3,FALSE)))), "ingredient not in list"))</f>
        <v/>
      </c>
      <c r="L649" t="str">
        <f t="shared" si="114"/>
        <v/>
      </c>
      <c r="M649" s="69" t="str">
        <f>IF($B649="", "", IFERROR((VLOOKUP($B649,Ingredients!$A:$K,11,FALSE)*($D649/(VLOOKUP($B649,Ingredients!$A:$K,3,FALSE)))), "ingredient not in list"))</f>
        <v/>
      </c>
      <c r="N649" t="str">
        <f t="shared" si="115"/>
        <v/>
      </c>
      <c r="O649" s="29" t="str">
        <f>IF($B649="", "", IFERROR((VLOOKUP($B649,Ingredients!$A:$H,6,FALSE)*($D649/(VLOOKUP($B649,Ingredients!$A:$H,3,FALSE)))), "ingredient not in list"))</f>
        <v/>
      </c>
      <c r="P649" s="9" t="str">
        <f>IF(AND(G649&lt;&gt;"",G650=""),SUM(G$1:G650)-SUM(P$1:P648),"")</f>
        <v/>
      </c>
      <c r="Q649" t="str">
        <f>IF(AND(O649&lt;&gt;"",O650=""),SUM(O$1:O650)-SUM(Q$1:Q648),"")</f>
        <v/>
      </c>
      <c r="R649" s="114" t="str">
        <f>IF(AND(I649&lt;&gt;"",I650=""),SUM(I$1:I650)-SUM(R$1:R648),"")</f>
        <v/>
      </c>
      <c r="S649" s="114" t="str">
        <f>IF(AND(K649&lt;&gt;"",K650=""),SUM(K$1:K650)-SUM(S$1:S648),"")</f>
        <v/>
      </c>
      <c r="T649" s="114" t="str">
        <f>IF(AND(M649&lt;&gt;"",M650=""),SUM(M$1:M650)-SUM(T$1:T648),"")</f>
        <v/>
      </c>
      <c r="V649" s="9" t="str">
        <f t="shared" si="116"/>
        <v/>
      </c>
      <c r="W649" s="28" t="str">
        <f t="shared" si="117"/>
        <v/>
      </c>
      <c r="X649" s="114" t="str">
        <f t="shared" si="118"/>
        <v/>
      </c>
      <c r="Y649" s="114" t="str">
        <f t="shared" si="119"/>
        <v/>
      </c>
      <c r="Z649" s="114" t="str">
        <f t="shared" si="120"/>
        <v/>
      </c>
    </row>
    <row r="650" spans="1:26" ht="12.75" x14ac:dyDescent="0.2">
      <c r="A650" s="16"/>
      <c r="C650" t="str">
        <f t="shared" si="110"/>
        <v/>
      </c>
      <c r="D650" s="16"/>
      <c r="E650" s="3" t="str">
        <f>IF(B650="","",IFERROR(VLOOKUP(B650,Ingredients!$A:$G,4,FALSE),"ingredient not in list"))</f>
        <v/>
      </c>
      <c r="F650" t="str">
        <f t="shared" si="111"/>
        <v/>
      </c>
      <c r="G650" s="9" t="str">
        <f>IF(B650="", "", IFERROR((VLOOKUP(B650,Ingredients!$A:$H,8,FALSE)*(D650/(VLOOKUP(B650,Ingredients!$A:$H,3,FALSE)))), "ingredient not in list"))</f>
        <v/>
      </c>
      <c r="H650" t="str">
        <f t="shared" si="112"/>
        <v/>
      </c>
      <c r="I650" s="69" t="str">
        <f>IF($B650="", "", IFERROR((VLOOKUP($B650,Ingredients!$A:$K,9,FALSE)*($D650/(VLOOKUP($B650,Ingredients!$A:$K,3,FALSE)))), "ingredient not in list"))</f>
        <v/>
      </c>
      <c r="J650" t="str">
        <f t="shared" si="113"/>
        <v/>
      </c>
      <c r="K650" s="69" t="str">
        <f>IF($B650="", "", IFERROR((VLOOKUP($B650,Ingredients!$A:$K,10,FALSE)*($D650/(VLOOKUP($B650,Ingredients!$A:$K,3,FALSE)))), "ingredient not in list"))</f>
        <v/>
      </c>
      <c r="L650" t="str">
        <f t="shared" si="114"/>
        <v/>
      </c>
      <c r="M650" s="69" t="str">
        <f>IF($B650="", "", IFERROR((VLOOKUP($B650,Ingredients!$A:$K,11,FALSE)*($D650/(VLOOKUP($B650,Ingredients!$A:$K,3,FALSE)))), "ingredient not in list"))</f>
        <v/>
      </c>
      <c r="N650" t="str">
        <f t="shared" si="115"/>
        <v/>
      </c>
      <c r="O650" s="29" t="str">
        <f>IF($B650="", "", IFERROR((VLOOKUP($B650,Ingredients!$A:$H,6,FALSE)*($D650/(VLOOKUP($B650,Ingredients!$A:$H,3,FALSE)))), "ingredient not in list"))</f>
        <v/>
      </c>
      <c r="P650" s="9" t="str">
        <f>IF(AND(G650&lt;&gt;"",G651=""),SUM(G$1:G651)-SUM(P$1:P649),"")</f>
        <v/>
      </c>
      <c r="Q650" t="str">
        <f>IF(AND(O650&lt;&gt;"",O651=""),SUM(O$1:O651)-SUM(Q$1:Q649),"")</f>
        <v/>
      </c>
      <c r="R650" s="114" t="str">
        <f>IF(AND(I650&lt;&gt;"",I651=""),SUM(I$1:I651)-SUM(R$1:R649),"")</f>
        <v/>
      </c>
      <c r="S650" s="114" t="str">
        <f>IF(AND(K650&lt;&gt;"",K651=""),SUM(K$1:K651)-SUM(S$1:S649),"")</f>
        <v/>
      </c>
      <c r="T650" s="114" t="str">
        <f>IF(AND(M650&lt;&gt;"",M651=""),SUM(M$1:M651)-SUM(T$1:T649),"")</f>
        <v/>
      </c>
      <c r="V650" s="9" t="str">
        <f t="shared" si="116"/>
        <v/>
      </c>
      <c r="W650" s="28" t="str">
        <f t="shared" si="117"/>
        <v/>
      </c>
      <c r="X650" s="114" t="str">
        <f t="shared" si="118"/>
        <v/>
      </c>
      <c r="Y650" s="114" t="str">
        <f t="shared" si="119"/>
        <v/>
      </c>
      <c r="Z650" s="114" t="str">
        <f t="shared" si="120"/>
        <v/>
      </c>
    </row>
    <row r="651" spans="1:26" ht="12.75" x14ac:dyDescent="0.2">
      <c r="A651" s="16"/>
      <c r="C651" t="str">
        <f t="shared" si="110"/>
        <v/>
      </c>
      <c r="D651" s="16"/>
      <c r="E651" s="3" t="str">
        <f>IF(B651="","",IFERROR(VLOOKUP(B651,Ingredients!$A:$G,4,FALSE),"ingredient not in list"))</f>
        <v/>
      </c>
      <c r="F651" t="str">
        <f t="shared" si="111"/>
        <v/>
      </c>
      <c r="G651" s="9" t="str">
        <f>IF(B651="", "", IFERROR((VLOOKUP(B651,Ingredients!$A:$H,8,FALSE)*(D651/(VLOOKUP(B651,Ingredients!$A:$H,3,FALSE)))), "ingredient not in list"))</f>
        <v/>
      </c>
      <c r="H651" t="str">
        <f t="shared" si="112"/>
        <v/>
      </c>
      <c r="I651" s="69" t="str">
        <f>IF($B651="", "", IFERROR((VLOOKUP($B651,Ingredients!$A:$K,9,FALSE)*($D651/(VLOOKUP($B651,Ingredients!$A:$K,3,FALSE)))), "ingredient not in list"))</f>
        <v/>
      </c>
      <c r="J651" t="str">
        <f t="shared" si="113"/>
        <v/>
      </c>
      <c r="K651" s="69" t="str">
        <f>IF($B651="", "", IFERROR((VLOOKUP($B651,Ingredients!$A:$K,10,FALSE)*($D651/(VLOOKUP($B651,Ingredients!$A:$K,3,FALSE)))), "ingredient not in list"))</f>
        <v/>
      </c>
      <c r="L651" t="str">
        <f t="shared" si="114"/>
        <v/>
      </c>
      <c r="M651" s="69" t="str">
        <f>IF($B651="", "", IFERROR((VLOOKUP($B651,Ingredients!$A:$K,11,FALSE)*($D651/(VLOOKUP($B651,Ingredients!$A:$K,3,FALSE)))), "ingredient not in list"))</f>
        <v/>
      </c>
      <c r="N651" t="str">
        <f t="shared" si="115"/>
        <v/>
      </c>
      <c r="O651" s="29" t="str">
        <f>IF($B651="", "", IFERROR((VLOOKUP($B651,Ingredients!$A:$H,6,FALSE)*($D651/(VLOOKUP($B651,Ingredients!$A:$H,3,FALSE)))), "ingredient not in list"))</f>
        <v/>
      </c>
      <c r="P651" s="9" t="str">
        <f>IF(AND(G651&lt;&gt;"",G652=""),SUM(G$1:G652)-SUM(P$1:P650),"")</f>
        <v/>
      </c>
      <c r="Q651" t="str">
        <f>IF(AND(O651&lt;&gt;"",O652=""),SUM(O$1:O652)-SUM(Q$1:Q650),"")</f>
        <v/>
      </c>
      <c r="R651" s="114" t="str">
        <f>IF(AND(I651&lt;&gt;"",I652=""),SUM(I$1:I652)-SUM(R$1:R650),"")</f>
        <v/>
      </c>
      <c r="S651" s="114" t="str">
        <f>IF(AND(K651&lt;&gt;"",K652=""),SUM(K$1:K652)-SUM(S$1:S650),"")</f>
        <v/>
      </c>
      <c r="T651" s="114" t="str">
        <f>IF(AND(M651&lt;&gt;"",M652=""),SUM(M$1:M652)-SUM(T$1:T650),"")</f>
        <v/>
      </c>
      <c r="V651" s="9" t="str">
        <f t="shared" si="116"/>
        <v/>
      </c>
      <c r="W651" s="28" t="str">
        <f t="shared" si="117"/>
        <v/>
      </c>
      <c r="X651" s="114" t="str">
        <f t="shared" si="118"/>
        <v/>
      </c>
      <c r="Y651" s="114" t="str">
        <f t="shared" si="119"/>
        <v/>
      </c>
      <c r="Z651" s="114" t="str">
        <f t="shared" si="120"/>
        <v/>
      </c>
    </row>
    <row r="652" spans="1:26" ht="12.75" x14ac:dyDescent="0.2">
      <c r="A652" s="16"/>
      <c r="C652" t="str">
        <f t="shared" si="110"/>
        <v/>
      </c>
      <c r="D652" s="16"/>
      <c r="E652" s="3" t="str">
        <f>IF(B652="","",IFERROR(VLOOKUP(B652,Ingredients!$A:$G,4,FALSE),"ingredient not in list"))</f>
        <v/>
      </c>
      <c r="F652" t="str">
        <f t="shared" si="111"/>
        <v/>
      </c>
      <c r="G652" s="9" t="str">
        <f>IF(B652="", "", IFERROR((VLOOKUP(B652,Ingredients!$A:$H,8,FALSE)*(D652/(VLOOKUP(B652,Ingredients!$A:$H,3,FALSE)))), "ingredient not in list"))</f>
        <v/>
      </c>
      <c r="H652" t="str">
        <f t="shared" si="112"/>
        <v/>
      </c>
      <c r="I652" s="69" t="str">
        <f>IF($B652="", "", IFERROR((VLOOKUP($B652,Ingredients!$A:$K,9,FALSE)*($D652/(VLOOKUP($B652,Ingredients!$A:$K,3,FALSE)))), "ingredient not in list"))</f>
        <v/>
      </c>
      <c r="J652" t="str">
        <f t="shared" si="113"/>
        <v/>
      </c>
      <c r="K652" s="69" t="str">
        <f>IF($B652="", "", IFERROR((VLOOKUP($B652,Ingredients!$A:$K,10,FALSE)*($D652/(VLOOKUP($B652,Ingredients!$A:$K,3,FALSE)))), "ingredient not in list"))</f>
        <v/>
      </c>
      <c r="L652" t="str">
        <f t="shared" si="114"/>
        <v/>
      </c>
      <c r="M652" s="69" t="str">
        <f>IF($B652="", "", IFERROR((VLOOKUP($B652,Ingredients!$A:$K,11,FALSE)*($D652/(VLOOKUP($B652,Ingredients!$A:$K,3,FALSE)))), "ingredient not in list"))</f>
        <v/>
      </c>
      <c r="N652" t="str">
        <f t="shared" si="115"/>
        <v/>
      </c>
      <c r="O652" s="29" t="str">
        <f>IF($B652="", "", IFERROR((VLOOKUP($B652,Ingredients!$A:$H,6,FALSE)*($D652/(VLOOKUP($B652,Ingredients!$A:$H,3,FALSE)))), "ingredient not in list"))</f>
        <v/>
      </c>
      <c r="P652" s="9" t="str">
        <f>IF(AND(G652&lt;&gt;"",G653=""),SUM(G$1:G653)-SUM(P$1:P651),"")</f>
        <v/>
      </c>
      <c r="Q652" t="str">
        <f>IF(AND(O652&lt;&gt;"",O653=""),SUM(O$1:O653)-SUM(Q$1:Q651),"")</f>
        <v/>
      </c>
      <c r="R652" s="114" t="str">
        <f>IF(AND(I652&lt;&gt;"",I653=""),SUM(I$1:I653)-SUM(R$1:R651),"")</f>
        <v/>
      </c>
      <c r="S652" s="114" t="str">
        <f>IF(AND(K652&lt;&gt;"",K653=""),SUM(K$1:K653)-SUM(S$1:S651),"")</f>
        <v/>
      </c>
      <c r="T652" s="114" t="str">
        <f>IF(AND(M652&lt;&gt;"",M653=""),SUM(M$1:M653)-SUM(T$1:T651),"")</f>
        <v/>
      </c>
      <c r="V652" s="9" t="str">
        <f t="shared" si="116"/>
        <v/>
      </c>
      <c r="W652" s="28" t="str">
        <f t="shared" si="117"/>
        <v/>
      </c>
      <c r="X652" s="114" t="str">
        <f t="shared" si="118"/>
        <v/>
      </c>
      <c r="Y652" s="114" t="str">
        <f t="shared" si="119"/>
        <v/>
      </c>
      <c r="Z652" s="114" t="str">
        <f t="shared" si="120"/>
        <v/>
      </c>
    </row>
    <row r="653" spans="1:26" ht="12.75" x14ac:dyDescent="0.2">
      <c r="A653" s="16"/>
      <c r="C653" t="str">
        <f t="shared" si="110"/>
        <v/>
      </c>
      <c r="D653" s="16"/>
      <c r="E653" s="3" t="str">
        <f>IF(B653="","",IFERROR(VLOOKUP(B653,Ingredients!$A:$G,4,FALSE),"ingredient not in list"))</f>
        <v/>
      </c>
      <c r="F653" t="str">
        <f t="shared" si="111"/>
        <v/>
      </c>
      <c r="G653" s="9" t="str">
        <f>IF(B653="", "", IFERROR((VLOOKUP(B653,Ingredients!$A:$H,8,FALSE)*(D653/(VLOOKUP(B653,Ingredients!$A:$H,3,FALSE)))), "ingredient not in list"))</f>
        <v/>
      </c>
      <c r="H653" t="str">
        <f t="shared" si="112"/>
        <v/>
      </c>
      <c r="I653" s="69" t="str">
        <f>IF($B653="", "", IFERROR((VLOOKUP($B653,Ingredients!$A:$K,9,FALSE)*($D653/(VLOOKUP($B653,Ingredients!$A:$K,3,FALSE)))), "ingredient not in list"))</f>
        <v/>
      </c>
      <c r="J653" t="str">
        <f t="shared" si="113"/>
        <v/>
      </c>
      <c r="K653" s="69" t="str">
        <f>IF($B653="", "", IFERROR((VLOOKUP($B653,Ingredients!$A:$K,10,FALSE)*($D653/(VLOOKUP($B653,Ingredients!$A:$K,3,FALSE)))), "ingredient not in list"))</f>
        <v/>
      </c>
      <c r="L653" t="str">
        <f t="shared" si="114"/>
        <v/>
      </c>
      <c r="M653" s="69" t="str">
        <f>IF($B653="", "", IFERROR((VLOOKUP($B653,Ingredients!$A:$K,11,FALSE)*($D653/(VLOOKUP($B653,Ingredients!$A:$K,3,FALSE)))), "ingredient not in list"))</f>
        <v/>
      </c>
      <c r="N653" t="str">
        <f t="shared" si="115"/>
        <v/>
      </c>
      <c r="O653" s="29" t="str">
        <f>IF($B653="", "", IFERROR((VLOOKUP($B653,Ingredients!$A:$H,6,FALSE)*($D653/(VLOOKUP($B653,Ingredients!$A:$H,3,FALSE)))), "ingredient not in list"))</f>
        <v/>
      </c>
      <c r="P653" s="9" t="str">
        <f>IF(AND(G653&lt;&gt;"",G654=""),SUM(G$1:G654)-SUM(P$1:P652),"")</f>
        <v/>
      </c>
      <c r="Q653" t="str">
        <f>IF(AND(O653&lt;&gt;"",O654=""),SUM(O$1:O654)-SUM(Q$1:Q652),"")</f>
        <v/>
      </c>
      <c r="R653" s="114" t="str">
        <f>IF(AND(I653&lt;&gt;"",I654=""),SUM(I$1:I654)-SUM(R$1:R652),"")</f>
        <v/>
      </c>
      <c r="S653" s="114" t="str">
        <f>IF(AND(K653&lt;&gt;"",K654=""),SUM(K$1:K654)-SUM(S$1:S652),"")</f>
        <v/>
      </c>
      <c r="T653" s="114" t="str">
        <f>IF(AND(M653&lt;&gt;"",M654=""),SUM(M$1:M654)-SUM(T$1:T652),"")</f>
        <v/>
      </c>
      <c r="V653" s="9" t="str">
        <f t="shared" si="116"/>
        <v/>
      </c>
      <c r="W653" s="28" t="str">
        <f t="shared" si="117"/>
        <v/>
      </c>
      <c r="X653" s="114" t="str">
        <f t="shared" si="118"/>
        <v/>
      </c>
      <c r="Y653" s="114" t="str">
        <f t="shared" si="119"/>
        <v/>
      </c>
      <c r="Z653" s="114" t="str">
        <f t="shared" si="120"/>
        <v/>
      </c>
    </row>
    <row r="654" spans="1:26" ht="12.75" x14ac:dyDescent="0.2">
      <c r="A654" s="16"/>
      <c r="C654" t="str">
        <f t="shared" si="110"/>
        <v/>
      </c>
      <c r="D654" s="16"/>
      <c r="E654" s="3" t="str">
        <f>IF(B654="","",IFERROR(VLOOKUP(B654,Ingredients!$A:$G,4,FALSE),"ingredient not in list"))</f>
        <v/>
      </c>
      <c r="F654" t="str">
        <f t="shared" si="111"/>
        <v/>
      </c>
      <c r="G654" s="9" t="str">
        <f>IF(B654="", "", IFERROR((VLOOKUP(B654,Ingredients!$A:$H,8,FALSE)*(D654/(VLOOKUP(B654,Ingredients!$A:$H,3,FALSE)))), "ingredient not in list"))</f>
        <v/>
      </c>
      <c r="H654" t="str">
        <f t="shared" si="112"/>
        <v/>
      </c>
      <c r="I654" s="69" t="str">
        <f>IF($B654="", "", IFERROR((VLOOKUP($B654,Ingredients!$A:$K,9,FALSE)*($D654/(VLOOKUP($B654,Ingredients!$A:$K,3,FALSE)))), "ingredient not in list"))</f>
        <v/>
      </c>
      <c r="J654" t="str">
        <f t="shared" si="113"/>
        <v/>
      </c>
      <c r="K654" s="69" t="str">
        <f>IF($B654="", "", IFERROR((VLOOKUP($B654,Ingredients!$A:$K,10,FALSE)*($D654/(VLOOKUP($B654,Ingredients!$A:$K,3,FALSE)))), "ingredient not in list"))</f>
        <v/>
      </c>
      <c r="L654" t="str">
        <f t="shared" si="114"/>
        <v/>
      </c>
      <c r="M654" s="69" t="str">
        <f>IF($B654="", "", IFERROR((VLOOKUP($B654,Ingredients!$A:$K,11,FALSE)*($D654/(VLOOKUP($B654,Ingredients!$A:$K,3,FALSE)))), "ingredient not in list"))</f>
        <v/>
      </c>
      <c r="N654" t="str">
        <f t="shared" si="115"/>
        <v/>
      </c>
      <c r="O654" s="29" t="str">
        <f>IF($B654="", "", IFERROR((VLOOKUP($B654,Ingredients!$A:$H,6,FALSE)*($D654/(VLOOKUP($B654,Ingredients!$A:$H,3,FALSE)))), "ingredient not in list"))</f>
        <v/>
      </c>
      <c r="P654" s="9" t="str">
        <f>IF(AND(G654&lt;&gt;"",G655=""),SUM(G$1:G655)-SUM(P$1:P653),"")</f>
        <v/>
      </c>
      <c r="Q654" t="str">
        <f>IF(AND(O654&lt;&gt;"",O655=""),SUM(O$1:O655)-SUM(Q$1:Q653),"")</f>
        <v/>
      </c>
      <c r="R654" s="114" t="str">
        <f>IF(AND(I654&lt;&gt;"",I655=""),SUM(I$1:I655)-SUM(R$1:R653),"")</f>
        <v/>
      </c>
      <c r="S654" s="114" t="str">
        <f>IF(AND(K654&lt;&gt;"",K655=""),SUM(K$1:K655)-SUM(S$1:S653),"")</f>
        <v/>
      </c>
      <c r="T654" s="114" t="str">
        <f>IF(AND(M654&lt;&gt;"",M655=""),SUM(M$1:M655)-SUM(T$1:T653),"")</f>
        <v/>
      </c>
      <c r="V654" s="9" t="str">
        <f t="shared" si="116"/>
        <v/>
      </c>
      <c r="W654" s="28" t="str">
        <f t="shared" si="117"/>
        <v/>
      </c>
      <c r="X654" s="114" t="str">
        <f t="shared" si="118"/>
        <v/>
      </c>
      <c r="Y654" s="114" t="str">
        <f t="shared" si="119"/>
        <v/>
      </c>
      <c r="Z654" s="114" t="str">
        <f t="shared" si="120"/>
        <v/>
      </c>
    </row>
    <row r="655" spans="1:26" ht="12.75" x14ac:dyDescent="0.2">
      <c r="A655" s="16"/>
      <c r="C655" t="str">
        <f t="shared" si="110"/>
        <v/>
      </c>
      <c r="D655" s="16"/>
      <c r="E655" s="3" t="str">
        <f>IF(B655="","",IFERROR(VLOOKUP(B655,Ingredients!$A:$G,4,FALSE),"ingredient not in list"))</f>
        <v/>
      </c>
      <c r="F655" t="str">
        <f t="shared" si="111"/>
        <v/>
      </c>
      <c r="G655" s="9" t="str">
        <f>IF(B655="", "", IFERROR((VLOOKUP(B655,Ingredients!$A:$H,8,FALSE)*(D655/(VLOOKUP(B655,Ingredients!$A:$H,3,FALSE)))), "ingredient not in list"))</f>
        <v/>
      </c>
      <c r="H655" t="str">
        <f t="shared" si="112"/>
        <v/>
      </c>
      <c r="I655" s="69" t="str">
        <f>IF($B655="", "", IFERROR((VLOOKUP($B655,Ingredients!$A:$K,9,FALSE)*($D655/(VLOOKUP($B655,Ingredients!$A:$K,3,FALSE)))), "ingredient not in list"))</f>
        <v/>
      </c>
      <c r="J655" t="str">
        <f t="shared" si="113"/>
        <v/>
      </c>
      <c r="K655" s="69" t="str">
        <f>IF($B655="", "", IFERROR((VLOOKUP($B655,Ingredients!$A:$K,10,FALSE)*($D655/(VLOOKUP($B655,Ingredients!$A:$K,3,FALSE)))), "ingredient not in list"))</f>
        <v/>
      </c>
      <c r="L655" t="str">
        <f t="shared" si="114"/>
        <v/>
      </c>
      <c r="M655" s="69" t="str">
        <f>IF($B655="", "", IFERROR((VLOOKUP($B655,Ingredients!$A:$K,11,FALSE)*($D655/(VLOOKUP($B655,Ingredients!$A:$K,3,FALSE)))), "ingredient not in list"))</f>
        <v/>
      </c>
      <c r="N655" t="str">
        <f t="shared" si="115"/>
        <v/>
      </c>
      <c r="O655" s="29" t="str">
        <f>IF($B655="", "", IFERROR((VLOOKUP($B655,Ingredients!$A:$H,6,FALSE)*($D655/(VLOOKUP($B655,Ingredients!$A:$H,3,FALSE)))), "ingredient not in list"))</f>
        <v/>
      </c>
      <c r="P655" s="9" t="str">
        <f>IF(AND(G655&lt;&gt;"",G656=""),SUM(G$1:G656)-SUM(P$1:P654),"")</f>
        <v/>
      </c>
      <c r="Q655" t="str">
        <f>IF(AND(O655&lt;&gt;"",O656=""),SUM(O$1:O656)-SUM(Q$1:Q654),"")</f>
        <v/>
      </c>
      <c r="R655" s="114" t="str">
        <f>IF(AND(I655&lt;&gt;"",I656=""),SUM(I$1:I656)-SUM(R$1:R654),"")</f>
        <v/>
      </c>
      <c r="S655" s="114" t="str">
        <f>IF(AND(K655&lt;&gt;"",K656=""),SUM(K$1:K656)-SUM(S$1:S654),"")</f>
        <v/>
      </c>
      <c r="T655" s="114" t="str">
        <f>IF(AND(M655&lt;&gt;"",M656=""),SUM(M$1:M656)-SUM(T$1:T654),"")</f>
        <v/>
      </c>
      <c r="V655" s="9" t="str">
        <f t="shared" si="116"/>
        <v/>
      </c>
      <c r="W655" s="28" t="str">
        <f t="shared" si="117"/>
        <v/>
      </c>
      <c r="X655" s="114" t="str">
        <f t="shared" si="118"/>
        <v/>
      </c>
      <c r="Y655" s="114" t="str">
        <f t="shared" si="119"/>
        <v/>
      </c>
      <c r="Z655" s="114" t="str">
        <f t="shared" si="120"/>
        <v/>
      </c>
    </row>
    <row r="656" spans="1:26" ht="12.75" x14ac:dyDescent="0.2">
      <c r="A656" s="16"/>
      <c r="C656" t="str">
        <f t="shared" si="110"/>
        <v/>
      </c>
      <c r="D656" s="16"/>
      <c r="E656" s="3" t="str">
        <f>IF(B656="","",IFERROR(VLOOKUP(B656,Ingredients!$A:$G,4,FALSE),"ingredient not in list"))</f>
        <v/>
      </c>
      <c r="F656" t="str">
        <f t="shared" si="111"/>
        <v/>
      </c>
      <c r="G656" s="9" t="str">
        <f>IF(B656="", "", IFERROR((VLOOKUP(B656,Ingredients!$A:$H,8,FALSE)*(D656/(VLOOKUP(B656,Ingredients!$A:$H,3,FALSE)))), "ingredient not in list"))</f>
        <v/>
      </c>
      <c r="H656" t="str">
        <f t="shared" si="112"/>
        <v/>
      </c>
      <c r="I656" s="69" t="str">
        <f>IF($B656="", "", IFERROR((VLOOKUP($B656,Ingredients!$A:$K,9,FALSE)*($D656/(VLOOKUP($B656,Ingredients!$A:$K,3,FALSE)))), "ingredient not in list"))</f>
        <v/>
      </c>
      <c r="J656" t="str">
        <f t="shared" si="113"/>
        <v/>
      </c>
      <c r="K656" s="69" t="str">
        <f>IF($B656="", "", IFERROR((VLOOKUP($B656,Ingredients!$A:$K,10,FALSE)*($D656/(VLOOKUP($B656,Ingredients!$A:$K,3,FALSE)))), "ingredient not in list"))</f>
        <v/>
      </c>
      <c r="L656" t="str">
        <f t="shared" si="114"/>
        <v/>
      </c>
      <c r="M656" s="69" t="str">
        <f>IF($B656="", "", IFERROR((VLOOKUP($B656,Ingredients!$A:$K,11,FALSE)*($D656/(VLOOKUP($B656,Ingredients!$A:$K,3,FALSE)))), "ingredient not in list"))</f>
        <v/>
      </c>
      <c r="N656" t="str">
        <f t="shared" si="115"/>
        <v/>
      </c>
      <c r="O656" s="29" t="str">
        <f>IF($B656="", "", IFERROR((VLOOKUP($B656,Ingredients!$A:$H,6,FALSE)*($D656/(VLOOKUP($B656,Ingredients!$A:$H,3,FALSE)))), "ingredient not in list"))</f>
        <v/>
      </c>
      <c r="P656" s="9" t="str">
        <f>IF(AND(G656&lt;&gt;"",G657=""),SUM(G$1:G657)-SUM(P$1:P655),"")</f>
        <v/>
      </c>
      <c r="Q656" t="str">
        <f>IF(AND(O656&lt;&gt;"",O657=""),SUM(O$1:O657)-SUM(Q$1:Q655),"")</f>
        <v/>
      </c>
      <c r="R656" s="114" t="str">
        <f>IF(AND(I656&lt;&gt;"",I657=""),SUM(I$1:I657)-SUM(R$1:R655),"")</f>
        <v/>
      </c>
      <c r="S656" s="114" t="str">
        <f>IF(AND(K656&lt;&gt;"",K657=""),SUM(K$1:K657)-SUM(S$1:S655),"")</f>
        <v/>
      </c>
      <c r="T656" s="114" t="str">
        <f>IF(AND(M656&lt;&gt;"",M657=""),SUM(M$1:M657)-SUM(T$1:T655),"")</f>
        <v/>
      </c>
      <c r="V656" s="9" t="str">
        <f t="shared" si="116"/>
        <v/>
      </c>
      <c r="W656" s="28" t="str">
        <f t="shared" si="117"/>
        <v/>
      </c>
      <c r="X656" s="114" t="str">
        <f t="shared" si="118"/>
        <v/>
      </c>
      <c r="Y656" s="114" t="str">
        <f t="shared" si="119"/>
        <v/>
      </c>
      <c r="Z656" s="114" t="str">
        <f t="shared" si="120"/>
        <v/>
      </c>
    </row>
    <row r="657" spans="1:26" ht="12.75" x14ac:dyDescent="0.2">
      <c r="A657" s="16"/>
      <c r="C657" t="str">
        <f t="shared" si="110"/>
        <v/>
      </c>
      <c r="D657" s="16"/>
      <c r="E657" s="3" t="str">
        <f>IF(B657="","",IFERROR(VLOOKUP(B657,Ingredients!$A:$G,4,FALSE),"ingredient not in list"))</f>
        <v/>
      </c>
      <c r="F657" t="str">
        <f t="shared" si="111"/>
        <v/>
      </c>
      <c r="G657" s="9" t="str">
        <f>IF(B657="", "", IFERROR((VLOOKUP(B657,Ingredients!$A:$H,8,FALSE)*(D657/(VLOOKUP(B657,Ingredients!$A:$H,3,FALSE)))), "ingredient not in list"))</f>
        <v/>
      </c>
      <c r="H657" t="str">
        <f t="shared" si="112"/>
        <v/>
      </c>
      <c r="I657" s="69" t="str">
        <f>IF($B657="", "", IFERROR((VLOOKUP($B657,Ingredients!$A:$K,9,FALSE)*($D657/(VLOOKUP($B657,Ingredients!$A:$K,3,FALSE)))), "ingredient not in list"))</f>
        <v/>
      </c>
      <c r="J657" t="str">
        <f t="shared" si="113"/>
        <v/>
      </c>
      <c r="K657" s="69" t="str">
        <f>IF($B657="", "", IFERROR((VLOOKUP($B657,Ingredients!$A:$K,10,FALSE)*($D657/(VLOOKUP($B657,Ingredients!$A:$K,3,FALSE)))), "ingredient not in list"))</f>
        <v/>
      </c>
      <c r="L657" t="str">
        <f t="shared" si="114"/>
        <v/>
      </c>
      <c r="M657" s="69" t="str">
        <f>IF($B657="", "", IFERROR((VLOOKUP($B657,Ingredients!$A:$K,11,FALSE)*($D657/(VLOOKUP($B657,Ingredients!$A:$K,3,FALSE)))), "ingredient not in list"))</f>
        <v/>
      </c>
      <c r="N657" t="str">
        <f t="shared" si="115"/>
        <v/>
      </c>
      <c r="O657" s="29" t="str">
        <f>IF($B657="", "", IFERROR((VLOOKUP($B657,Ingredients!$A:$H,6,FALSE)*($D657/(VLOOKUP($B657,Ingredients!$A:$H,3,FALSE)))), "ingredient not in list"))</f>
        <v/>
      </c>
      <c r="P657" s="9" t="str">
        <f>IF(AND(G657&lt;&gt;"",G658=""),SUM(G$1:G658)-SUM(P$1:P656),"")</f>
        <v/>
      </c>
      <c r="Q657" t="str">
        <f>IF(AND(O657&lt;&gt;"",O658=""),SUM(O$1:O658)-SUM(Q$1:Q656),"")</f>
        <v/>
      </c>
      <c r="R657" s="114" t="str">
        <f>IF(AND(I657&lt;&gt;"",I658=""),SUM(I$1:I658)-SUM(R$1:R656),"")</f>
        <v/>
      </c>
      <c r="S657" s="114" t="str">
        <f>IF(AND(K657&lt;&gt;"",K658=""),SUM(K$1:K658)-SUM(S$1:S656),"")</f>
        <v/>
      </c>
      <c r="T657" s="114" t="str">
        <f>IF(AND(M657&lt;&gt;"",M658=""),SUM(M$1:M658)-SUM(T$1:T656),"")</f>
        <v/>
      </c>
      <c r="V657" s="9" t="str">
        <f t="shared" si="116"/>
        <v/>
      </c>
      <c r="W657" s="28" t="str">
        <f t="shared" si="117"/>
        <v/>
      </c>
      <c r="X657" s="114" t="str">
        <f t="shared" si="118"/>
        <v/>
      </c>
      <c r="Y657" s="114" t="str">
        <f t="shared" si="119"/>
        <v/>
      </c>
      <c r="Z657" s="114" t="str">
        <f t="shared" si="120"/>
        <v/>
      </c>
    </row>
    <row r="658" spans="1:26" ht="12.75" x14ac:dyDescent="0.2">
      <c r="A658" s="16"/>
      <c r="C658" t="str">
        <f t="shared" si="110"/>
        <v/>
      </c>
      <c r="D658" s="16"/>
      <c r="E658" s="3" t="str">
        <f>IF(B658="","",IFERROR(VLOOKUP(B658,Ingredients!$A:$G,4,FALSE),"ingredient not in list"))</f>
        <v/>
      </c>
      <c r="F658" t="str">
        <f t="shared" si="111"/>
        <v/>
      </c>
      <c r="G658" s="9" t="str">
        <f>IF(B658="", "", IFERROR((VLOOKUP(B658,Ingredients!$A:$H,8,FALSE)*(D658/(VLOOKUP(B658,Ingredients!$A:$H,3,FALSE)))), "ingredient not in list"))</f>
        <v/>
      </c>
      <c r="H658" t="str">
        <f t="shared" si="112"/>
        <v/>
      </c>
      <c r="I658" s="69" t="str">
        <f>IF($B658="", "", IFERROR((VLOOKUP($B658,Ingredients!$A:$K,9,FALSE)*($D658/(VLOOKUP($B658,Ingredients!$A:$K,3,FALSE)))), "ingredient not in list"))</f>
        <v/>
      </c>
      <c r="J658" t="str">
        <f t="shared" si="113"/>
        <v/>
      </c>
      <c r="K658" s="69" t="str">
        <f>IF($B658="", "", IFERROR((VLOOKUP($B658,Ingredients!$A:$K,10,FALSE)*($D658/(VLOOKUP($B658,Ingredients!$A:$K,3,FALSE)))), "ingredient not in list"))</f>
        <v/>
      </c>
      <c r="L658" t="str">
        <f t="shared" si="114"/>
        <v/>
      </c>
      <c r="M658" s="69" t="str">
        <f>IF($B658="", "", IFERROR((VLOOKUP($B658,Ingredients!$A:$K,11,FALSE)*($D658/(VLOOKUP($B658,Ingredients!$A:$K,3,FALSE)))), "ingredient not in list"))</f>
        <v/>
      </c>
      <c r="N658" t="str">
        <f t="shared" si="115"/>
        <v/>
      </c>
      <c r="O658" s="29" t="str">
        <f>IF($B658="", "", IFERROR((VLOOKUP($B658,Ingredients!$A:$H,6,FALSE)*($D658/(VLOOKUP($B658,Ingredients!$A:$H,3,FALSE)))), "ingredient not in list"))</f>
        <v/>
      </c>
      <c r="P658" s="9" t="str">
        <f>IF(AND(G658&lt;&gt;"",G659=""),SUM(G$1:G659)-SUM(P$1:P657),"")</f>
        <v/>
      </c>
      <c r="Q658" t="str">
        <f>IF(AND(O658&lt;&gt;"",O659=""),SUM(O$1:O659)-SUM(Q$1:Q657),"")</f>
        <v/>
      </c>
      <c r="R658" s="114" t="str">
        <f>IF(AND(I658&lt;&gt;"",I659=""),SUM(I$1:I659)-SUM(R$1:R657),"")</f>
        <v/>
      </c>
      <c r="S658" s="114" t="str">
        <f>IF(AND(K658&lt;&gt;"",K659=""),SUM(K$1:K659)-SUM(S$1:S657),"")</f>
        <v/>
      </c>
      <c r="T658" s="114" t="str">
        <f>IF(AND(M658&lt;&gt;"",M659=""),SUM(M$1:M659)-SUM(T$1:T657),"")</f>
        <v/>
      </c>
      <c r="V658" s="9" t="str">
        <f t="shared" si="116"/>
        <v/>
      </c>
      <c r="W658" s="28" t="str">
        <f t="shared" si="117"/>
        <v/>
      </c>
      <c r="X658" s="114" t="str">
        <f t="shared" si="118"/>
        <v/>
      </c>
      <c r="Y658" s="114" t="str">
        <f t="shared" si="119"/>
        <v/>
      </c>
      <c r="Z658" s="114" t="str">
        <f t="shared" si="120"/>
        <v/>
      </c>
    </row>
    <row r="659" spans="1:26" ht="12.75" x14ac:dyDescent="0.2">
      <c r="A659" s="16"/>
      <c r="C659" t="str">
        <f t="shared" si="110"/>
        <v/>
      </c>
      <c r="D659" s="16"/>
      <c r="E659" s="3" t="str">
        <f>IF(B659="","",IFERROR(VLOOKUP(B659,Ingredients!$A:$G,4,FALSE),"ingredient not in list"))</f>
        <v/>
      </c>
      <c r="F659" t="str">
        <f t="shared" si="111"/>
        <v/>
      </c>
      <c r="G659" s="9" t="str">
        <f>IF(B659="", "", IFERROR((VLOOKUP(B659,Ingredients!$A:$H,8,FALSE)*(D659/(VLOOKUP(B659,Ingredients!$A:$H,3,FALSE)))), "ingredient not in list"))</f>
        <v/>
      </c>
      <c r="H659" t="str">
        <f t="shared" si="112"/>
        <v/>
      </c>
      <c r="I659" s="69" t="str">
        <f>IF($B659="", "", IFERROR((VLOOKUP($B659,Ingredients!$A:$K,9,FALSE)*($D659/(VLOOKUP($B659,Ingredients!$A:$K,3,FALSE)))), "ingredient not in list"))</f>
        <v/>
      </c>
      <c r="J659" t="str">
        <f t="shared" si="113"/>
        <v/>
      </c>
      <c r="K659" s="69" t="str">
        <f>IF($B659="", "", IFERROR((VLOOKUP($B659,Ingredients!$A:$K,10,FALSE)*($D659/(VLOOKUP($B659,Ingredients!$A:$K,3,FALSE)))), "ingredient not in list"))</f>
        <v/>
      </c>
      <c r="L659" t="str">
        <f t="shared" si="114"/>
        <v/>
      </c>
      <c r="M659" s="69" t="str">
        <f>IF($B659="", "", IFERROR((VLOOKUP($B659,Ingredients!$A:$K,11,FALSE)*($D659/(VLOOKUP($B659,Ingredients!$A:$K,3,FALSE)))), "ingredient not in list"))</f>
        <v/>
      </c>
      <c r="N659" t="str">
        <f t="shared" si="115"/>
        <v/>
      </c>
      <c r="O659" s="29" t="str">
        <f>IF($B659="", "", IFERROR((VLOOKUP($B659,Ingredients!$A:$H,6,FALSE)*($D659/(VLOOKUP($B659,Ingredients!$A:$H,3,FALSE)))), "ingredient not in list"))</f>
        <v/>
      </c>
      <c r="P659" s="9" t="str">
        <f>IF(AND(G659&lt;&gt;"",G660=""),SUM(G$1:G660)-SUM(P$1:P658),"")</f>
        <v/>
      </c>
      <c r="Q659" t="str">
        <f>IF(AND(O659&lt;&gt;"",O660=""),SUM(O$1:O660)-SUM(Q$1:Q658),"")</f>
        <v/>
      </c>
      <c r="R659" s="114" t="str">
        <f>IF(AND(I659&lt;&gt;"",I660=""),SUM(I$1:I660)-SUM(R$1:R658),"")</f>
        <v/>
      </c>
      <c r="S659" s="114" t="str">
        <f>IF(AND(K659&lt;&gt;"",K660=""),SUM(K$1:K660)-SUM(S$1:S658),"")</f>
        <v/>
      </c>
      <c r="T659" s="114" t="str">
        <f>IF(AND(M659&lt;&gt;"",M660=""),SUM(M$1:M660)-SUM(T$1:T658),"")</f>
        <v/>
      </c>
      <c r="V659" s="9" t="str">
        <f t="shared" si="116"/>
        <v/>
      </c>
      <c r="W659" s="28" t="str">
        <f t="shared" si="117"/>
        <v/>
      </c>
      <c r="X659" s="114" t="str">
        <f t="shared" si="118"/>
        <v/>
      </c>
      <c r="Y659" s="114" t="str">
        <f t="shared" si="119"/>
        <v/>
      </c>
      <c r="Z659" s="114" t="str">
        <f t="shared" si="120"/>
        <v/>
      </c>
    </row>
    <row r="660" spans="1:26" ht="12.75" x14ac:dyDescent="0.2">
      <c r="A660" s="16"/>
      <c r="C660" t="str">
        <f t="shared" si="110"/>
        <v/>
      </c>
      <c r="D660" s="16"/>
      <c r="E660" s="3" t="str">
        <f>IF(B660="","",IFERROR(VLOOKUP(B660,Ingredients!$A:$G,4,FALSE),"ingredient not in list"))</f>
        <v/>
      </c>
      <c r="F660" t="str">
        <f t="shared" si="111"/>
        <v/>
      </c>
      <c r="G660" s="9" t="str">
        <f>IF(B660="", "", IFERROR((VLOOKUP(B660,Ingredients!$A:$H,8,FALSE)*(D660/(VLOOKUP(B660,Ingredients!$A:$H,3,FALSE)))), "ingredient not in list"))</f>
        <v/>
      </c>
      <c r="H660" t="str">
        <f t="shared" si="112"/>
        <v/>
      </c>
      <c r="I660" s="69" t="str">
        <f>IF($B660="", "", IFERROR((VLOOKUP($B660,Ingredients!$A:$K,9,FALSE)*($D660/(VLOOKUP($B660,Ingredients!$A:$K,3,FALSE)))), "ingredient not in list"))</f>
        <v/>
      </c>
      <c r="J660" t="str">
        <f t="shared" si="113"/>
        <v/>
      </c>
      <c r="K660" s="69" t="str">
        <f>IF($B660="", "", IFERROR((VLOOKUP($B660,Ingredients!$A:$K,10,FALSE)*($D660/(VLOOKUP($B660,Ingredients!$A:$K,3,FALSE)))), "ingredient not in list"))</f>
        <v/>
      </c>
      <c r="L660" t="str">
        <f t="shared" si="114"/>
        <v/>
      </c>
      <c r="M660" s="69" t="str">
        <f>IF($B660="", "", IFERROR((VLOOKUP($B660,Ingredients!$A:$K,11,FALSE)*($D660/(VLOOKUP($B660,Ingredients!$A:$K,3,FALSE)))), "ingredient not in list"))</f>
        <v/>
      </c>
      <c r="N660" t="str">
        <f t="shared" si="115"/>
        <v/>
      </c>
      <c r="O660" s="29" t="str">
        <f>IF($B660="", "", IFERROR((VLOOKUP($B660,Ingredients!$A:$H,6,FALSE)*($D660/(VLOOKUP($B660,Ingredients!$A:$H,3,FALSE)))), "ingredient not in list"))</f>
        <v/>
      </c>
      <c r="P660" s="9" t="str">
        <f>IF(AND(G660&lt;&gt;"",G661=""),SUM(G$1:G661)-SUM(P$1:P659),"")</f>
        <v/>
      </c>
      <c r="Q660" t="str">
        <f>IF(AND(O660&lt;&gt;"",O661=""),SUM(O$1:O661)-SUM(Q$1:Q659),"")</f>
        <v/>
      </c>
      <c r="R660" s="114" t="str">
        <f>IF(AND(I660&lt;&gt;"",I661=""),SUM(I$1:I661)-SUM(R$1:R659),"")</f>
        <v/>
      </c>
      <c r="S660" s="114" t="str">
        <f>IF(AND(K660&lt;&gt;"",K661=""),SUM(K$1:K661)-SUM(S$1:S659),"")</f>
        <v/>
      </c>
      <c r="T660" s="114" t="str">
        <f>IF(AND(M660&lt;&gt;"",M661=""),SUM(M$1:M661)-SUM(T$1:T659),"")</f>
        <v/>
      </c>
      <c r="V660" s="9" t="str">
        <f t="shared" si="116"/>
        <v/>
      </c>
      <c r="W660" s="28" t="str">
        <f t="shared" si="117"/>
        <v/>
      </c>
      <c r="X660" s="114" t="str">
        <f t="shared" si="118"/>
        <v/>
      </c>
      <c r="Y660" s="114" t="str">
        <f t="shared" si="119"/>
        <v/>
      </c>
      <c r="Z660" s="114" t="str">
        <f t="shared" si="120"/>
        <v/>
      </c>
    </row>
    <row r="661" spans="1:26" ht="12.75" x14ac:dyDescent="0.2">
      <c r="A661" s="16"/>
      <c r="C661" t="str">
        <f t="shared" si="110"/>
        <v/>
      </c>
      <c r="D661" s="16"/>
      <c r="E661" s="3" t="str">
        <f>IF(B661="","",IFERROR(VLOOKUP(B661,Ingredients!$A:$G,4,FALSE),"ingredient not in list"))</f>
        <v/>
      </c>
      <c r="F661" t="str">
        <f t="shared" si="111"/>
        <v/>
      </c>
      <c r="G661" s="9" t="str">
        <f>IF(B661="", "", IFERROR((VLOOKUP(B661,Ingredients!$A:$H,8,FALSE)*(D661/(VLOOKUP(B661,Ingredients!$A:$H,3,FALSE)))), "ingredient not in list"))</f>
        <v/>
      </c>
      <c r="H661" t="str">
        <f t="shared" si="112"/>
        <v/>
      </c>
      <c r="I661" s="69" t="str">
        <f>IF($B661="", "", IFERROR((VLOOKUP($B661,Ingredients!$A:$K,9,FALSE)*($D661/(VLOOKUP($B661,Ingredients!$A:$K,3,FALSE)))), "ingredient not in list"))</f>
        <v/>
      </c>
      <c r="J661" t="str">
        <f t="shared" si="113"/>
        <v/>
      </c>
      <c r="K661" s="69" t="str">
        <f>IF($B661="", "", IFERROR((VLOOKUP($B661,Ingredients!$A:$K,10,FALSE)*($D661/(VLOOKUP($B661,Ingredients!$A:$K,3,FALSE)))), "ingredient not in list"))</f>
        <v/>
      </c>
      <c r="L661" t="str">
        <f t="shared" si="114"/>
        <v/>
      </c>
      <c r="M661" s="69" t="str">
        <f>IF($B661="", "", IFERROR((VLOOKUP($B661,Ingredients!$A:$K,11,FALSE)*($D661/(VLOOKUP($B661,Ingredients!$A:$K,3,FALSE)))), "ingredient not in list"))</f>
        <v/>
      </c>
      <c r="N661" t="str">
        <f t="shared" si="115"/>
        <v/>
      </c>
      <c r="O661" s="29" t="str">
        <f>IF($B661="", "", IFERROR((VLOOKUP($B661,Ingredients!$A:$H,6,FALSE)*($D661/(VLOOKUP($B661,Ingredients!$A:$H,3,FALSE)))), "ingredient not in list"))</f>
        <v/>
      </c>
      <c r="P661" s="9" t="str">
        <f>IF(AND(G661&lt;&gt;"",G662=""),SUM(G$1:G662)-SUM(P$1:P660),"")</f>
        <v/>
      </c>
      <c r="Q661" t="str">
        <f>IF(AND(O661&lt;&gt;"",O662=""),SUM(O$1:O662)-SUM(Q$1:Q660),"")</f>
        <v/>
      </c>
      <c r="R661" s="114" t="str">
        <f>IF(AND(I661&lt;&gt;"",I662=""),SUM(I$1:I662)-SUM(R$1:R660),"")</f>
        <v/>
      </c>
      <c r="S661" s="114" t="str">
        <f>IF(AND(K661&lt;&gt;"",K662=""),SUM(K$1:K662)-SUM(S$1:S660),"")</f>
        <v/>
      </c>
      <c r="T661" s="114" t="str">
        <f>IF(AND(M661&lt;&gt;"",M662=""),SUM(M$1:M662)-SUM(T$1:T660),"")</f>
        <v/>
      </c>
      <c r="V661" s="9" t="str">
        <f t="shared" si="116"/>
        <v/>
      </c>
      <c r="W661" s="28" t="str">
        <f t="shared" si="117"/>
        <v/>
      </c>
      <c r="X661" s="114" t="str">
        <f t="shared" si="118"/>
        <v/>
      </c>
      <c r="Y661" s="114" t="str">
        <f t="shared" si="119"/>
        <v/>
      </c>
      <c r="Z661" s="114" t="str">
        <f t="shared" si="120"/>
        <v/>
      </c>
    </row>
    <row r="662" spans="1:26" ht="12.75" x14ac:dyDescent="0.2">
      <c r="A662" s="16"/>
      <c r="C662" t="str">
        <f t="shared" si="110"/>
        <v/>
      </c>
      <c r="D662" s="16"/>
      <c r="E662" s="3" t="str">
        <f>IF(B662="","",IFERROR(VLOOKUP(B662,Ingredients!$A:$G,4,FALSE),"ingredient not in list"))</f>
        <v/>
      </c>
      <c r="F662" t="str">
        <f t="shared" si="111"/>
        <v/>
      </c>
      <c r="G662" s="9" t="str">
        <f>IF(B662="", "", IFERROR((VLOOKUP(B662,Ingredients!$A:$H,8,FALSE)*(D662/(VLOOKUP(B662,Ingredients!$A:$H,3,FALSE)))), "ingredient not in list"))</f>
        <v/>
      </c>
      <c r="H662" t="str">
        <f t="shared" si="112"/>
        <v/>
      </c>
      <c r="I662" s="69" t="str">
        <f>IF($B662="", "", IFERROR((VLOOKUP($B662,Ingredients!$A:$K,9,FALSE)*($D662/(VLOOKUP($B662,Ingredients!$A:$K,3,FALSE)))), "ingredient not in list"))</f>
        <v/>
      </c>
      <c r="J662" t="str">
        <f t="shared" si="113"/>
        <v/>
      </c>
      <c r="K662" s="69" t="str">
        <f>IF($B662="", "", IFERROR((VLOOKUP($B662,Ingredients!$A:$K,10,FALSE)*($D662/(VLOOKUP($B662,Ingredients!$A:$K,3,FALSE)))), "ingredient not in list"))</f>
        <v/>
      </c>
      <c r="L662" t="str">
        <f t="shared" si="114"/>
        <v/>
      </c>
      <c r="M662" s="69" t="str">
        <f>IF($B662="", "", IFERROR((VLOOKUP($B662,Ingredients!$A:$K,11,FALSE)*($D662/(VLOOKUP($B662,Ingredients!$A:$K,3,FALSE)))), "ingredient not in list"))</f>
        <v/>
      </c>
      <c r="N662" t="str">
        <f t="shared" si="115"/>
        <v/>
      </c>
      <c r="O662" s="29" t="str">
        <f>IF($B662="", "", IFERROR((VLOOKUP($B662,Ingredients!$A:$H,6,FALSE)*($D662/(VLOOKUP($B662,Ingredients!$A:$H,3,FALSE)))), "ingredient not in list"))</f>
        <v/>
      </c>
      <c r="P662" s="9" t="str">
        <f>IF(AND(G662&lt;&gt;"",G663=""),SUM(G$1:G663)-SUM(P$1:P661),"")</f>
        <v/>
      </c>
      <c r="Q662" t="str">
        <f>IF(AND(O662&lt;&gt;"",O663=""),SUM(O$1:O663)-SUM(Q$1:Q661),"")</f>
        <v/>
      </c>
      <c r="R662" s="114" t="str">
        <f>IF(AND(I662&lt;&gt;"",I663=""),SUM(I$1:I663)-SUM(R$1:R661),"")</f>
        <v/>
      </c>
      <c r="S662" s="114" t="str">
        <f>IF(AND(K662&lt;&gt;"",K663=""),SUM(K$1:K663)-SUM(S$1:S661),"")</f>
        <v/>
      </c>
      <c r="T662" s="114" t="str">
        <f>IF(AND(M662&lt;&gt;"",M663=""),SUM(M$1:M663)-SUM(T$1:T661),"")</f>
        <v/>
      </c>
      <c r="V662" s="9" t="str">
        <f t="shared" si="116"/>
        <v/>
      </c>
      <c r="W662" s="28" t="str">
        <f t="shared" si="117"/>
        <v/>
      </c>
      <c r="X662" s="114" t="str">
        <f t="shared" si="118"/>
        <v/>
      </c>
      <c r="Y662" s="114" t="str">
        <f t="shared" si="119"/>
        <v/>
      </c>
      <c r="Z662" s="114" t="str">
        <f t="shared" si="120"/>
        <v/>
      </c>
    </row>
    <row r="663" spans="1:26" ht="12.75" x14ac:dyDescent="0.2">
      <c r="A663" s="16"/>
      <c r="C663" t="str">
        <f t="shared" si="110"/>
        <v/>
      </c>
      <c r="D663" s="16"/>
      <c r="E663" s="3" t="str">
        <f>IF(B663="","",IFERROR(VLOOKUP(B663,Ingredients!$A:$G,4,FALSE),"ingredient not in list"))</f>
        <v/>
      </c>
      <c r="F663" t="str">
        <f t="shared" si="111"/>
        <v/>
      </c>
      <c r="G663" s="9" t="str">
        <f>IF(B663="", "", IFERROR((VLOOKUP(B663,Ingredients!$A:$H,8,FALSE)*(D663/(VLOOKUP(B663,Ingredients!$A:$H,3,FALSE)))), "ingredient not in list"))</f>
        <v/>
      </c>
      <c r="H663" t="str">
        <f t="shared" si="112"/>
        <v/>
      </c>
      <c r="I663" s="69" t="str">
        <f>IF($B663="", "", IFERROR((VLOOKUP($B663,Ingredients!$A:$K,9,FALSE)*($D663/(VLOOKUP($B663,Ingredients!$A:$K,3,FALSE)))), "ingredient not in list"))</f>
        <v/>
      </c>
      <c r="J663" t="str">
        <f t="shared" si="113"/>
        <v/>
      </c>
      <c r="K663" s="69" t="str">
        <f>IF($B663="", "", IFERROR((VLOOKUP($B663,Ingredients!$A:$K,10,FALSE)*($D663/(VLOOKUP($B663,Ingredients!$A:$K,3,FALSE)))), "ingredient not in list"))</f>
        <v/>
      </c>
      <c r="L663" t="str">
        <f t="shared" si="114"/>
        <v/>
      </c>
      <c r="M663" s="69" t="str">
        <f>IF($B663="", "", IFERROR((VLOOKUP($B663,Ingredients!$A:$K,11,FALSE)*($D663/(VLOOKUP($B663,Ingredients!$A:$K,3,FALSE)))), "ingredient not in list"))</f>
        <v/>
      </c>
      <c r="N663" t="str">
        <f t="shared" si="115"/>
        <v/>
      </c>
      <c r="O663" s="29" t="str">
        <f>IF($B663="", "", IFERROR((VLOOKUP($B663,Ingredients!$A:$H,6,FALSE)*($D663/(VLOOKUP($B663,Ingredients!$A:$H,3,FALSE)))), "ingredient not in list"))</f>
        <v/>
      </c>
      <c r="P663" s="9" t="str">
        <f>IF(AND(G663&lt;&gt;"",G664=""),SUM(G$1:G664)-SUM(P$1:P662),"")</f>
        <v/>
      </c>
      <c r="Q663" t="str">
        <f>IF(AND(O663&lt;&gt;"",O664=""),SUM(O$1:O664)-SUM(Q$1:Q662),"")</f>
        <v/>
      </c>
      <c r="R663" s="114" t="str">
        <f>IF(AND(I663&lt;&gt;"",I664=""),SUM(I$1:I664)-SUM(R$1:R662),"")</f>
        <v/>
      </c>
      <c r="S663" s="114" t="str">
        <f>IF(AND(K663&lt;&gt;"",K664=""),SUM(K$1:K664)-SUM(S$1:S662),"")</f>
        <v/>
      </c>
      <c r="T663" s="114" t="str">
        <f>IF(AND(M663&lt;&gt;"",M664=""),SUM(M$1:M664)-SUM(T$1:T662),"")</f>
        <v/>
      </c>
      <c r="V663" s="9" t="str">
        <f t="shared" si="116"/>
        <v/>
      </c>
      <c r="W663" s="28" t="str">
        <f t="shared" si="117"/>
        <v/>
      </c>
      <c r="X663" s="114" t="str">
        <f t="shared" si="118"/>
        <v/>
      </c>
      <c r="Y663" s="114" t="str">
        <f t="shared" si="119"/>
        <v/>
      </c>
      <c r="Z663" s="114" t="str">
        <f t="shared" si="120"/>
        <v/>
      </c>
    </row>
    <row r="664" spans="1:26" ht="12.75" x14ac:dyDescent="0.2">
      <c r="A664" s="16"/>
      <c r="C664" t="str">
        <f t="shared" si="110"/>
        <v/>
      </c>
      <c r="D664" s="16"/>
      <c r="E664" s="3" t="str">
        <f>IF(B664="","",IFERROR(VLOOKUP(B664,Ingredients!$A:$G,4,FALSE),"ingredient not in list"))</f>
        <v/>
      </c>
      <c r="F664" t="str">
        <f t="shared" si="111"/>
        <v/>
      </c>
      <c r="G664" s="9" t="str">
        <f>IF(B664="", "", IFERROR((VLOOKUP(B664,Ingredients!$A:$H,8,FALSE)*(D664/(VLOOKUP(B664,Ingredients!$A:$H,3,FALSE)))), "ingredient not in list"))</f>
        <v/>
      </c>
      <c r="H664" t="str">
        <f t="shared" si="112"/>
        <v/>
      </c>
      <c r="I664" s="69" t="str">
        <f>IF($B664="", "", IFERROR((VLOOKUP($B664,Ingredients!$A:$K,9,FALSE)*($D664/(VLOOKUP($B664,Ingredients!$A:$K,3,FALSE)))), "ingredient not in list"))</f>
        <v/>
      </c>
      <c r="J664" t="str">
        <f t="shared" si="113"/>
        <v/>
      </c>
      <c r="K664" s="69" t="str">
        <f>IF($B664="", "", IFERROR((VLOOKUP($B664,Ingredients!$A:$K,10,FALSE)*($D664/(VLOOKUP($B664,Ingredients!$A:$K,3,FALSE)))), "ingredient not in list"))</f>
        <v/>
      </c>
      <c r="L664" t="str">
        <f t="shared" si="114"/>
        <v/>
      </c>
      <c r="M664" s="69" t="str">
        <f>IF($B664="", "", IFERROR((VLOOKUP($B664,Ingredients!$A:$K,11,FALSE)*($D664/(VLOOKUP($B664,Ingredients!$A:$K,3,FALSE)))), "ingredient not in list"))</f>
        <v/>
      </c>
      <c r="N664" t="str">
        <f t="shared" si="115"/>
        <v/>
      </c>
      <c r="O664" s="29" t="str">
        <f>IF($B664="", "", IFERROR((VLOOKUP($B664,Ingredients!$A:$H,6,FALSE)*($D664/(VLOOKUP($B664,Ingredients!$A:$H,3,FALSE)))), "ingredient not in list"))</f>
        <v/>
      </c>
      <c r="P664" s="9" t="str">
        <f>IF(AND(G664&lt;&gt;"",G665=""),SUM(G$1:G665)-SUM(P$1:P663),"")</f>
        <v/>
      </c>
      <c r="Q664" t="str">
        <f>IF(AND(O664&lt;&gt;"",O665=""),SUM(O$1:O665)-SUM(Q$1:Q663),"")</f>
        <v/>
      </c>
      <c r="R664" s="114" t="str">
        <f>IF(AND(I664&lt;&gt;"",I665=""),SUM(I$1:I665)-SUM(R$1:R663),"")</f>
        <v/>
      </c>
      <c r="S664" s="114" t="str">
        <f>IF(AND(K664&lt;&gt;"",K665=""),SUM(K$1:K665)-SUM(S$1:S663),"")</f>
        <v/>
      </c>
      <c r="T664" s="114" t="str">
        <f>IF(AND(M664&lt;&gt;"",M665=""),SUM(M$1:M665)-SUM(T$1:T663),"")</f>
        <v/>
      </c>
      <c r="V664" s="9" t="str">
        <f t="shared" si="116"/>
        <v/>
      </c>
      <c r="W664" s="28" t="str">
        <f t="shared" si="117"/>
        <v/>
      </c>
      <c r="X664" s="114" t="str">
        <f t="shared" si="118"/>
        <v/>
      </c>
      <c r="Y664" s="114" t="str">
        <f t="shared" si="119"/>
        <v/>
      </c>
      <c r="Z664" s="114" t="str">
        <f t="shared" si="120"/>
        <v/>
      </c>
    </row>
    <row r="665" spans="1:26" ht="12.75" x14ac:dyDescent="0.2">
      <c r="A665" s="16"/>
      <c r="C665" t="str">
        <f t="shared" si="110"/>
        <v/>
      </c>
      <c r="D665" s="16"/>
      <c r="E665" s="3" t="str">
        <f>IF(B665="","",IFERROR(VLOOKUP(B665,Ingredients!$A:$G,4,FALSE),"ingredient not in list"))</f>
        <v/>
      </c>
      <c r="F665" t="str">
        <f t="shared" si="111"/>
        <v/>
      </c>
      <c r="G665" s="9" t="str">
        <f>IF(B665="", "", IFERROR((VLOOKUP(B665,Ingredients!$A:$H,8,FALSE)*(D665/(VLOOKUP(B665,Ingredients!$A:$H,3,FALSE)))), "ingredient not in list"))</f>
        <v/>
      </c>
      <c r="H665" t="str">
        <f t="shared" si="112"/>
        <v/>
      </c>
      <c r="I665" s="69" t="str">
        <f>IF($B665="", "", IFERROR((VLOOKUP($B665,Ingredients!$A:$K,9,FALSE)*($D665/(VLOOKUP($B665,Ingredients!$A:$K,3,FALSE)))), "ingredient not in list"))</f>
        <v/>
      </c>
      <c r="J665" t="str">
        <f t="shared" si="113"/>
        <v/>
      </c>
      <c r="K665" s="69" t="str">
        <f>IF($B665="", "", IFERROR((VLOOKUP($B665,Ingredients!$A:$K,10,FALSE)*($D665/(VLOOKUP($B665,Ingredients!$A:$K,3,FALSE)))), "ingredient not in list"))</f>
        <v/>
      </c>
      <c r="L665" t="str">
        <f t="shared" si="114"/>
        <v/>
      </c>
      <c r="M665" s="69" t="str">
        <f>IF($B665="", "", IFERROR((VLOOKUP($B665,Ingredients!$A:$K,11,FALSE)*($D665/(VLOOKUP($B665,Ingredients!$A:$K,3,FALSE)))), "ingredient not in list"))</f>
        <v/>
      </c>
      <c r="N665" t="str">
        <f t="shared" si="115"/>
        <v/>
      </c>
      <c r="O665" s="29" t="str">
        <f>IF($B665="", "", IFERROR((VLOOKUP($B665,Ingredients!$A:$H,6,FALSE)*($D665/(VLOOKUP($B665,Ingredients!$A:$H,3,FALSE)))), "ingredient not in list"))</f>
        <v/>
      </c>
      <c r="P665" s="9" t="str">
        <f>IF(AND(G665&lt;&gt;"",G666=""),SUM(G$1:G666)-SUM(P$1:P664),"")</f>
        <v/>
      </c>
      <c r="Q665" t="str">
        <f>IF(AND(O665&lt;&gt;"",O666=""),SUM(O$1:O666)-SUM(Q$1:Q664),"")</f>
        <v/>
      </c>
      <c r="R665" s="114" t="str">
        <f>IF(AND(I665&lt;&gt;"",I666=""),SUM(I$1:I666)-SUM(R$1:R664),"")</f>
        <v/>
      </c>
      <c r="S665" s="114" t="str">
        <f>IF(AND(K665&lt;&gt;"",K666=""),SUM(K$1:K666)-SUM(S$1:S664),"")</f>
        <v/>
      </c>
      <c r="T665" s="114" t="str">
        <f>IF(AND(M665&lt;&gt;"",M666=""),SUM(M$1:M666)-SUM(T$1:T664),"")</f>
        <v/>
      </c>
      <c r="V665" s="9" t="str">
        <f t="shared" si="116"/>
        <v/>
      </c>
      <c r="W665" s="28" t="str">
        <f t="shared" si="117"/>
        <v/>
      </c>
      <c r="X665" s="114" t="str">
        <f t="shared" si="118"/>
        <v/>
      </c>
      <c r="Y665" s="114" t="str">
        <f t="shared" si="119"/>
        <v/>
      </c>
      <c r="Z665" s="114" t="str">
        <f t="shared" si="120"/>
        <v/>
      </c>
    </row>
    <row r="666" spans="1:26" ht="12.75" x14ac:dyDescent="0.2">
      <c r="A666" s="16"/>
      <c r="C666" t="str">
        <f t="shared" si="110"/>
        <v/>
      </c>
      <c r="D666" s="16"/>
      <c r="E666" s="3" t="str">
        <f>IF(B666="","",IFERROR(VLOOKUP(B666,Ingredients!$A:$G,4,FALSE),"ingredient not in list"))</f>
        <v/>
      </c>
      <c r="F666" t="str">
        <f t="shared" si="111"/>
        <v/>
      </c>
      <c r="G666" s="9" t="str">
        <f>IF(B666="", "", IFERROR((VLOOKUP(B666,Ingredients!$A:$H,8,FALSE)*(D666/(VLOOKUP(B666,Ingredients!$A:$H,3,FALSE)))), "ingredient not in list"))</f>
        <v/>
      </c>
      <c r="H666" t="str">
        <f t="shared" si="112"/>
        <v/>
      </c>
      <c r="I666" s="69" t="str">
        <f>IF($B666="", "", IFERROR((VLOOKUP($B666,Ingredients!$A:$K,9,FALSE)*($D666/(VLOOKUP($B666,Ingredients!$A:$K,3,FALSE)))), "ingredient not in list"))</f>
        <v/>
      </c>
      <c r="J666" t="str">
        <f t="shared" si="113"/>
        <v/>
      </c>
      <c r="K666" s="69" t="str">
        <f>IF($B666="", "", IFERROR((VLOOKUP($B666,Ingredients!$A:$K,10,FALSE)*($D666/(VLOOKUP($B666,Ingredients!$A:$K,3,FALSE)))), "ingredient not in list"))</f>
        <v/>
      </c>
      <c r="L666" t="str">
        <f t="shared" si="114"/>
        <v/>
      </c>
      <c r="M666" s="69" t="str">
        <f>IF($B666="", "", IFERROR((VLOOKUP($B666,Ingredients!$A:$K,11,FALSE)*($D666/(VLOOKUP($B666,Ingredients!$A:$K,3,FALSE)))), "ingredient not in list"))</f>
        <v/>
      </c>
      <c r="N666" t="str">
        <f t="shared" si="115"/>
        <v/>
      </c>
      <c r="O666" s="29" t="str">
        <f>IF($B666="", "", IFERROR((VLOOKUP($B666,Ingredients!$A:$H,6,FALSE)*($D666/(VLOOKUP($B666,Ingredients!$A:$H,3,FALSE)))), "ingredient not in list"))</f>
        <v/>
      </c>
      <c r="P666" s="9" t="str">
        <f>IF(AND(G666&lt;&gt;"",G667=""),SUM(G$1:G667)-SUM(P$1:P665),"")</f>
        <v/>
      </c>
      <c r="Q666" t="str">
        <f>IF(AND(O666&lt;&gt;"",O667=""),SUM(O$1:O667)-SUM(Q$1:Q665),"")</f>
        <v/>
      </c>
      <c r="R666" s="114" t="str">
        <f>IF(AND(I666&lt;&gt;"",I667=""),SUM(I$1:I667)-SUM(R$1:R665),"")</f>
        <v/>
      </c>
      <c r="S666" s="114" t="str">
        <f>IF(AND(K666&lt;&gt;"",K667=""),SUM(K$1:K667)-SUM(S$1:S665),"")</f>
        <v/>
      </c>
      <c r="T666" s="114" t="str">
        <f>IF(AND(M666&lt;&gt;"",M667=""),SUM(M$1:M667)-SUM(T$1:T665),"")</f>
        <v/>
      </c>
      <c r="V666" s="9" t="str">
        <f t="shared" si="116"/>
        <v/>
      </c>
      <c r="W666" s="28" t="str">
        <f t="shared" si="117"/>
        <v/>
      </c>
      <c r="X666" s="114" t="str">
        <f t="shared" si="118"/>
        <v/>
      </c>
      <c r="Y666" s="114" t="str">
        <f t="shared" si="119"/>
        <v/>
      </c>
      <c r="Z666" s="114" t="str">
        <f t="shared" si="120"/>
        <v/>
      </c>
    </row>
    <row r="667" spans="1:26" ht="12.75" x14ac:dyDescent="0.2">
      <c r="A667" s="16"/>
      <c r="C667" t="str">
        <f t="shared" si="110"/>
        <v/>
      </c>
      <c r="D667" s="16"/>
      <c r="E667" s="3" t="str">
        <f>IF(B667="","",IFERROR(VLOOKUP(B667,Ingredients!$A:$G,4,FALSE),"ingredient not in list"))</f>
        <v/>
      </c>
      <c r="F667" t="str">
        <f t="shared" si="111"/>
        <v/>
      </c>
      <c r="G667" s="9" t="str">
        <f>IF(B667="", "", IFERROR((VLOOKUP(B667,Ingredients!$A:$H,8,FALSE)*(D667/(VLOOKUP(B667,Ingredients!$A:$H,3,FALSE)))), "ingredient not in list"))</f>
        <v/>
      </c>
      <c r="H667" t="str">
        <f t="shared" si="112"/>
        <v/>
      </c>
      <c r="I667" s="69" t="str">
        <f>IF($B667="", "", IFERROR((VLOOKUP($B667,Ingredients!$A:$K,9,FALSE)*($D667/(VLOOKUP($B667,Ingredients!$A:$K,3,FALSE)))), "ingredient not in list"))</f>
        <v/>
      </c>
      <c r="J667" t="str">
        <f t="shared" si="113"/>
        <v/>
      </c>
      <c r="K667" s="69" t="str">
        <f>IF($B667="", "", IFERROR((VLOOKUP($B667,Ingredients!$A:$K,10,FALSE)*($D667/(VLOOKUP($B667,Ingredients!$A:$K,3,FALSE)))), "ingredient not in list"))</f>
        <v/>
      </c>
      <c r="L667" t="str">
        <f t="shared" si="114"/>
        <v/>
      </c>
      <c r="M667" s="69" t="str">
        <f>IF($B667="", "", IFERROR((VLOOKUP($B667,Ingredients!$A:$K,11,FALSE)*($D667/(VLOOKUP($B667,Ingredients!$A:$K,3,FALSE)))), "ingredient not in list"))</f>
        <v/>
      </c>
      <c r="N667" t="str">
        <f t="shared" si="115"/>
        <v/>
      </c>
      <c r="O667" s="29" t="str">
        <f>IF($B667="", "", IFERROR((VLOOKUP($B667,Ingredients!$A:$H,6,FALSE)*($D667/(VLOOKUP($B667,Ingredients!$A:$H,3,FALSE)))), "ingredient not in list"))</f>
        <v/>
      </c>
      <c r="P667" s="9" t="str">
        <f>IF(AND(G667&lt;&gt;"",G668=""),SUM(G$1:G668)-SUM(P$1:P666),"")</f>
        <v/>
      </c>
      <c r="Q667" t="str">
        <f>IF(AND(O667&lt;&gt;"",O668=""),SUM(O$1:O668)-SUM(Q$1:Q666),"")</f>
        <v/>
      </c>
      <c r="R667" s="114" t="str">
        <f>IF(AND(I667&lt;&gt;"",I668=""),SUM(I$1:I668)-SUM(R$1:R666),"")</f>
        <v/>
      </c>
      <c r="S667" s="114" t="str">
        <f>IF(AND(K667&lt;&gt;"",K668=""),SUM(K$1:K668)-SUM(S$1:S666),"")</f>
        <v/>
      </c>
      <c r="T667" s="114" t="str">
        <f>IF(AND(M667&lt;&gt;"",M668=""),SUM(M$1:M668)-SUM(T$1:T666),"")</f>
        <v/>
      </c>
      <c r="V667" s="9" t="str">
        <f t="shared" si="116"/>
        <v/>
      </c>
      <c r="W667" s="28" t="str">
        <f t="shared" si="117"/>
        <v/>
      </c>
      <c r="X667" s="114" t="str">
        <f t="shared" si="118"/>
        <v/>
      </c>
      <c r="Y667" s="114" t="str">
        <f t="shared" si="119"/>
        <v/>
      </c>
      <c r="Z667" s="114" t="str">
        <f t="shared" si="120"/>
        <v/>
      </c>
    </row>
    <row r="668" spans="1:26" ht="12.75" x14ac:dyDescent="0.2">
      <c r="A668" s="16"/>
      <c r="C668" t="str">
        <f t="shared" si="110"/>
        <v/>
      </c>
      <c r="D668" s="16"/>
      <c r="E668" s="3" t="str">
        <f>IF(B668="","",IFERROR(VLOOKUP(B668,Ingredients!$A:$G,4,FALSE),"ingredient not in list"))</f>
        <v/>
      </c>
      <c r="F668" t="str">
        <f t="shared" si="111"/>
        <v/>
      </c>
      <c r="G668" s="9" t="str">
        <f>IF(B668="", "", IFERROR((VLOOKUP(B668,Ingredients!$A:$H,8,FALSE)*(D668/(VLOOKUP(B668,Ingredients!$A:$H,3,FALSE)))), "ingredient not in list"))</f>
        <v/>
      </c>
      <c r="H668" t="str">
        <f t="shared" si="112"/>
        <v/>
      </c>
      <c r="I668" s="69" t="str">
        <f>IF($B668="", "", IFERROR((VLOOKUP($B668,Ingredients!$A:$K,9,FALSE)*($D668/(VLOOKUP($B668,Ingredients!$A:$K,3,FALSE)))), "ingredient not in list"))</f>
        <v/>
      </c>
      <c r="J668" t="str">
        <f t="shared" si="113"/>
        <v/>
      </c>
      <c r="K668" s="69" t="str">
        <f>IF($B668="", "", IFERROR((VLOOKUP($B668,Ingredients!$A:$K,10,FALSE)*($D668/(VLOOKUP($B668,Ingredients!$A:$K,3,FALSE)))), "ingredient not in list"))</f>
        <v/>
      </c>
      <c r="L668" t="str">
        <f t="shared" si="114"/>
        <v/>
      </c>
      <c r="M668" s="69" t="str">
        <f>IF($B668="", "", IFERROR((VLOOKUP($B668,Ingredients!$A:$K,11,FALSE)*($D668/(VLOOKUP($B668,Ingredients!$A:$K,3,FALSE)))), "ingredient not in list"))</f>
        <v/>
      </c>
      <c r="N668" t="str">
        <f t="shared" si="115"/>
        <v/>
      </c>
      <c r="O668" s="29" t="str">
        <f>IF($B668="", "", IFERROR((VLOOKUP($B668,Ingredients!$A:$H,6,FALSE)*($D668/(VLOOKUP($B668,Ingredients!$A:$H,3,FALSE)))), "ingredient not in list"))</f>
        <v/>
      </c>
      <c r="P668" s="9" t="str">
        <f>IF(AND(G668&lt;&gt;"",G669=""),SUM(G$1:G669)-SUM(P$1:P667),"")</f>
        <v/>
      </c>
      <c r="Q668" t="str">
        <f>IF(AND(O668&lt;&gt;"",O669=""),SUM(O$1:O669)-SUM(Q$1:Q667),"")</f>
        <v/>
      </c>
      <c r="R668" s="114" t="str">
        <f>IF(AND(I668&lt;&gt;"",I669=""),SUM(I$1:I669)-SUM(R$1:R667),"")</f>
        <v/>
      </c>
      <c r="S668" s="114" t="str">
        <f>IF(AND(K668&lt;&gt;"",K669=""),SUM(K$1:K669)-SUM(S$1:S667),"")</f>
        <v/>
      </c>
      <c r="T668" s="114" t="str">
        <f>IF(AND(M668&lt;&gt;"",M669=""),SUM(M$1:M669)-SUM(T$1:T667),"")</f>
        <v/>
      </c>
      <c r="V668" s="9" t="str">
        <f t="shared" si="116"/>
        <v/>
      </c>
      <c r="W668" s="28" t="str">
        <f t="shared" si="117"/>
        <v/>
      </c>
      <c r="X668" s="114" t="str">
        <f t="shared" si="118"/>
        <v/>
      </c>
      <c r="Y668" s="114" t="str">
        <f t="shared" si="119"/>
        <v/>
      </c>
      <c r="Z668" s="114" t="str">
        <f t="shared" si="120"/>
        <v/>
      </c>
    </row>
    <row r="669" spans="1:26" ht="12.75" x14ac:dyDescent="0.2">
      <c r="A669" s="16"/>
      <c r="C669" t="str">
        <f t="shared" si="110"/>
        <v/>
      </c>
      <c r="D669" s="16"/>
      <c r="E669" s="3" t="str">
        <f>IF(B669="","",IFERROR(VLOOKUP(B669,Ingredients!$A:$G,4,FALSE),"ingredient not in list"))</f>
        <v/>
      </c>
      <c r="F669" t="str">
        <f t="shared" si="111"/>
        <v/>
      </c>
      <c r="G669" s="9" t="str">
        <f>IF(B669="", "", IFERROR((VLOOKUP(B669,Ingredients!$A:$H,8,FALSE)*(D669/(VLOOKUP(B669,Ingredients!$A:$H,3,FALSE)))), "ingredient not in list"))</f>
        <v/>
      </c>
      <c r="H669" t="str">
        <f t="shared" si="112"/>
        <v/>
      </c>
      <c r="I669" s="69" t="str">
        <f>IF($B669="", "", IFERROR((VLOOKUP($B669,Ingredients!$A:$K,9,FALSE)*($D669/(VLOOKUP($B669,Ingredients!$A:$K,3,FALSE)))), "ingredient not in list"))</f>
        <v/>
      </c>
      <c r="J669" t="str">
        <f t="shared" si="113"/>
        <v/>
      </c>
      <c r="K669" s="69" t="str">
        <f>IF($B669="", "", IFERROR((VLOOKUP($B669,Ingredients!$A:$K,10,FALSE)*($D669/(VLOOKUP($B669,Ingredients!$A:$K,3,FALSE)))), "ingredient not in list"))</f>
        <v/>
      </c>
      <c r="L669" t="str">
        <f t="shared" si="114"/>
        <v/>
      </c>
      <c r="M669" s="69" t="str">
        <f>IF($B669="", "", IFERROR((VLOOKUP($B669,Ingredients!$A:$K,11,FALSE)*($D669/(VLOOKUP($B669,Ingredients!$A:$K,3,FALSE)))), "ingredient not in list"))</f>
        <v/>
      </c>
      <c r="N669" t="str">
        <f t="shared" si="115"/>
        <v/>
      </c>
      <c r="O669" s="29" t="str">
        <f>IF($B669="", "", IFERROR((VLOOKUP($B669,Ingredients!$A:$H,6,FALSE)*($D669/(VLOOKUP($B669,Ingredients!$A:$H,3,FALSE)))), "ingredient not in list"))</f>
        <v/>
      </c>
      <c r="P669" s="9" t="str">
        <f>IF(AND(G669&lt;&gt;"",G670=""),SUM(G$1:G670)-SUM(P$1:P668),"")</f>
        <v/>
      </c>
      <c r="Q669" t="str">
        <f>IF(AND(O669&lt;&gt;"",O670=""),SUM(O$1:O670)-SUM(Q$1:Q668),"")</f>
        <v/>
      </c>
      <c r="R669" s="114" t="str">
        <f>IF(AND(I669&lt;&gt;"",I670=""),SUM(I$1:I670)-SUM(R$1:R668),"")</f>
        <v/>
      </c>
      <c r="S669" s="114" t="str">
        <f>IF(AND(K669&lt;&gt;"",K670=""),SUM(K$1:K670)-SUM(S$1:S668),"")</f>
        <v/>
      </c>
      <c r="T669" s="114" t="str">
        <f>IF(AND(M669&lt;&gt;"",M670=""),SUM(M$1:M670)-SUM(T$1:T668),"")</f>
        <v/>
      </c>
      <c r="V669" s="9" t="str">
        <f t="shared" si="116"/>
        <v/>
      </c>
      <c r="W669" s="28" t="str">
        <f t="shared" si="117"/>
        <v/>
      </c>
      <c r="X669" s="114" t="str">
        <f t="shared" si="118"/>
        <v/>
      </c>
      <c r="Y669" s="114" t="str">
        <f t="shared" si="119"/>
        <v/>
      </c>
      <c r="Z669" s="114" t="str">
        <f t="shared" si="120"/>
        <v/>
      </c>
    </row>
    <row r="670" spans="1:26" ht="12.75" x14ac:dyDescent="0.2">
      <c r="A670" s="16"/>
      <c r="C670" t="str">
        <f t="shared" si="110"/>
        <v/>
      </c>
      <c r="D670" s="16"/>
      <c r="E670" s="3" t="str">
        <f>IF(B670="","",IFERROR(VLOOKUP(B670,Ingredients!$A:$G,4,FALSE),"ingredient not in list"))</f>
        <v/>
      </c>
      <c r="F670" t="str">
        <f t="shared" si="111"/>
        <v/>
      </c>
      <c r="G670" s="9" t="str">
        <f>IF(B670="", "", IFERROR((VLOOKUP(B670,Ingredients!$A:$H,8,FALSE)*(D670/(VLOOKUP(B670,Ingredients!$A:$H,3,FALSE)))), "ingredient not in list"))</f>
        <v/>
      </c>
      <c r="H670" t="str">
        <f t="shared" si="112"/>
        <v/>
      </c>
      <c r="I670" s="69" t="str">
        <f>IF($B670="", "", IFERROR((VLOOKUP($B670,Ingredients!$A:$K,9,FALSE)*($D670/(VLOOKUP($B670,Ingredients!$A:$K,3,FALSE)))), "ingredient not in list"))</f>
        <v/>
      </c>
      <c r="J670" t="str">
        <f t="shared" si="113"/>
        <v/>
      </c>
      <c r="K670" s="69" t="str">
        <f>IF($B670="", "", IFERROR((VLOOKUP($B670,Ingredients!$A:$K,10,FALSE)*($D670/(VLOOKUP($B670,Ingredients!$A:$K,3,FALSE)))), "ingredient not in list"))</f>
        <v/>
      </c>
      <c r="L670" t="str">
        <f t="shared" si="114"/>
        <v/>
      </c>
      <c r="M670" s="69" t="str">
        <f>IF($B670="", "", IFERROR((VLOOKUP($B670,Ingredients!$A:$K,11,FALSE)*($D670/(VLOOKUP($B670,Ingredients!$A:$K,3,FALSE)))), "ingredient not in list"))</f>
        <v/>
      </c>
      <c r="N670" t="str">
        <f t="shared" si="115"/>
        <v/>
      </c>
      <c r="O670" s="29" t="str">
        <f>IF($B670="", "", IFERROR((VLOOKUP($B670,Ingredients!$A:$H,6,FALSE)*($D670/(VLOOKUP($B670,Ingredients!$A:$H,3,FALSE)))), "ingredient not in list"))</f>
        <v/>
      </c>
      <c r="P670" s="9" t="str">
        <f>IF(AND(G670&lt;&gt;"",G671=""),SUM(G$1:G671)-SUM(P$1:P669),"")</f>
        <v/>
      </c>
      <c r="Q670" t="str">
        <f>IF(AND(O670&lt;&gt;"",O671=""),SUM(O$1:O671)-SUM(Q$1:Q669),"")</f>
        <v/>
      </c>
      <c r="R670" s="114" t="str">
        <f>IF(AND(I670&lt;&gt;"",I671=""),SUM(I$1:I671)-SUM(R$1:R669),"")</f>
        <v/>
      </c>
      <c r="S670" s="114" t="str">
        <f>IF(AND(K670&lt;&gt;"",K671=""),SUM(K$1:K671)-SUM(S$1:S669),"")</f>
        <v/>
      </c>
      <c r="T670" s="114" t="str">
        <f>IF(AND(M670&lt;&gt;"",M671=""),SUM(M$1:M671)-SUM(T$1:T669),"")</f>
        <v/>
      </c>
      <c r="V670" s="9" t="str">
        <f t="shared" si="116"/>
        <v/>
      </c>
      <c r="W670" s="28" t="str">
        <f t="shared" si="117"/>
        <v/>
      </c>
      <c r="X670" s="114" t="str">
        <f t="shared" si="118"/>
        <v/>
      </c>
      <c r="Y670" s="114" t="str">
        <f t="shared" si="119"/>
        <v/>
      </c>
      <c r="Z670" s="114" t="str">
        <f t="shared" si="120"/>
        <v/>
      </c>
    </row>
    <row r="671" spans="1:26" ht="12.75" x14ac:dyDescent="0.2">
      <c r="A671" s="16"/>
      <c r="C671" t="str">
        <f t="shared" si="110"/>
        <v/>
      </c>
      <c r="D671" s="16"/>
      <c r="E671" s="3" t="str">
        <f>IF(B671="","",IFERROR(VLOOKUP(B671,Ingredients!$A:$G,4,FALSE),"ingredient not in list"))</f>
        <v/>
      </c>
      <c r="F671" t="str">
        <f t="shared" si="111"/>
        <v/>
      </c>
      <c r="G671" s="9" t="str">
        <f>IF(B671="", "", IFERROR((VLOOKUP(B671,Ingredients!$A:$H,8,FALSE)*(D671/(VLOOKUP(B671,Ingredients!$A:$H,3,FALSE)))), "ingredient not in list"))</f>
        <v/>
      </c>
      <c r="H671" t="str">
        <f t="shared" si="112"/>
        <v/>
      </c>
      <c r="I671" s="69" t="str">
        <f>IF($B671="", "", IFERROR((VLOOKUP($B671,Ingredients!$A:$K,9,FALSE)*($D671/(VLOOKUP($B671,Ingredients!$A:$K,3,FALSE)))), "ingredient not in list"))</f>
        <v/>
      </c>
      <c r="J671" t="str">
        <f t="shared" si="113"/>
        <v/>
      </c>
      <c r="K671" s="69" t="str">
        <f>IF($B671="", "", IFERROR((VLOOKUP($B671,Ingredients!$A:$K,10,FALSE)*($D671/(VLOOKUP($B671,Ingredients!$A:$K,3,FALSE)))), "ingredient not in list"))</f>
        <v/>
      </c>
      <c r="L671" t="str">
        <f t="shared" si="114"/>
        <v/>
      </c>
      <c r="M671" s="69" t="str">
        <f>IF($B671="", "", IFERROR((VLOOKUP($B671,Ingredients!$A:$K,11,FALSE)*($D671/(VLOOKUP($B671,Ingredients!$A:$K,3,FALSE)))), "ingredient not in list"))</f>
        <v/>
      </c>
      <c r="N671" t="str">
        <f t="shared" si="115"/>
        <v/>
      </c>
      <c r="O671" s="29" t="str">
        <f>IF($B671="", "", IFERROR((VLOOKUP($B671,Ingredients!$A:$H,6,FALSE)*($D671/(VLOOKUP($B671,Ingredients!$A:$H,3,FALSE)))), "ingredient not in list"))</f>
        <v/>
      </c>
      <c r="P671" s="9" t="str">
        <f>IF(AND(G671&lt;&gt;"",G672=""),SUM(G$1:G672)-SUM(P$1:P670),"")</f>
        <v/>
      </c>
      <c r="Q671" t="str">
        <f>IF(AND(O671&lt;&gt;"",O672=""),SUM(O$1:O672)-SUM(Q$1:Q670),"")</f>
        <v/>
      </c>
      <c r="R671" s="114" t="str">
        <f>IF(AND(I671&lt;&gt;"",I672=""),SUM(I$1:I672)-SUM(R$1:R670),"")</f>
        <v/>
      </c>
      <c r="S671" s="114" t="str">
        <f>IF(AND(K671&lt;&gt;"",K672=""),SUM(K$1:K672)-SUM(S$1:S670),"")</f>
        <v/>
      </c>
      <c r="T671" s="114" t="str">
        <f>IF(AND(M671&lt;&gt;"",M672=""),SUM(M$1:M672)-SUM(T$1:T670),"")</f>
        <v/>
      </c>
      <c r="V671" s="9" t="str">
        <f t="shared" si="116"/>
        <v/>
      </c>
      <c r="W671" s="28" t="str">
        <f t="shared" si="117"/>
        <v/>
      </c>
      <c r="X671" s="114" t="str">
        <f t="shared" si="118"/>
        <v/>
      </c>
      <c r="Y671" s="114" t="str">
        <f t="shared" si="119"/>
        <v/>
      </c>
      <c r="Z671" s="114" t="str">
        <f t="shared" si="120"/>
        <v/>
      </c>
    </row>
    <row r="672" spans="1:26" ht="12.75" x14ac:dyDescent="0.2">
      <c r="A672" s="16"/>
      <c r="C672" t="str">
        <f t="shared" si="110"/>
        <v/>
      </c>
      <c r="D672" s="16"/>
      <c r="E672" s="3" t="str">
        <f>IF(B672="","",IFERROR(VLOOKUP(B672,Ingredients!$A:$G,4,FALSE),"ingredient not in list"))</f>
        <v/>
      </c>
      <c r="F672" t="str">
        <f t="shared" si="111"/>
        <v/>
      </c>
      <c r="G672" s="9" t="str">
        <f>IF(B672="", "", IFERROR((VLOOKUP(B672,Ingredients!$A:$H,8,FALSE)*(D672/(VLOOKUP(B672,Ingredients!$A:$H,3,FALSE)))), "ingredient not in list"))</f>
        <v/>
      </c>
      <c r="H672" t="str">
        <f t="shared" si="112"/>
        <v/>
      </c>
      <c r="I672" s="69" t="str">
        <f>IF($B672="", "", IFERROR((VLOOKUP($B672,Ingredients!$A:$K,9,FALSE)*($D672/(VLOOKUP($B672,Ingredients!$A:$K,3,FALSE)))), "ingredient not in list"))</f>
        <v/>
      </c>
      <c r="J672" t="str">
        <f t="shared" si="113"/>
        <v/>
      </c>
      <c r="K672" s="69" t="str">
        <f>IF($B672="", "", IFERROR((VLOOKUP($B672,Ingredients!$A:$K,10,FALSE)*($D672/(VLOOKUP($B672,Ingredients!$A:$K,3,FALSE)))), "ingredient not in list"))</f>
        <v/>
      </c>
      <c r="L672" t="str">
        <f t="shared" si="114"/>
        <v/>
      </c>
      <c r="M672" s="69" t="str">
        <f>IF($B672="", "", IFERROR((VLOOKUP($B672,Ingredients!$A:$K,11,FALSE)*($D672/(VLOOKUP($B672,Ingredients!$A:$K,3,FALSE)))), "ingredient not in list"))</f>
        <v/>
      </c>
      <c r="N672" t="str">
        <f t="shared" si="115"/>
        <v/>
      </c>
      <c r="O672" s="29" t="str">
        <f>IF($B672="", "", IFERROR((VLOOKUP($B672,Ingredients!$A:$H,6,FALSE)*($D672/(VLOOKUP($B672,Ingredients!$A:$H,3,FALSE)))), "ingredient not in list"))</f>
        <v/>
      </c>
      <c r="P672" s="9" t="str">
        <f>IF(AND(G672&lt;&gt;"",G673=""),SUM(G$1:G673)-SUM(P$1:P671),"")</f>
        <v/>
      </c>
      <c r="Q672" t="str">
        <f>IF(AND(O672&lt;&gt;"",O673=""),SUM(O$1:O673)-SUM(Q$1:Q671),"")</f>
        <v/>
      </c>
      <c r="R672" s="114" t="str">
        <f>IF(AND(I672&lt;&gt;"",I673=""),SUM(I$1:I673)-SUM(R$1:R671),"")</f>
        <v/>
      </c>
      <c r="S672" s="114" t="str">
        <f>IF(AND(K672&lt;&gt;"",K673=""),SUM(K$1:K673)-SUM(S$1:S671),"")</f>
        <v/>
      </c>
      <c r="T672" s="114" t="str">
        <f>IF(AND(M672&lt;&gt;"",M673=""),SUM(M$1:M673)-SUM(T$1:T671),"")</f>
        <v/>
      </c>
      <c r="V672" s="9" t="str">
        <f t="shared" si="116"/>
        <v/>
      </c>
      <c r="W672" s="28" t="str">
        <f t="shared" si="117"/>
        <v/>
      </c>
      <c r="X672" s="114" t="str">
        <f t="shared" si="118"/>
        <v/>
      </c>
      <c r="Y672" s="114" t="str">
        <f t="shared" si="119"/>
        <v/>
      </c>
      <c r="Z672" s="114" t="str">
        <f t="shared" si="120"/>
        <v/>
      </c>
    </row>
    <row r="673" spans="1:26" ht="12.75" x14ac:dyDescent="0.2">
      <c r="A673" s="16"/>
      <c r="C673" t="str">
        <f t="shared" si="110"/>
        <v/>
      </c>
      <c r="D673" s="16"/>
      <c r="E673" s="3" t="str">
        <f>IF(B673="","",IFERROR(VLOOKUP(B673,Ingredients!$A:$G,4,FALSE),"ingredient not in list"))</f>
        <v/>
      </c>
      <c r="F673" t="str">
        <f t="shared" si="111"/>
        <v/>
      </c>
      <c r="G673" s="9" t="str">
        <f>IF(B673="", "", IFERROR((VLOOKUP(B673,Ingredients!$A:$H,8,FALSE)*(D673/(VLOOKUP(B673,Ingredients!$A:$H,3,FALSE)))), "ingredient not in list"))</f>
        <v/>
      </c>
      <c r="H673" t="str">
        <f t="shared" si="112"/>
        <v/>
      </c>
      <c r="I673" s="69" t="str">
        <f>IF($B673="", "", IFERROR((VLOOKUP($B673,Ingredients!$A:$K,9,FALSE)*($D673/(VLOOKUP($B673,Ingredients!$A:$K,3,FALSE)))), "ingredient not in list"))</f>
        <v/>
      </c>
      <c r="J673" t="str">
        <f t="shared" si="113"/>
        <v/>
      </c>
      <c r="K673" s="69" t="str">
        <f>IF($B673="", "", IFERROR((VLOOKUP($B673,Ingredients!$A:$K,10,FALSE)*($D673/(VLOOKUP($B673,Ingredients!$A:$K,3,FALSE)))), "ingredient not in list"))</f>
        <v/>
      </c>
      <c r="L673" t="str">
        <f t="shared" si="114"/>
        <v/>
      </c>
      <c r="M673" s="69" t="str">
        <f>IF($B673="", "", IFERROR((VLOOKUP($B673,Ingredients!$A:$K,11,FALSE)*($D673/(VLOOKUP($B673,Ingredients!$A:$K,3,FALSE)))), "ingredient not in list"))</f>
        <v/>
      </c>
      <c r="N673" t="str">
        <f t="shared" si="115"/>
        <v/>
      </c>
      <c r="O673" s="29" t="str">
        <f>IF($B673="", "", IFERROR((VLOOKUP($B673,Ingredients!$A:$H,6,FALSE)*($D673/(VLOOKUP($B673,Ingredients!$A:$H,3,FALSE)))), "ingredient not in list"))</f>
        <v/>
      </c>
      <c r="P673" s="9" t="str">
        <f>IF(AND(G673&lt;&gt;"",G674=""),SUM(G$1:G674)-SUM(P$1:P672),"")</f>
        <v/>
      </c>
      <c r="Q673" t="str">
        <f>IF(AND(O673&lt;&gt;"",O674=""),SUM(O$1:O674)-SUM(Q$1:Q672),"")</f>
        <v/>
      </c>
      <c r="R673" s="114" t="str">
        <f>IF(AND(I673&lt;&gt;"",I674=""),SUM(I$1:I674)-SUM(R$1:R672),"")</f>
        <v/>
      </c>
      <c r="S673" s="114" t="str">
        <f>IF(AND(K673&lt;&gt;"",K674=""),SUM(K$1:K674)-SUM(S$1:S672),"")</f>
        <v/>
      </c>
      <c r="T673" s="114" t="str">
        <f>IF(AND(M673&lt;&gt;"",M674=""),SUM(M$1:M674)-SUM(T$1:T672),"")</f>
        <v/>
      </c>
      <c r="V673" s="9" t="str">
        <f t="shared" si="116"/>
        <v/>
      </c>
      <c r="W673" s="28" t="str">
        <f t="shared" si="117"/>
        <v/>
      </c>
      <c r="X673" s="114" t="str">
        <f t="shared" si="118"/>
        <v/>
      </c>
      <c r="Y673" s="114" t="str">
        <f t="shared" si="119"/>
        <v/>
      </c>
      <c r="Z673" s="114" t="str">
        <f t="shared" si="120"/>
        <v/>
      </c>
    </row>
    <row r="674" spans="1:26" ht="12.75" x14ac:dyDescent="0.2">
      <c r="A674" s="16"/>
      <c r="C674" t="str">
        <f t="shared" si="110"/>
        <v/>
      </c>
      <c r="D674" s="16"/>
      <c r="E674" s="3" t="str">
        <f>IF(B674="","",IFERROR(VLOOKUP(B674,Ingredients!$A:$G,4,FALSE),"ingredient not in list"))</f>
        <v/>
      </c>
      <c r="F674" t="str">
        <f t="shared" si="111"/>
        <v/>
      </c>
      <c r="G674" s="9" t="str">
        <f>IF(B674="", "", IFERROR((VLOOKUP(B674,Ingredients!$A:$H,8,FALSE)*(D674/(VLOOKUP(B674,Ingredients!$A:$H,3,FALSE)))), "ingredient not in list"))</f>
        <v/>
      </c>
      <c r="H674" t="str">
        <f t="shared" si="112"/>
        <v/>
      </c>
      <c r="I674" s="69" t="str">
        <f>IF($B674="", "", IFERROR((VLOOKUP($B674,Ingredients!$A:$K,9,FALSE)*($D674/(VLOOKUP($B674,Ingredients!$A:$K,3,FALSE)))), "ingredient not in list"))</f>
        <v/>
      </c>
      <c r="J674" t="str">
        <f t="shared" si="113"/>
        <v/>
      </c>
      <c r="K674" s="69" t="str">
        <f>IF($B674="", "", IFERROR((VLOOKUP($B674,Ingredients!$A:$K,10,FALSE)*($D674/(VLOOKUP($B674,Ingredients!$A:$K,3,FALSE)))), "ingredient not in list"))</f>
        <v/>
      </c>
      <c r="L674" t="str">
        <f t="shared" si="114"/>
        <v/>
      </c>
      <c r="M674" s="69" t="str">
        <f>IF($B674="", "", IFERROR((VLOOKUP($B674,Ingredients!$A:$K,11,FALSE)*($D674/(VLOOKUP($B674,Ingredients!$A:$K,3,FALSE)))), "ingredient not in list"))</f>
        <v/>
      </c>
      <c r="N674" t="str">
        <f t="shared" si="115"/>
        <v/>
      </c>
      <c r="O674" s="29" t="str">
        <f>IF($B674="", "", IFERROR((VLOOKUP($B674,Ingredients!$A:$H,6,FALSE)*($D674/(VLOOKUP($B674,Ingredients!$A:$H,3,FALSE)))), "ingredient not in list"))</f>
        <v/>
      </c>
      <c r="P674" s="9" t="str">
        <f>IF(AND(G674&lt;&gt;"",G675=""),SUM(G$1:G675)-SUM(P$1:P673),"")</f>
        <v/>
      </c>
      <c r="Q674" t="str">
        <f>IF(AND(O674&lt;&gt;"",O675=""),SUM(O$1:O675)-SUM(Q$1:Q673),"")</f>
        <v/>
      </c>
      <c r="R674" s="114" t="str">
        <f>IF(AND(I674&lt;&gt;"",I675=""),SUM(I$1:I675)-SUM(R$1:R673),"")</f>
        <v/>
      </c>
      <c r="S674" s="114" t="str">
        <f>IF(AND(K674&lt;&gt;"",K675=""),SUM(K$1:K675)-SUM(S$1:S673),"")</f>
        <v/>
      </c>
      <c r="T674" s="114" t="str">
        <f>IF(AND(M674&lt;&gt;"",M675=""),SUM(M$1:M675)-SUM(T$1:T673),"")</f>
        <v/>
      </c>
      <c r="V674" s="9" t="str">
        <f t="shared" si="116"/>
        <v/>
      </c>
      <c r="W674" s="28" t="str">
        <f t="shared" si="117"/>
        <v/>
      </c>
      <c r="X674" s="114" t="str">
        <f t="shared" si="118"/>
        <v/>
      </c>
      <c r="Y674" s="114" t="str">
        <f t="shared" si="119"/>
        <v/>
      </c>
      <c r="Z674" s="114" t="str">
        <f t="shared" si="120"/>
        <v/>
      </c>
    </row>
    <row r="675" spans="1:26" ht="12.75" x14ac:dyDescent="0.2">
      <c r="A675" s="16"/>
      <c r="C675" t="str">
        <f t="shared" si="110"/>
        <v/>
      </c>
      <c r="D675" s="16"/>
      <c r="E675" s="3" t="str">
        <f>IF(B675="","",IFERROR(VLOOKUP(B675,Ingredients!$A:$G,4,FALSE),"ingredient not in list"))</f>
        <v/>
      </c>
      <c r="F675" t="str">
        <f t="shared" si="111"/>
        <v/>
      </c>
      <c r="G675" s="9" t="str">
        <f>IF(B675="", "", IFERROR((VLOOKUP(B675,Ingredients!$A:$H,8,FALSE)*(D675/(VLOOKUP(B675,Ingredients!$A:$H,3,FALSE)))), "ingredient not in list"))</f>
        <v/>
      </c>
      <c r="H675" t="str">
        <f t="shared" si="112"/>
        <v/>
      </c>
      <c r="I675" s="69" t="str">
        <f>IF($B675="", "", IFERROR((VLOOKUP($B675,Ingredients!$A:$K,9,FALSE)*($D675/(VLOOKUP($B675,Ingredients!$A:$K,3,FALSE)))), "ingredient not in list"))</f>
        <v/>
      </c>
      <c r="J675" t="str">
        <f t="shared" si="113"/>
        <v/>
      </c>
      <c r="K675" s="69" t="str">
        <f>IF($B675="", "", IFERROR((VLOOKUP($B675,Ingredients!$A:$K,10,FALSE)*($D675/(VLOOKUP($B675,Ingredients!$A:$K,3,FALSE)))), "ingredient not in list"))</f>
        <v/>
      </c>
      <c r="L675" t="str">
        <f t="shared" si="114"/>
        <v/>
      </c>
      <c r="M675" s="69" t="str">
        <f>IF($B675="", "", IFERROR((VLOOKUP($B675,Ingredients!$A:$K,11,FALSE)*($D675/(VLOOKUP($B675,Ingredients!$A:$K,3,FALSE)))), "ingredient not in list"))</f>
        <v/>
      </c>
      <c r="N675" t="str">
        <f t="shared" si="115"/>
        <v/>
      </c>
      <c r="O675" s="29" t="str">
        <f>IF($B675="", "", IFERROR((VLOOKUP($B675,Ingredients!$A:$H,6,FALSE)*($D675/(VLOOKUP($B675,Ingredients!$A:$H,3,FALSE)))), "ingredient not in list"))</f>
        <v/>
      </c>
      <c r="P675" s="9" t="str">
        <f>IF(AND(G675&lt;&gt;"",G676=""),SUM(G$1:G676)-SUM(P$1:P674),"")</f>
        <v/>
      </c>
      <c r="Q675" t="str">
        <f>IF(AND(O675&lt;&gt;"",O676=""),SUM(O$1:O676)-SUM(Q$1:Q674),"")</f>
        <v/>
      </c>
      <c r="R675" s="114" t="str">
        <f>IF(AND(I675&lt;&gt;"",I676=""),SUM(I$1:I676)-SUM(R$1:R674),"")</f>
        <v/>
      </c>
      <c r="S675" s="114" t="str">
        <f>IF(AND(K675&lt;&gt;"",K676=""),SUM(K$1:K676)-SUM(S$1:S674),"")</f>
        <v/>
      </c>
      <c r="T675" s="114" t="str">
        <f>IF(AND(M675&lt;&gt;"",M676=""),SUM(M$1:M676)-SUM(T$1:T674),"")</f>
        <v/>
      </c>
      <c r="V675" s="9" t="str">
        <f t="shared" si="116"/>
        <v/>
      </c>
      <c r="W675" s="28" t="str">
        <f t="shared" si="117"/>
        <v/>
      </c>
      <c r="X675" s="114" t="str">
        <f t="shared" si="118"/>
        <v/>
      </c>
      <c r="Y675" s="114" t="str">
        <f t="shared" si="119"/>
        <v/>
      </c>
      <c r="Z675" s="114" t="str">
        <f t="shared" si="120"/>
        <v/>
      </c>
    </row>
    <row r="676" spans="1:26" ht="12.75" x14ac:dyDescent="0.2">
      <c r="A676" s="16"/>
      <c r="C676" t="str">
        <f t="shared" si="110"/>
        <v/>
      </c>
      <c r="D676" s="16"/>
      <c r="E676" s="3" t="str">
        <f>IF(B676="","",IFERROR(VLOOKUP(B676,Ingredients!$A:$G,4,FALSE),"ingredient not in list"))</f>
        <v/>
      </c>
      <c r="F676" t="str">
        <f t="shared" si="111"/>
        <v/>
      </c>
      <c r="G676" s="9" t="str">
        <f>IF(B676="", "", IFERROR((VLOOKUP(B676,Ingredients!$A:$H,8,FALSE)*(D676/(VLOOKUP(B676,Ingredients!$A:$H,3,FALSE)))), "ingredient not in list"))</f>
        <v/>
      </c>
      <c r="H676" t="str">
        <f t="shared" si="112"/>
        <v/>
      </c>
      <c r="I676" s="69" t="str">
        <f>IF($B676="", "", IFERROR((VLOOKUP($B676,Ingredients!$A:$K,9,FALSE)*($D676/(VLOOKUP($B676,Ingredients!$A:$K,3,FALSE)))), "ingredient not in list"))</f>
        <v/>
      </c>
      <c r="J676" t="str">
        <f t="shared" si="113"/>
        <v/>
      </c>
      <c r="K676" s="69" t="str">
        <f>IF($B676="", "", IFERROR((VLOOKUP($B676,Ingredients!$A:$K,10,FALSE)*($D676/(VLOOKUP($B676,Ingredients!$A:$K,3,FALSE)))), "ingredient not in list"))</f>
        <v/>
      </c>
      <c r="L676" t="str">
        <f t="shared" si="114"/>
        <v/>
      </c>
      <c r="M676" s="69" t="str">
        <f>IF($B676="", "", IFERROR((VLOOKUP($B676,Ingredients!$A:$K,11,FALSE)*($D676/(VLOOKUP($B676,Ingredients!$A:$K,3,FALSE)))), "ingredient not in list"))</f>
        <v/>
      </c>
      <c r="N676" t="str">
        <f t="shared" si="115"/>
        <v/>
      </c>
      <c r="O676" s="29" t="str">
        <f>IF($B676="", "", IFERROR((VLOOKUP($B676,Ingredients!$A:$H,6,FALSE)*($D676/(VLOOKUP($B676,Ingredients!$A:$H,3,FALSE)))), "ingredient not in list"))</f>
        <v/>
      </c>
      <c r="P676" s="9" t="str">
        <f>IF(AND(G676&lt;&gt;"",G677=""),SUM(G$1:G677)-SUM(P$1:P675),"")</f>
        <v/>
      </c>
      <c r="Q676" t="str">
        <f>IF(AND(O676&lt;&gt;"",O677=""),SUM(O$1:O677)-SUM(Q$1:Q675),"")</f>
        <v/>
      </c>
      <c r="R676" s="114" t="str">
        <f>IF(AND(I676&lt;&gt;"",I677=""),SUM(I$1:I677)-SUM(R$1:R675),"")</f>
        <v/>
      </c>
      <c r="S676" s="114" t="str">
        <f>IF(AND(K676&lt;&gt;"",K677=""),SUM(K$1:K677)-SUM(S$1:S675),"")</f>
        <v/>
      </c>
      <c r="T676" s="114" t="str">
        <f>IF(AND(M676&lt;&gt;"",M677=""),SUM(M$1:M677)-SUM(T$1:T675),"")</f>
        <v/>
      </c>
      <c r="V676" s="9" t="str">
        <f t="shared" si="116"/>
        <v/>
      </c>
      <c r="W676" s="28" t="str">
        <f t="shared" si="117"/>
        <v/>
      </c>
      <c r="X676" s="114" t="str">
        <f t="shared" si="118"/>
        <v/>
      </c>
      <c r="Y676" s="114" t="str">
        <f t="shared" si="119"/>
        <v/>
      </c>
      <c r="Z676" s="114" t="str">
        <f t="shared" si="120"/>
        <v/>
      </c>
    </row>
    <row r="677" spans="1:26" ht="12.75" x14ac:dyDescent="0.2">
      <c r="A677" s="16"/>
      <c r="C677" t="str">
        <f t="shared" si="110"/>
        <v/>
      </c>
      <c r="D677" s="16"/>
      <c r="E677" s="3" t="str">
        <f>IF(B677="","",IFERROR(VLOOKUP(B677,Ingredients!$A:$G,4,FALSE),"ingredient not in list"))</f>
        <v/>
      </c>
      <c r="F677" t="str">
        <f t="shared" si="111"/>
        <v/>
      </c>
      <c r="G677" s="9" t="str">
        <f>IF(B677="", "", IFERROR((VLOOKUP(B677,Ingredients!$A:$H,8,FALSE)*(D677/(VLOOKUP(B677,Ingredients!$A:$H,3,FALSE)))), "ingredient not in list"))</f>
        <v/>
      </c>
      <c r="H677" t="str">
        <f t="shared" si="112"/>
        <v/>
      </c>
      <c r="I677" s="69" t="str">
        <f>IF($B677="", "", IFERROR((VLOOKUP($B677,Ingredients!$A:$K,9,FALSE)*($D677/(VLOOKUP($B677,Ingredients!$A:$K,3,FALSE)))), "ingredient not in list"))</f>
        <v/>
      </c>
      <c r="J677" t="str">
        <f t="shared" si="113"/>
        <v/>
      </c>
      <c r="K677" s="69" t="str">
        <f>IF($B677="", "", IFERROR((VLOOKUP($B677,Ingredients!$A:$K,10,FALSE)*($D677/(VLOOKUP($B677,Ingredients!$A:$K,3,FALSE)))), "ingredient not in list"))</f>
        <v/>
      </c>
      <c r="L677" t="str">
        <f t="shared" si="114"/>
        <v/>
      </c>
      <c r="M677" s="69" t="str">
        <f>IF($B677="", "", IFERROR((VLOOKUP($B677,Ingredients!$A:$K,11,FALSE)*($D677/(VLOOKUP($B677,Ingredients!$A:$K,3,FALSE)))), "ingredient not in list"))</f>
        <v/>
      </c>
      <c r="N677" t="str">
        <f t="shared" si="115"/>
        <v/>
      </c>
      <c r="O677" s="29" t="str">
        <f>IF($B677="", "", IFERROR((VLOOKUP($B677,Ingredients!$A:$H,6,FALSE)*($D677/(VLOOKUP($B677,Ingredients!$A:$H,3,FALSE)))), "ingredient not in list"))</f>
        <v/>
      </c>
      <c r="P677" s="9" t="str">
        <f>IF(AND(G677&lt;&gt;"",G678=""),SUM(G$1:G678)-SUM(P$1:P676),"")</f>
        <v/>
      </c>
      <c r="Q677" t="str">
        <f>IF(AND(O677&lt;&gt;"",O678=""),SUM(O$1:O678)-SUM(Q$1:Q676),"")</f>
        <v/>
      </c>
      <c r="R677" s="114" t="str">
        <f>IF(AND(I677&lt;&gt;"",I678=""),SUM(I$1:I678)-SUM(R$1:R676),"")</f>
        <v/>
      </c>
      <c r="S677" s="114" t="str">
        <f>IF(AND(K677&lt;&gt;"",K678=""),SUM(K$1:K678)-SUM(S$1:S676),"")</f>
        <v/>
      </c>
      <c r="T677" s="114" t="str">
        <f>IF(AND(M677&lt;&gt;"",M678=""),SUM(M$1:M678)-SUM(T$1:T676),"")</f>
        <v/>
      </c>
      <c r="V677" s="9" t="str">
        <f t="shared" si="116"/>
        <v/>
      </c>
      <c r="W677" s="28" t="str">
        <f t="shared" si="117"/>
        <v/>
      </c>
      <c r="X677" s="114" t="str">
        <f t="shared" si="118"/>
        <v/>
      </c>
      <c r="Y677" s="114" t="str">
        <f t="shared" si="119"/>
        <v/>
      </c>
      <c r="Z677" s="114" t="str">
        <f t="shared" si="120"/>
        <v/>
      </c>
    </row>
    <row r="678" spans="1:26" ht="12.75" x14ac:dyDescent="0.2">
      <c r="A678" s="16"/>
      <c r="C678" t="str">
        <f t="shared" si="110"/>
        <v/>
      </c>
      <c r="D678" s="16"/>
      <c r="E678" s="3" t="str">
        <f>IF(B678="","",IFERROR(VLOOKUP(B678,Ingredients!$A:$G,4,FALSE),"ingredient not in list"))</f>
        <v/>
      </c>
      <c r="F678" t="str">
        <f t="shared" si="111"/>
        <v/>
      </c>
      <c r="G678" s="9" t="str">
        <f>IF(B678="", "", IFERROR((VLOOKUP(B678,Ingredients!$A:$H,8,FALSE)*(D678/(VLOOKUP(B678,Ingredients!$A:$H,3,FALSE)))), "ingredient not in list"))</f>
        <v/>
      </c>
      <c r="H678" t="str">
        <f t="shared" si="112"/>
        <v/>
      </c>
      <c r="I678" s="69" t="str">
        <f>IF($B678="", "", IFERROR((VLOOKUP($B678,Ingredients!$A:$K,9,FALSE)*($D678/(VLOOKUP($B678,Ingredients!$A:$K,3,FALSE)))), "ingredient not in list"))</f>
        <v/>
      </c>
      <c r="J678" t="str">
        <f t="shared" si="113"/>
        <v/>
      </c>
      <c r="K678" s="69" t="str">
        <f>IF($B678="", "", IFERROR((VLOOKUP($B678,Ingredients!$A:$K,10,FALSE)*($D678/(VLOOKUP($B678,Ingredients!$A:$K,3,FALSE)))), "ingredient not in list"))</f>
        <v/>
      </c>
      <c r="L678" t="str">
        <f t="shared" si="114"/>
        <v/>
      </c>
      <c r="M678" s="69" t="str">
        <f>IF($B678="", "", IFERROR((VLOOKUP($B678,Ingredients!$A:$K,11,FALSE)*($D678/(VLOOKUP($B678,Ingredients!$A:$K,3,FALSE)))), "ingredient not in list"))</f>
        <v/>
      </c>
      <c r="N678" t="str">
        <f t="shared" si="115"/>
        <v/>
      </c>
      <c r="O678" s="29" t="str">
        <f>IF($B678="", "", IFERROR((VLOOKUP($B678,Ingredients!$A:$H,6,FALSE)*($D678/(VLOOKUP($B678,Ingredients!$A:$H,3,FALSE)))), "ingredient not in list"))</f>
        <v/>
      </c>
      <c r="P678" s="9" t="str">
        <f>IF(AND(G678&lt;&gt;"",G679=""),SUM(G$1:G679)-SUM(P$1:P677),"")</f>
        <v/>
      </c>
      <c r="Q678" t="str">
        <f>IF(AND(O678&lt;&gt;"",O679=""),SUM(O$1:O679)-SUM(Q$1:Q677),"")</f>
        <v/>
      </c>
      <c r="R678" s="114" t="str">
        <f>IF(AND(I678&lt;&gt;"",I679=""),SUM(I$1:I679)-SUM(R$1:R677),"")</f>
        <v/>
      </c>
      <c r="S678" s="114" t="str">
        <f>IF(AND(K678&lt;&gt;"",K679=""),SUM(K$1:K679)-SUM(S$1:S677),"")</f>
        <v/>
      </c>
      <c r="T678" s="114" t="str">
        <f>IF(AND(M678&lt;&gt;"",M679=""),SUM(M$1:M679)-SUM(T$1:T677),"")</f>
        <v/>
      </c>
      <c r="V678" s="9" t="str">
        <f t="shared" si="116"/>
        <v/>
      </c>
      <c r="W678" s="28" t="str">
        <f t="shared" si="117"/>
        <v/>
      </c>
      <c r="X678" s="114" t="str">
        <f t="shared" si="118"/>
        <v/>
      </c>
      <c r="Y678" s="114" t="str">
        <f t="shared" si="119"/>
        <v/>
      </c>
      <c r="Z678" s="114" t="str">
        <f t="shared" si="120"/>
        <v/>
      </c>
    </row>
    <row r="679" spans="1:26" ht="12.75" x14ac:dyDescent="0.2">
      <c r="A679" s="16"/>
      <c r="C679" t="str">
        <f t="shared" si="110"/>
        <v/>
      </c>
      <c r="D679" s="16"/>
      <c r="E679" s="3" t="str">
        <f>IF(B679="","",IFERROR(VLOOKUP(B679,Ingredients!$A:$G,4,FALSE),"ingredient not in list"))</f>
        <v/>
      </c>
      <c r="F679" t="str">
        <f t="shared" si="111"/>
        <v/>
      </c>
      <c r="G679" s="9" t="str">
        <f>IF(B679="", "", IFERROR((VLOOKUP(B679,Ingredients!$A:$H,8,FALSE)*(D679/(VLOOKUP(B679,Ingredients!$A:$H,3,FALSE)))), "ingredient not in list"))</f>
        <v/>
      </c>
      <c r="H679" t="str">
        <f t="shared" si="112"/>
        <v/>
      </c>
      <c r="I679" s="69" t="str">
        <f>IF($B679="", "", IFERROR((VLOOKUP($B679,Ingredients!$A:$K,9,FALSE)*($D679/(VLOOKUP($B679,Ingredients!$A:$K,3,FALSE)))), "ingredient not in list"))</f>
        <v/>
      </c>
      <c r="J679" t="str">
        <f t="shared" si="113"/>
        <v/>
      </c>
      <c r="K679" s="69" t="str">
        <f>IF($B679="", "", IFERROR((VLOOKUP($B679,Ingredients!$A:$K,10,FALSE)*($D679/(VLOOKUP($B679,Ingredients!$A:$K,3,FALSE)))), "ingredient not in list"))</f>
        <v/>
      </c>
      <c r="L679" t="str">
        <f t="shared" si="114"/>
        <v/>
      </c>
      <c r="M679" s="69" t="str">
        <f>IF($B679="", "", IFERROR((VLOOKUP($B679,Ingredients!$A:$K,11,FALSE)*($D679/(VLOOKUP($B679,Ingredients!$A:$K,3,FALSE)))), "ingredient not in list"))</f>
        <v/>
      </c>
      <c r="N679" t="str">
        <f t="shared" si="115"/>
        <v/>
      </c>
      <c r="O679" s="29" t="str">
        <f>IF($B679="", "", IFERROR((VLOOKUP($B679,Ingredients!$A:$H,6,FALSE)*($D679/(VLOOKUP($B679,Ingredients!$A:$H,3,FALSE)))), "ingredient not in list"))</f>
        <v/>
      </c>
      <c r="P679" s="9" t="str">
        <f>IF(AND(G679&lt;&gt;"",G680=""),SUM(G$1:G680)-SUM(P$1:P678),"")</f>
        <v/>
      </c>
      <c r="Q679" t="str">
        <f>IF(AND(O679&lt;&gt;"",O680=""),SUM(O$1:O680)-SUM(Q$1:Q678),"")</f>
        <v/>
      </c>
      <c r="R679" s="114" t="str">
        <f>IF(AND(I679&lt;&gt;"",I680=""),SUM(I$1:I680)-SUM(R$1:R678),"")</f>
        <v/>
      </c>
      <c r="S679" s="114" t="str">
        <f>IF(AND(K679&lt;&gt;"",K680=""),SUM(K$1:K680)-SUM(S$1:S678),"")</f>
        <v/>
      </c>
      <c r="T679" s="114" t="str">
        <f>IF(AND(M679&lt;&gt;"",M680=""),SUM(M$1:M680)-SUM(T$1:T678),"")</f>
        <v/>
      </c>
      <c r="V679" s="9" t="str">
        <f t="shared" si="116"/>
        <v/>
      </c>
      <c r="W679" s="28" t="str">
        <f t="shared" si="117"/>
        <v/>
      </c>
      <c r="X679" s="114" t="str">
        <f t="shared" si="118"/>
        <v/>
      </c>
      <c r="Y679" s="114" t="str">
        <f t="shared" si="119"/>
        <v/>
      </c>
      <c r="Z679" s="114" t="str">
        <f t="shared" si="120"/>
        <v/>
      </c>
    </row>
    <row r="680" spans="1:26" ht="12.75" x14ac:dyDescent="0.2">
      <c r="A680" s="16"/>
      <c r="C680" t="str">
        <f t="shared" si="110"/>
        <v/>
      </c>
      <c r="D680" s="16"/>
      <c r="E680" s="3" t="str">
        <f>IF(B680="","",IFERROR(VLOOKUP(B680,Ingredients!$A:$G,4,FALSE),"ingredient not in list"))</f>
        <v/>
      </c>
      <c r="F680" t="str">
        <f t="shared" si="111"/>
        <v/>
      </c>
      <c r="G680" s="9" t="str">
        <f>IF(B680="", "", IFERROR((VLOOKUP(B680,Ingredients!$A:$H,8,FALSE)*(D680/(VLOOKUP(B680,Ingredients!$A:$H,3,FALSE)))), "ingredient not in list"))</f>
        <v/>
      </c>
      <c r="H680" t="str">
        <f t="shared" si="112"/>
        <v/>
      </c>
      <c r="I680" s="69" t="str">
        <f>IF($B680="", "", IFERROR((VLOOKUP($B680,Ingredients!$A:$K,9,FALSE)*($D680/(VLOOKUP($B680,Ingredients!$A:$K,3,FALSE)))), "ingredient not in list"))</f>
        <v/>
      </c>
      <c r="J680" t="str">
        <f t="shared" si="113"/>
        <v/>
      </c>
      <c r="K680" s="69" t="str">
        <f>IF($B680="", "", IFERROR((VLOOKUP($B680,Ingredients!$A:$K,10,FALSE)*($D680/(VLOOKUP($B680,Ingredients!$A:$K,3,FALSE)))), "ingredient not in list"))</f>
        <v/>
      </c>
      <c r="L680" t="str">
        <f t="shared" si="114"/>
        <v/>
      </c>
      <c r="M680" s="69" t="str">
        <f>IF($B680="", "", IFERROR((VLOOKUP($B680,Ingredients!$A:$K,11,FALSE)*($D680/(VLOOKUP($B680,Ingredients!$A:$K,3,FALSE)))), "ingredient not in list"))</f>
        <v/>
      </c>
      <c r="N680" t="str">
        <f t="shared" si="115"/>
        <v/>
      </c>
      <c r="O680" s="29" t="str">
        <f>IF($B680="", "", IFERROR((VLOOKUP($B680,Ingredients!$A:$H,6,FALSE)*($D680/(VLOOKUP($B680,Ingredients!$A:$H,3,FALSE)))), "ingredient not in list"))</f>
        <v/>
      </c>
      <c r="P680" s="9" t="str">
        <f>IF(AND(G680&lt;&gt;"",G681=""),SUM(G$1:G681)-SUM(P$1:P679),"")</f>
        <v/>
      </c>
      <c r="Q680" t="str">
        <f>IF(AND(O680&lt;&gt;"",O681=""),SUM(O$1:O681)-SUM(Q$1:Q679),"")</f>
        <v/>
      </c>
      <c r="R680" s="114" t="str">
        <f>IF(AND(I680&lt;&gt;"",I681=""),SUM(I$1:I681)-SUM(R$1:R679),"")</f>
        <v/>
      </c>
      <c r="S680" s="114" t="str">
        <f>IF(AND(K680&lt;&gt;"",K681=""),SUM(K$1:K681)-SUM(S$1:S679),"")</f>
        <v/>
      </c>
      <c r="T680" s="114" t="str">
        <f>IF(AND(M680&lt;&gt;"",M681=""),SUM(M$1:M681)-SUM(T$1:T679),"")</f>
        <v/>
      </c>
      <c r="V680" s="9" t="str">
        <f t="shared" si="116"/>
        <v/>
      </c>
      <c r="W680" s="28" t="str">
        <f t="shared" si="117"/>
        <v/>
      </c>
      <c r="X680" s="114" t="str">
        <f t="shared" si="118"/>
        <v/>
      </c>
      <c r="Y680" s="114" t="str">
        <f t="shared" si="119"/>
        <v/>
      </c>
      <c r="Z680" s="114" t="str">
        <f t="shared" si="120"/>
        <v/>
      </c>
    </row>
    <row r="681" spans="1:26" ht="12.75" x14ac:dyDescent="0.2">
      <c r="A681" s="16"/>
      <c r="C681" t="str">
        <f t="shared" si="110"/>
        <v/>
      </c>
      <c r="D681" s="16"/>
      <c r="E681" s="3" t="str">
        <f>IF(B681="","",IFERROR(VLOOKUP(B681,Ingredients!$A:$G,4,FALSE),"ingredient not in list"))</f>
        <v/>
      </c>
      <c r="F681" t="str">
        <f t="shared" si="111"/>
        <v/>
      </c>
      <c r="G681" s="9" t="str">
        <f>IF(B681="", "", IFERROR((VLOOKUP(B681,Ingredients!$A:$H,8,FALSE)*(D681/(VLOOKUP(B681,Ingredients!$A:$H,3,FALSE)))), "ingredient not in list"))</f>
        <v/>
      </c>
      <c r="H681" t="str">
        <f t="shared" si="112"/>
        <v/>
      </c>
      <c r="I681" s="69" t="str">
        <f>IF($B681="", "", IFERROR((VLOOKUP($B681,Ingredients!$A:$K,9,FALSE)*($D681/(VLOOKUP($B681,Ingredients!$A:$K,3,FALSE)))), "ingredient not in list"))</f>
        <v/>
      </c>
      <c r="J681" t="str">
        <f t="shared" si="113"/>
        <v/>
      </c>
      <c r="K681" s="69" t="str">
        <f>IF($B681="", "", IFERROR((VLOOKUP($B681,Ingredients!$A:$K,10,FALSE)*($D681/(VLOOKUP($B681,Ingredients!$A:$K,3,FALSE)))), "ingredient not in list"))</f>
        <v/>
      </c>
      <c r="L681" t="str">
        <f t="shared" si="114"/>
        <v/>
      </c>
      <c r="M681" s="69" t="str">
        <f>IF($B681="", "", IFERROR((VLOOKUP($B681,Ingredients!$A:$K,11,FALSE)*($D681/(VLOOKUP($B681,Ingredients!$A:$K,3,FALSE)))), "ingredient not in list"))</f>
        <v/>
      </c>
      <c r="N681" t="str">
        <f t="shared" si="115"/>
        <v/>
      </c>
      <c r="O681" s="29" t="str">
        <f>IF($B681="", "", IFERROR((VLOOKUP($B681,Ingredients!$A:$H,6,FALSE)*($D681/(VLOOKUP($B681,Ingredients!$A:$H,3,FALSE)))), "ingredient not in list"))</f>
        <v/>
      </c>
      <c r="P681" s="9" t="str">
        <f>IF(AND(G681&lt;&gt;"",G682=""),SUM(G$1:G682)-SUM(P$1:P680),"")</f>
        <v/>
      </c>
      <c r="Q681" t="str">
        <f>IF(AND(O681&lt;&gt;"",O682=""),SUM(O$1:O682)-SUM(Q$1:Q680),"")</f>
        <v/>
      </c>
      <c r="R681" s="114" t="str">
        <f>IF(AND(I681&lt;&gt;"",I682=""),SUM(I$1:I682)-SUM(R$1:R680),"")</f>
        <v/>
      </c>
      <c r="S681" s="114" t="str">
        <f>IF(AND(K681&lt;&gt;"",K682=""),SUM(K$1:K682)-SUM(S$1:S680),"")</f>
        <v/>
      </c>
      <c r="T681" s="114" t="str">
        <f>IF(AND(M681&lt;&gt;"",M682=""),SUM(M$1:M682)-SUM(T$1:T680),"")</f>
        <v/>
      </c>
      <c r="V681" s="9" t="str">
        <f t="shared" si="116"/>
        <v/>
      </c>
      <c r="W681" s="28" t="str">
        <f t="shared" si="117"/>
        <v/>
      </c>
      <c r="X681" s="114" t="str">
        <f t="shared" si="118"/>
        <v/>
      </c>
      <c r="Y681" s="114" t="str">
        <f t="shared" si="119"/>
        <v/>
      </c>
      <c r="Z681" s="114" t="str">
        <f t="shared" si="120"/>
        <v/>
      </c>
    </row>
    <row r="682" spans="1:26" ht="12.75" x14ac:dyDescent="0.2">
      <c r="A682" s="16"/>
      <c r="C682" t="str">
        <f t="shared" si="110"/>
        <v/>
      </c>
      <c r="D682" s="16"/>
      <c r="E682" s="3" t="str">
        <f>IF(B682="","",IFERROR(VLOOKUP(B682,Ingredients!$A:$G,4,FALSE),"ingredient not in list"))</f>
        <v/>
      </c>
      <c r="F682" t="str">
        <f t="shared" si="111"/>
        <v/>
      </c>
      <c r="G682" s="9" t="str">
        <f>IF(B682="", "", IFERROR((VLOOKUP(B682,Ingredients!$A:$H,8,FALSE)*(D682/(VLOOKUP(B682,Ingredients!$A:$H,3,FALSE)))), "ingredient not in list"))</f>
        <v/>
      </c>
      <c r="H682" t="str">
        <f t="shared" si="112"/>
        <v/>
      </c>
      <c r="I682" s="69" t="str">
        <f>IF($B682="", "", IFERROR((VLOOKUP($B682,Ingredients!$A:$K,9,FALSE)*($D682/(VLOOKUP($B682,Ingredients!$A:$K,3,FALSE)))), "ingredient not in list"))</f>
        <v/>
      </c>
      <c r="J682" t="str">
        <f t="shared" si="113"/>
        <v/>
      </c>
      <c r="K682" s="69" t="str">
        <f>IF($B682="", "", IFERROR((VLOOKUP($B682,Ingredients!$A:$K,10,FALSE)*($D682/(VLOOKUP($B682,Ingredients!$A:$K,3,FALSE)))), "ingredient not in list"))</f>
        <v/>
      </c>
      <c r="L682" t="str">
        <f t="shared" si="114"/>
        <v/>
      </c>
      <c r="M682" s="69" t="str">
        <f>IF($B682="", "", IFERROR((VLOOKUP($B682,Ingredients!$A:$K,11,FALSE)*($D682/(VLOOKUP($B682,Ingredients!$A:$K,3,FALSE)))), "ingredient not in list"))</f>
        <v/>
      </c>
      <c r="N682" t="str">
        <f t="shared" si="115"/>
        <v/>
      </c>
      <c r="O682" s="29" t="str">
        <f>IF($B682="", "", IFERROR((VLOOKUP($B682,Ingredients!$A:$H,6,FALSE)*($D682/(VLOOKUP($B682,Ingredients!$A:$H,3,FALSE)))), "ingredient not in list"))</f>
        <v/>
      </c>
      <c r="P682" s="9" t="str">
        <f>IF(AND(G682&lt;&gt;"",G683=""),SUM(G$1:G683)-SUM(P$1:P681),"")</f>
        <v/>
      </c>
      <c r="Q682" t="str">
        <f>IF(AND(O682&lt;&gt;"",O683=""),SUM(O$1:O683)-SUM(Q$1:Q681),"")</f>
        <v/>
      </c>
      <c r="R682" s="114" t="str">
        <f>IF(AND(I682&lt;&gt;"",I683=""),SUM(I$1:I683)-SUM(R$1:R681),"")</f>
        <v/>
      </c>
      <c r="S682" s="114" t="str">
        <f>IF(AND(K682&lt;&gt;"",K683=""),SUM(K$1:K683)-SUM(S$1:S681),"")</f>
        <v/>
      </c>
      <c r="T682" s="114" t="str">
        <f>IF(AND(M682&lt;&gt;"",M683=""),SUM(M$1:M683)-SUM(T$1:T681),"")</f>
        <v/>
      </c>
      <c r="V682" s="9" t="str">
        <f t="shared" si="116"/>
        <v/>
      </c>
      <c r="W682" s="28" t="str">
        <f t="shared" si="117"/>
        <v/>
      </c>
      <c r="X682" s="114" t="str">
        <f t="shared" si="118"/>
        <v/>
      </c>
      <c r="Y682" s="114" t="str">
        <f t="shared" si="119"/>
        <v/>
      </c>
      <c r="Z682" s="114" t="str">
        <f t="shared" si="120"/>
        <v/>
      </c>
    </row>
    <row r="683" spans="1:26" ht="12.75" x14ac:dyDescent="0.2">
      <c r="A683" s="16"/>
      <c r="C683" t="str">
        <f t="shared" si="110"/>
        <v/>
      </c>
      <c r="D683" s="16"/>
      <c r="E683" s="3" t="str">
        <f>IF(B683="","",IFERROR(VLOOKUP(B683,Ingredients!$A:$G,4,FALSE),"ingredient not in list"))</f>
        <v/>
      </c>
      <c r="F683" t="str">
        <f t="shared" si="111"/>
        <v/>
      </c>
      <c r="G683" s="9" t="str">
        <f>IF(B683="", "", IFERROR((VLOOKUP(B683,Ingredients!$A:$H,8,FALSE)*(D683/(VLOOKUP(B683,Ingredients!$A:$H,3,FALSE)))), "ingredient not in list"))</f>
        <v/>
      </c>
      <c r="H683" t="str">
        <f t="shared" si="112"/>
        <v/>
      </c>
      <c r="I683" s="69" t="str">
        <f>IF($B683="", "", IFERROR((VLOOKUP($B683,Ingredients!$A:$K,9,FALSE)*($D683/(VLOOKUP($B683,Ingredients!$A:$K,3,FALSE)))), "ingredient not in list"))</f>
        <v/>
      </c>
      <c r="J683" t="str">
        <f t="shared" si="113"/>
        <v/>
      </c>
      <c r="K683" s="69" t="str">
        <f>IF($B683="", "", IFERROR((VLOOKUP($B683,Ingredients!$A:$K,10,FALSE)*($D683/(VLOOKUP($B683,Ingredients!$A:$K,3,FALSE)))), "ingredient not in list"))</f>
        <v/>
      </c>
      <c r="L683" t="str">
        <f t="shared" si="114"/>
        <v/>
      </c>
      <c r="M683" s="69" t="str">
        <f>IF($B683="", "", IFERROR((VLOOKUP($B683,Ingredients!$A:$K,11,FALSE)*($D683/(VLOOKUP($B683,Ingredients!$A:$K,3,FALSE)))), "ingredient not in list"))</f>
        <v/>
      </c>
      <c r="N683" t="str">
        <f t="shared" si="115"/>
        <v/>
      </c>
      <c r="O683" s="29" t="str">
        <f>IF($B683="", "", IFERROR((VLOOKUP($B683,Ingredients!$A:$H,6,FALSE)*($D683/(VLOOKUP($B683,Ingredients!$A:$H,3,FALSE)))), "ingredient not in list"))</f>
        <v/>
      </c>
      <c r="P683" s="9" t="str">
        <f>IF(AND(G683&lt;&gt;"",G684=""),SUM(G$1:G684)-SUM(P$1:P682),"")</f>
        <v/>
      </c>
      <c r="Q683" t="str">
        <f>IF(AND(O683&lt;&gt;"",O684=""),SUM(O$1:O684)-SUM(Q$1:Q682),"")</f>
        <v/>
      </c>
      <c r="R683" s="114" t="str">
        <f>IF(AND(I683&lt;&gt;"",I684=""),SUM(I$1:I684)-SUM(R$1:R682),"")</f>
        <v/>
      </c>
      <c r="S683" s="114" t="str">
        <f>IF(AND(K683&lt;&gt;"",K684=""),SUM(K$1:K684)-SUM(S$1:S682),"")</f>
        <v/>
      </c>
      <c r="T683" s="114" t="str">
        <f>IF(AND(M683&lt;&gt;"",M684=""),SUM(M$1:M684)-SUM(T$1:T682),"")</f>
        <v/>
      </c>
      <c r="V683" s="9" t="str">
        <f t="shared" si="116"/>
        <v/>
      </c>
      <c r="W683" s="28" t="str">
        <f t="shared" si="117"/>
        <v/>
      </c>
      <c r="X683" s="114" t="str">
        <f t="shared" si="118"/>
        <v/>
      </c>
      <c r="Y683" s="114" t="str">
        <f t="shared" si="119"/>
        <v/>
      </c>
      <c r="Z683" s="114" t="str">
        <f t="shared" si="120"/>
        <v/>
      </c>
    </row>
    <row r="684" spans="1:26" ht="12.75" x14ac:dyDescent="0.2">
      <c r="A684" s="16"/>
      <c r="C684" t="str">
        <f t="shared" si="110"/>
        <v/>
      </c>
      <c r="D684" s="16"/>
      <c r="E684" s="3" t="str">
        <f>IF(B684="","",IFERROR(VLOOKUP(B684,Ingredients!$A:$G,4,FALSE),"ingredient not in list"))</f>
        <v/>
      </c>
      <c r="F684" t="str">
        <f t="shared" si="111"/>
        <v/>
      </c>
      <c r="G684" s="9" t="str">
        <f>IF(B684="", "", IFERROR((VLOOKUP(B684,Ingredients!$A:$H,8,FALSE)*(D684/(VLOOKUP(B684,Ingredients!$A:$H,3,FALSE)))), "ingredient not in list"))</f>
        <v/>
      </c>
      <c r="H684" t="str">
        <f t="shared" si="112"/>
        <v/>
      </c>
      <c r="I684" s="69" t="str">
        <f>IF($B684="", "", IFERROR((VLOOKUP($B684,Ingredients!$A:$K,9,FALSE)*($D684/(VLOOKUP($B684,Ingredients!$A:$K,3,FALSE)))), "ingredient not in list"))</f>
        <v/>
      </c>
      <c r="J684" t="str">
        <f t="shared" si="113"/>
        <v/>
      </c>
      <c r="K684" s="69" t="str">
        <f>IF($B684="", "", IFERROR((VLOOKUP($B684,Ingredients!$A:$K,10,FALSE)*($D684/(VLOOKUP($B684,Ingredients!$A:$K,3,FALSE)))), "ingredient not in list"))</f>
        <v/>
      </c>
      <c r="L684" t="str">
        <f t="shared" si="114"/>
        <v/>
      </c>
      <c r="M684" s="69" t="str">
        <f>IF($B684="", "", IFERROR((VLOOKUP($B684,Ingredients!$A:$K,11,FALSE)*($D684/(VLOOKUP($B684,Ingredients!$A:$K,3,FALSE)))), "ingredient not in list"))</f>
        <v/>
      </c>
      <c r="N684" t="str">
        <f t="shared" si="115"/>
        <v/>
      </c>
      <c r="O684" s="29" t="str">
        <f>IF($B684="", "", IFERROR((VLOOKUP($B684,Ingredients!$A:$H,6,FALSE)*($D684/(VLOOKUP($B684,Ingredients!$A:$H,3,FALSE)))), "ingredient not in list"))</f>
        <v/>
      </c>
      <c r="P684" s="9" t="str">
        <f>IF(AND(G684&lt;&gt;"",G685=""),SUM(G$1:G685)-SUM(P$1:P683),"")</f>
        <v/>
      </c>
      <c r="Q684" t="str">
        <f>IF(AND(O684&lt;&gt;"",O685=""),SUM(O$1:O685)-SUM(Q$1:Q683),"")</f>
        <v/>
      </c>
      <c r="R684" s="114" t="str">
        <f>IF(AND(I684&lt;&gt;"",I685=""),SUM(I$1:I685)-SUM(R$1:R683),"")</f>
        <v/>
      </c>
      <c r="S684" s="114" t="str">
        <f>IF(AND(K684&lt;&gt;"",K685=""),SUM(K$1:K685)-SUM(S$1:S683),"")</f>
        <v/>
      </c>
      <c r="T684" s="114" t="str">
        <f>IF(AND(M684&lt;&gt;"",M685=""),SUM(M$1:M685)-SUM(T$1:T683),"")</f>
        <v/>
      </c>
      <c r="V684" s="9" t="str">
        <f t="shared" si="116"/>
        <v/>
      </c>
      <c r="W684" s="28" t="str">
        <f t="shared" si="117"/>
        <v/>
      </c>
      <c r="X684" s="114" t="str">
        <f t="shared" si="118"/>
        <v/>
      </c>
      <c r="Y684" s="114" t="str">
        <f t="shared" si="119"/>
        <v/>
      </c>
      <c r="Z684" s="114" t="str">
        <f t="shared" si="120"/>
        <v/>
      </c>
    </row>
    <row r="685" spans="1:26" ht="12.75" x14ac:dyDescent="0.2">
      <c r="A685" s="16"/>
      <c r="C685" t="str">
        <f t="shared" si="110"/>
        <v/>
      </c>
      <c r="D685" s="16"/>
      <c r="E685" s="3" t="str">
        <f>IF(B685="","",IFERROR(VLOOKUP(B685,Ingredients!$A:$G,4,FALSE),"ingredient not in list"))</f>
        <v/>
      </c>
      <c r="F685" t="str">
        <f t="shared" si="111"/>
        <v/>
      </c>
      <c r="G685" s="9" t="str">
        <f>IF(B685="", "", IFERROR((VLOOKUP(B685,Ingredients!$A:$H,8,FALSE)*(D685/(VLOOKUP(B685,Ingredients!$A:$H,3,FALSE)))), "ingredient not in list"))</f>
        <v/>
      </c>
      <c r="H685" t="str">
        <f t="shared" si="112"/>
        <v/>
      </c>
      <c r="I685" s="69" t="str">
        <f>IF($B685="", "", IFERROR((VLOOKUP($B685,Ingredients!$A:$K,9,FALSE)*($D685/(VLOOKUP($B685,Ingredients!$A:$K,3,FALSE)))), "ingredient not in list"))</f>
        <v/>
      </c>
      <c r="J685" t="str">
        <f t="shared" si="113"/>
        <v/>
      </c>
      <c r="K685" s="69" t="str">
        <f>IF($B685="", "", IFERROR((VLOOKUP($B685,Ingredients!$A:$K,10,FALSE)*($D685/(VLOOKUP($B685,Ingredients!$A:$K,3,FALSE)))), "ingredient not in list"))</f>
        <v/>
      </c>
      <c r="L685" t="str">
        <f t="shared" si="114"/>
        <v/>
      </c>
      <c r="M685" s="69" t="str">
        <f>IF($B685="", "", IFERROR((VLOOKUP($B685,Ingredients!$A:$K,11,FALSE)*($D685/(VLOOKUP($B685,Ingredients!$A:$K,3,FALSE)))), "ingredient not in list"))</f>
        <v/>
      </c>
      <c r="N685" t="str">
        <f t="shared" si="115"/>
        <v/>
      </c>
      <c r="O685" s="29" t="str">
        <f>IF($B685="", "", IFERROR((VLOOKUP($B685,Ingredients!$A:$H,6,FALSE)*($D685/(VLOOKUP($B685,Ingredients!$A:$H,3,FALSE)))), "ingredient not in list"))</f>
        <v/>
      </c>
      <c r="P685" s="9" t="str">
        <f>IF(AND(G685&lt;&gt;"",G686=""),SUM(G$1:G686)-SUM(P$1:P684),"")</f>
        <v/>
      </c>
      <c r="Q685" t="str">
        <f>IF(AND(O685&lt;&gt;"",O686=""),SUM(O$1:O686)-SUM(Q$1:Q684),"")</f>
        <v/>
      </c>
      <c r="R685" s="114" t="str">
        <f>IF(AND(I685&lt;&gt;"",I686=""),SUM(I$1:I686)-SUM(R$1:R684),"")</f>
        <v/>
      </c>
      <c r="S685" s="114" t="str">
        <f>IF(AND(K685&lt;&gt;"",K686=""),SUM(K$1:K686)-SUM(S$1:S684),"")</f>
        <v/>
      </c>
      <c r="T685" s="114" t="str">
        <f>IF(AND(M685&lt;&gt;"",M686=""),SUM(M$1:M686)-SUM(T$1:T684),"")</f>
        <v/>
      </c>
      <c r="V685" s="9" t="str">
        <f t="shared" si="116"/>
        <v/>
      </c>
      <c r="W685" s="28" t="str">
        <f t="shared" si="117"/>
        <v/>
      </c>
      <c r="X685" s="114" t="str">
        <f t="shared" si="118"/>
        <v/>
      </c>
      <c r="Y685" s="114" t="str">
        <f t="shared" si="119"/>
        <v/>
      </c>
      <c r="Z685" s="114" t="str">
        <f t="shared" si="120"/>
        <v/>
      </c>
    </row>
    <row r="686" spans="1:26" ht="12.75" x14ac:dyDescent="0.2">
      <c r="A686" s="16"/>
      <c r="C686" t="str">
        <f t="shared" si="110"/>
        <v/>
      </c>
      <c r="D686" s="16"/>
      <c r="E686" s="3" t="str">
        <f>IF(B686="","",IFERROR(VLOOKUP(B686,Ingredients!$A:$G,4,FALSE),"ingredient not in list"))</f>
        <v/>
      </c>
      <c r="F686" t="str">
        <f t="shared" si="111"/>
        <v/>
      </c>
      <c r="G686" s="9" t="str">
        <f>IF(B686="", "", IFERROR((VLOOKUP(B686,Ingredients!$A:$H,8,FALSE)*(D686/(VLOOKUP(B686,Ingredients!$A:$H,3,FALSE)))), "ingredient not in list"))</f>
        <v/>
      </c>
      <c r="H686" t="str">
        <f t="shared" si="112"/>
        <v/>
      </c>
      <c r="I686" s="69" t="str">
        <f>IF($B686="", "", IFERROR((VLOOKUP($B686,Ingredients!$A:$K,9,FALSE)*($D686/(VLOOKUP($B686,Ingredients!$A:$K,3,FALSE)))), "ingredient not in list"))</f>
        <v/>
      </c>
      <c r="J686" t="str">
        <f t="shared" si="113"/>
        <v/>
      </c>
      <c r="K686" s="69" t="str">
        <f>IF($B686="", "", IFERROR((VLOOKUP($B686,Ingredients!$A:$K,10,FALSE)*($D686/(VLOOKUP($B686,Ingredients!$A:$K,3,FALSE)))), "ingredient not in list"))</f>
        <v/>
      </c>
      <c r="L686" t="str">
        <f t="shared" si="114"/>
        <v/>
      </c>
      <c r="M686" s="69" t="str">
        <f>IF($B686="", "", IFERROR((VLOOKUP($B686,Ingredients!$A:$K,11,FALSE)*($D686/(VLOOKUP($B686,Ingredients!$A:$K,3,FALSE)))), "ingredient not in list"))</f>
        <v/>
      </c>
      <c r="N686" t="str">
        <f t="shared" si="115"/>
        <v/>
      </c>
      <c r="O686" s="29" t="str">
        <f>IF($B686="", "", IFERROR((VLOOKUP($B686,Ingredients!$A:$H,6,FALSE)*($D686/(VLOOKUP($B686,Ingredients!$A:$H,3,FALSE)))), "ingredient not in list"))</f>
        <v/>
      </c>
      <c r="P686" s="9" t="str">
        <f>IF(AND(G686&lt;&gt;"",G687=""),SUM(G$1:G687)-SUM(P$1:P685),"")</f>
        <v/>
      </c>
      <c r="Q686" t="str">
        <f>IF(AND(O686&lt;&gt;"",O687=""),SUM(O$1:O687)-SUM(Q$1:Q685),"")</f>
        <v/>
      </c>
      <c r="R686" s="114" t="str">
        <f>IF(AND(I686&lt;&gt;"",I687=""),SUM(I$1:I687)-SUM(R$1:R685),"")</f>
        <v/>
      </c>
      <c r="S686" s="114" t="str">
        <f>IF(AND(K686&lt;&gt;"",K687=""),SUM(K$1:K687)-SUM(S$1:S685),"")</f>
        <v/>
      </c>
      <c r="T686" s="114" t="str">
        <f>IF(AND(M686&lt;&gt;"",M687=""),SUM(M$1:M687)-SUM(T$1:T685),"")</f>
        <v/>
      </c>
      <c r="V686" s="9" t="str">
        <f t="shared" si="116"/>
        <v/>
      </c>
      <c r="W686" s="28" t="str">
        <f t="shared" si="117"/>
        <v/>
      </c>
      <c r="X686" s="114" t="str">
        <f t="shared" si="118"/>
        <v/>
      </c>
      <c r="Y686" s="114" t="str">
        <f t="shared" si="119"/>
        <v/>
      </c>
      <c r="Z686" s="114" t="str">
        <f t="shared" si="120"/>
        <v/>
      </c>
    </row>
    <row r="687" spans="1:26" ht="12.75" x14ac:dyDescent="0.2">
      <c r="A687" s="16"/>
      <c r="C687" t="str">
        <f t="shared" si="110"/>
        <v/>
      </c>
      <c r="D687" s="16"/>
      <c r="E687" s="3" t="str">
        <f>IF(B687="","",IFERROR(VLOOKUP(B687,Ingredients!$A:$G,4,FALSE),"ingredient not in list"))</f>
        <v/>
      </c>
      <c r="F687" t="str">
        <f t="shared" si="111"/>
        <v/>
      </c>
      <c r="G687" s="9" t="str">
        <f>IF(B687="", "", IFERROR((VLOOKUP(B687,Ingredients!$A:$H,8,FALSE)*(D687/(VLOOKUP(B687,Ingredients!$A:$H,3,FALSE)))), "ingredient not in list"))</f>
        <v/>
      </c>
      <c r="H687" t="str">
        <f t="shared" si="112"/>
        <v/>
      </c>
      <c r="I687" s="69" t="str">
        <f>IF($B687="", "", IFERROR((VLOOKUP($B687,Ingredients!$A:$K,9,FALSE)*($D687/(VLOOKUP($B687,Ingredients!$A:$K,3,FALSE)))), "ingredient not in list"))</f>
        <v/>
      </c>
      <c r="J687" t="str">
        <f t="shared" si="113"/>
        <v/>
      </c>
      <c r="K687" s="69" t="str">
        <f>IF($B687="", "", IFERROR((VLOOKUP($B687,Ingredients!$A:$K,10,FALSE)*($D687/(VLOOKUP($B687,Ingredients!$A:$K,3,FALSE)))), "ingredient not in list"))</f>
        <v/>
      </c>
      <c r="L687" t="str">
        <f t="shared" si="114"/>
        <v/>
      </c>
      <c r="M687" s="69" t="str">
        <f>IF($B687="", "", IFERROR((VLOOKUP($B687,Ingredients!$A:$K,11,FALSE)*($D687/(VLOOKUP($B687,Ingredients!$A:$K,3,FALSE)))), "ingredient not in list"))</f>
        <v/>
      </c>
      <c r="N687" t="str">
        <f t="shared" si="115"/>
        <v/>
      </c>
      <c r="O687" s="29" t="str">
        <f>IF($B687="", "", IFERROR((VLOOKUP($B687,Ingredients!$A:$H,6,FALSE)*($D687/(VLOOKUP($B687,Ingredients!$A:$H,3,FALSE)))), "ingredient not in list"))</f>
        <v/>
      </c>
      <c r="P687" s="9" t="str">
        <f>IF(AND(G687&lt;&gt;"",G688=""),SUM(G$1:G688)-SUM(P$1:P686),"")</f>
        <v/>
      </c>
      <c r="Q687" t="str">
        <f>IF(AND(O687&lt;&gt;"",O688=""),SUM(O$1:O688)-SUM(Q$1:Q686),"")</f>
        <v/>
      </c>
      <c r="R687" s="114" t="str">
        <f>IF(AND(I687&lt;&gt;"",I688=""),SUM(I$1:I688)-SUM(R$1:R686),"")</f>
        <v/>
      </c>
      <c r="S687" s="114" t="str">
        <f>IF(AND(K687&lt;&gt;"",K688=""),SUM(K$1:K688)-SUM(S$1:S686),"")</f>
        <v/>
      </c>
      <c r="T687" s="114" t="str">
        <f>IF(AND(M687&lt;&gt;"",M688=""),SUM(M$1:M688)-SUM(T$1:T686),"")</f>
        <v/>
      </c>
      <c r="V687" s="9" t="str">
        <f t="shared" si="116"/>
        <v/>
      </c>
      <c r="W687" s="28" t="str">
        <f t="shared" si="117"/>
        <v/>
      </c>
      <c r="X687" s="114" t="str">
        <f t="shared" si="118"/>
        <v/>
      </c>
      <c r="Y687" s="114" t="str">
        <f t="shared" si="119"/>
        <v/>
      </c>
      <c r="Z687" s="114" t="str">
        <f t="shared" si="120"/>
        <v/>
      </c>
    </row>
    <row r="688" spans="1:26" ht="12.75" x14ac:dyDescent="0.2">
      <c r="A688" s="16"/>
      <c r="C688" t="str">
        <f t="shared" si="110"/>
        <v/>
      </c>
      <c r="D688" s="16"/>
      <c r="E688" s="3" t="str">
        <f>IF(B688="","",IFERROR(VLOOKUP(B688,Ingredients!$A:$G,4,FALSE),"ingredient not in list"))</f>
        <v/>
      </c>
      <c r="F688" t="str">
        <f t="shared" si="111"/>
        <v/>
      </c>
      <c r="G688" s="9" t="str">
        <f>IF(B688="", "", IFERROR((VLOOKUP(B688,Ingredients!$A:$H,8,FALSE)*(D688/(VLOOKUP(B688,Ingredients!$A:$H,3,FALSE)))), "ingredient not in list"))</f>
        <v/>
      </c>
      <c r="H688" t="str">
        <f t="shared" si="112"/>
        <v/>
      </c>
      <c r="I688" s="69" t="str">
        <f>IF($B688="", "", IFERROR((VLOOKUP($B688,Ingredients!$A:$K,9,FALSE)*($D688/(VLOOKUP($B688,Ingredients!$A:$K,3,FALSE)))), "ingredient not in list"))</f>
        <v/>
      </c>
      <c r="J688" t="str">
        <f t="shared" si="113"/>
        <v/>
      </c>
      <c r="K688" s="69" t="str">
        <f>IF($B688="", "", IFERROR((VLOOKUP($B688,Ingredients!$A:$K,10,FALSE)*($D688/(VLOOKUP($B688,Ingredients!$A:$K,3,FALSE)))), "ingredient not in list"))</f>
        <v/>
      </c>
      <c r="L688" t="str">
        <f t="shared" si="114"/>
        <v/>
      </c>
      <c r="M688" s="69" t="str">
        <f>IF($B688="", "", IFERROR((VLOOKUP($B688,Ingredients!$A:$K,11,FALSE)*($D688/(VLOOKUP($B688,Ingredients!$A:$K,3,FALSE)))), "ingredient not in list"))</f>
        <v/>
      </c>
      <c r="N688" t="str">
        <f t="shared" si="115"/>
        <v/>
      </c>
      <c r="O688" s="29" t="str">
        <f>IF($B688="", "", IFERROR((VLOOKUP($B688,Ingredients!$A:$H,6,FALSE)*($D688/(VLOOKUP($B688,Ingredients!$A:$H,3,FALSE)))), "ingredient not in list"))</f>
        <v/>
      </c>
      <c r="P688" s="9" t="str">
        <f>IF(AND(G688&lt;&gt;"",G689=""),SUM(G$1:G689)-SUM(P$1:P687),"")</f>
        <v/>
      </c>
      <c r="Q688" t="str">
        <f>IF(AND(O688&lt;&gt;"",O689=""),SUM(O$1:O689)-SUM(Q$1:Q687),"")</f>
        <v/>
      </c>
      <c r="R688" s="114" t="str">
        <f>IF(AND(I688&lt;&gt;"",I689=""),SUM(I$1:I689)-SUM(R$1:R687),"")</f>
        <v/>
      </c>
      <c r="S688" s="114" t="str">
        <f>IF(AND(K688&lt;&gt;"",K689=""),SUM(K$1:K689)-SUM(S$1:S687),"")</f>
        <v/>
      </c>
      <c r="T688" s="114" t="str">
        <f>IF(AND(M688&lt;&gt;"",M689=""),SUM(M$1:M689)-SUM(T$1:T687),"")</f>
        <v/>
      </c>
      <c r="V688" s="9" t="str">
        <f t="shared" si="116"/>
        <v/>
      </c>
      <c r="W688" s="28" t="str">
        <f t="shared" si="117"/>
        <v/>
      </c>
      <c r="X688" s="114" t="str">
        <f t="shared" si="118"/>
        <v/>
      </c>
      <c r="Y688" s="114" t="str">
        <f t="shared" si="119"/>
        <v/>
      </c>
      <c r="Z688" s="114" t="str">
        <f t="shared" si="120"/>
        <v/>
      </c>
    </row>
    <row r="689" spans="1:26" ht="12.75" x14ac:dyDescent="0.2">
      <c r="A689" s="16"/>
      <c r="C689" t="str">
        <f t="shared" si="110"/>
        <v/>
      </c>
      <c r="D689" s="16"/>
      <c r="E689" s="3" t="str">
        <f>IF(B689="","",IFERROR(VLOOKUP(B689,Ingredients!$A:$G,4,FALSE),"ingredient not in list"))</f>
        <v/>
      </c>
      <c r="F689" t="str">
        <f t="shared" si="111"/>
        <v/>
      </c>
      <c r="G689" s="9" t="str">
        <f>IF(B689="", "", IFERROR((VLOOKUP(B689,Ingredients!$A:$H,8,FALSE)*(D689/(VLOOKUP(B689,Ingredients!$A:$H,3,FALSE)))), "ingredient not in list"))</f>
        <v/>
      </c>
      <c r="H689" t="str">
        <f t="shared" si="112"/>
        <v/>
      </c>
      <c r="I689" s="69" t="str">
        <f>IF($B689="", "", IFERROR((VLOOKUP($B689,Ingredients!$A:$K,9,FALSE)*($D689/(VLOOKUP($B689,Ingredients!$A:$K,3,FALSE)))), "ingredient not in list"))</f>
        <v/>
      </c>
      <c r="J689" t="str">
        <f t="shared" si="113"/>
        <v/>
      </c>
      <c r="K689" s="69" t="str">
        <f>IF($B689="", "", IFERROR((VLOOKUP($B689,Ingredients!$A:$K,10,FALSE)*($D689/(VLOOKUP($B689,Ingredients!$A:$K,3,FALSE)))), "ingredient not in list"))</f>
        <v/>
      </c>
      <c r="L689" t="str">
        <f t="shared" si="114"/>
        <v/>
      </c>
      <c r="M689" s="69" t="str">
        <f>IF($B689="", "", IFERROR((VLOOKUP($B689,Ingredients!$A:$K,11,FALSE)*($D689/(VLOOKUP($B689,Ingredients!$A:$K,3,FALSE)))), "ingredient not in list"))</f>
        <v/>
      </c>
      <c r="N689" t="str">
        <f t="shared" si="115"/>
        <v/>
      </c>
      <c r="O689" s="29" t="str">
        <f>IF($B689="", "", IFERROR((VLOOKUP($B689,Ingredients!$A:$H,6,FALSE)*($D689/(VLOOKUP($B689,Ingredients!$A:$H,3,FALSE)))), "ingredient not in list"))</f>
        <v/>
      </c>
      <c r="P689" s="9" t="str">
        <f>IF(AND(G689&lt;&gt;"",G690=""),SUM(G$1:G690)-SUM(P$1:P688),"")</f>
        <v/>
      </c>
      <c r="Q689" t="str">
        <f>IF(AND(O689&lt;&gt;"",O690=""),SUM(O$1:O690)-SUM(Q$1:Q688),"")</f>
        <v/>
      </c>
      <c r="R689" s="114" t="str">
        <f>IF(AND(I689&lt;&gt;"",I690=""),SUM(I$1:I690)-SUM(R$1:R688),"")</f>
        <v/>
      </c>
      <c r="S689" s="114" t="str">
        <f>IF(AND(K689&lt;&gt;"",K690=""),SUM(K$1:K690)-SUM(S$1:S688),"")</f>
        <v/>
      </c>
      <c r="T689" s="114" t="str">
        <f>IF(AND(M689&lt;&gt;"",M690=""),SUM(M$1:M690)-SUM(T$1:T688),"")</f>
        <v/>
      </c>
      <c r="V689" s="9" t="str">
        <f t="shared" si="116"/>
        <v/>
      </c>
      <c r="W689" s="28" t="str">
        <f t="shared" si="117"/>
        <v/>
      </c>
      <c r="X689" s="114" t="str">
        <f t="shared" si="118"/>
        <v/>
      </c>
      <c r="Y689" s="114" t="str">
        <f t="shared" si="119"/>
        <v/>
      </c>
      <c r="Z689" s="114" t="str">
        <f t="shared" si="120"/>
        <v/>
      </c>
    </row>
    <row r="690" spans="1:26" ht="12.75" x14ac:dyDescent="0.2">
      <c r="A690" s="16"/>
      <c r="C690" t="str">
        <f t="shared" si="110"/>
        <v/>
      </c>
      <c r="D690" s="16"/>
      <c r="E690" s="3" t="str">
        <f>IF(B690="","",IFERROR(VLOOKUP(B690,Ingredients!$A:$G,4,FALSE),"ingredient not in list"))</f>
        <v/>
      </c>
      <c r="F690" t="str">
        <f t="shared" si="111"/>
        <v/>
      </c>
      <c r="G690" s="9" t="str">
        <f>IF(B690="", "", IFERROR((VLOOKUP(B690,Ingredients!$A:$H,8,FALSE)*(D690/(VLOOKUP(B690,Ingredients!$A:$H,3,FALSE)))), "ingredient not in list"))</f>
        <v/>
      </c>
      <c r="H690" t="str">
        <f t="shared" si="112"/>
        <v/>
      </c>
      <c r="I690" s="69" t="str">
        <f>IF($B690="", "", IFERROR((VLOOKUP($B690,Ingredients!$A:$K,9,FALSE)*($D690/(VLOOKUP($B690,Ingredients!$A:$K,3,FALSE)))), "ingredient not in list"))</f>
        <v/>
      </c>
      <c r="J690" t="str">
        <f t="shared" si="113"/>
        <v/>
      </c>
      <c r="K690" s="69" t="str">
        <f>IF($B690="", "", IFERROR((VLOOKUP($B690,Ingredients!$A:$K,10,FALSE)*($D690/(VLOOKUP($B690,Ingredients!$A:$K,3,FALSE)))), "ingredient not in list"))</f>
        <v/>
      </c>
      <c r="L690" t="str">
        <f t="shared" si="114"/>
        <v/>
      </c>
      <c r="M690" s="69" t="str">
        <f>IF($B690="", "", IFERROR((VLOOKUP($B690,Ingredients!$A:$K,11,FALSE)*($D690/(VLOOKUP($B690,Ingredients!$A:$K,3,FALSE)))), "ingredient not in list"))</f>
        <v/>
      </c>
      <c r="N690" t="str">
        <f t="shared" si="115"/>
        <v/>
      </c>
      <c r="O690" s="29" t="str">
        <f>IF($B690="", "", IFERROR((VLOOKUP($B690,Ingredients!$A:$H,6,FALSE)*($D690/(VLOOKUP($B690,Ingredients!$A:$H,3,FALSE)))), "ingredient not in list"))</f>
        <v/>
      </c>
      <c r="P690" s="9" t="str">
        <f>IF(AND(G690&lt;&gt;"",G691=""),SUM(G$1:G691)-SUM(P$1:P689),"")</f>
        <v/>
      </c>
      <c r="Q690" t="str">
        <f>IF(AND(O690&lt;&gt;"",O691=""),SUM(O$1:O691)-SUM(Q$1:Q689),"")</f>
        <v/>
      </c>
      <c r="R690" s="114" t="str">
        <f>IF(AND(I690&lt;&gt;"",I691=""),SUM(I$1:I691)-SUM(R$1:R689),"")</f>
        <v/>
      </c>
      <c r="S690" s="114" t="str">
        <f>IF(AND(K690&lt;&gt;"",K691=""),SUM(K$1:K691)-SUM(S$1:S689),"")</f>
        <v/>
      </c>
      <c r="T690" s="114" t="str">
        <f>IF(AND(M690&lt;&gt;"",M691=""),SUM(M$1:M691)-SUM(T$1:T689),"")</f>
        <v/>
      </c>
      <c r="V690" s="9" t="str">
        <f t="shared" si="116"/>
        <v/>
      </c>
      <c r="W690" s="28" t="str">
        <f t="shared" si="117"/>
        <v/>
      </c>
      <c r="X690" s="114" t="str">
        <f t="shared" si="118"/>
        <v/>
      </c>
      <c r="Y690" s="114" t="str">
        <f t="shared" si="119"/>
        <v/>
      </c>
      <c r="Z690" s="114" t="str">
        <f t="shared" si="120"/>
        <v/>
      </c>
    </row>
    <row r="691" spans="1:26" ht="12.75" x14ac:dyDescent="0.2">
      <c r="A691" s="16"/>
      <c r="C691" t="str">
        <f t="shared" si="110"/>
        <v/>
      </c>
      <c r="D691" s="16"/>
      <c r="E691" s="3" t="str">
        <f>IF(B691="","",IFERROR(VLOOKUP(B691,Ingredients!$A:$G,4,FALSE),"ingredient not in list"))</f>
        <v/>
      </c>
      <c r="F691" t="str">
        <f t="shared" si="111"/>
        <v/>
      </c>
      <c r="G691" s="9" t="str">
        <f>IF(B691="", "", IFERROR((VLOOKUP(B691,Ingredients!$A:$H,8,FALSE)*(D691/(VLOOKUP(B691,Ingredients!$A:$H,3,FALSE)))), "ingredient not in list"))</f>
        <v/>
      </c>
      <c r="H691" t="str">
        <f t="shared" si="112"/>
        <v/>
      </c>
      <c r="I691" s="69" t="str">
        <f>IF($B691="", "", IFERROR((VLOOKUP($B691,Ingredients!$A:$K,9,FALSE)*($D691/(VLOOKUP($B691,Ingredients!$A:$K,3,FALSE)))), "ingredient not in list"))</f>
        <v/>
      </c>
      <c r="J691" t="str">
        <f t="shared" si="113"/>
        <v/>
      </c>
      <c r="K691" s="69" t="str">
        <f>IF($B691="", "", IFERROR((VLOOKUP($B691,Ingredients!$A:$K,10,FALSE)*($D691/(VLOOKUP($B691,Ingredients!$A:$K,3,FALSE)))), "ingredient not in list"))</f>
        <v/>
      </c>
      <c r="L691" t="str">
        <f t="shared" si="114"/>
        <v/>
      </c>
      <c r="M691" s="69" t="str">
        <f>IF($B691="", "", IFERROR((VLOOKUP($B691,Ingredients!$A:$K,11,FALSE)*($D691/(VLOOKUP($B691,Ingredients!$A:$K,3,FALSE)))), "ingredient not in list"))</f>
        <v/>
      </c>
      <c r="N691" t="str">
        <f t="shared" si="115"/>
        <v/>
      </c>
      <c r="O691" s="29" t="str">
        <f>IF($B691="", "", IFERROR((VLOOKUP($B691,Ingredients!$A:$H,6,FALSE)*($D691/(VLOOKUP($B691,Ingredients!$A:$H,3,FALSE)))), "ingredient not in list"))</f>
        <v/>
      </c>
      <c r="P691" s="9" t="str">
        <f>IF(AND(G691&lt;&gt;"",G692=""),SUM(G$1:G692)-SUM(P$1:P690),"")</f>
        <v/>
      </c>
      <c r="Q691" t="str">
        <f>IF(AND(O691&lt;&gt;"",O692=""),SUM(O$1:O692)-SUM(Q$1:Q690),"")</f>
        <v/>
      </c>
      <c r="R691" s="114" t="str">
        <f>IF(AND(I691&lt;&gt;"",I692=""),SUM(I$1:I692)-SUM(R$1:R690),"")</f>
        <v/>
      </c>
      <c r="S691" s="114" t="str">
        <f>IF(AND(K691&lt;&gt;"",K692=""),SUM(K$1:K692)-SUM(S$1:S690),"")</f>
        <v/>
      </c>
      <c r="T691" s="114" t="str">
        <f>IF(AND(M691&lt;&gt;"",M692=""),SUM(M$1:M692)-SUM(T$1:T690),"")</f>
        <v/>
      </c>
      <c r="V691" s="9" t="str">
        <f t="shared" si="116"/>
        <v/>
      </c>
      <c r="W691" s="28" t="str">
        <f t="shared" si="117"/>
        <v/>
      </c>
      <c r="X691" s="114" t="str">
        <f t="shared" si="118"/>
        <v/>
      </c>
      <c r="Y691" s="114" t="str">
        <f t="shared" si="119"/>
        <v/>
      </c>
      <c r="Z691" s="114" t="str">
        <f t="shared" si="120"/>
        <v/>
      </c>
    </row>
    <row r="692" spans="1:26" ht="12.75" x14ac:dyDescent="0.2">
      <c r="A692" s="16"/>
      <c r="C692" t="str">
        <f t="shared" si="110"/>
        <v/>
      </c>
      <c r="D692" s="16"/>
      <c r="E692" s="3" t="str">
        <f>IF(B692="","",IFERROR(VLOOKUP(B692,Ingredients!$A:$G,4,FALSE),"ingredient not in list"))</f>
        <v/>
      </c>
      <c r="F692" t="str">
        <f t="shared" si="111"/>
        <v/>
      </c>
      <c r="G692" s="9" t="str">
        <f>IF(B692="", "", IFERROR((VLOOKUP(B692,Ingredients!$A:$H,8,FALSE)*(D692/(VLOOKUP(B692,Ingredients!$A:$H,3,FALSE)))), "ingredient not in list"))</f>
        <v/>
      </c>
      <c r="H692" t="str">
        <f t="shared" si="112"/>
        <v/>
      </c>
      <c r="I692" s="69" t="str">
        <f>IF($B692="", "", IFERROR((VLOOKUP($B692,Ingredients!$A:$K,9,FALSE)*($D692/(VLOOKUP($B692,Ingredients!$A:$K,3,FALSE)))), "ingredient not in list"))</f>
        <v/>
      </c>
      <c r="J692" t="str">
        <f t="shared" si="113"/>
        <v/>
      </c>
      <c r="K692" s="69" t="str">
        <f>IF($B692="", "", IFERROR((VLOOKUP($B692,Ingredients!$A:$K,10,FALSE)*($D692/(VLOOKUP($B692,Ingredients!$A:$K,3,FALSE)))), "ingredient not in list"))</f>
        <v/>
      </c>
      <c r="L692" t="str">
        <f t="shared" si="114"/>
        <v/>
      </c>
      <c r="M692" s="69" t="str">
        <f>IF($B692="", "", IFERROR((VLOOKUP($B692,Ingredients!$A:$K,11,FALSE)*($D692/(VLOOKUP($B692,Ingredients!$A:$K,3,FALSE)))), "ingredient not in list"))</f>
        <v/>
      </c>
      <c r="N692" t="str">
        <f t="shared" si="115"/>
        <v/>
      </c>
      <c r="O692" s="29" t="str">
        <f>IF($B692="", "", IFERROR((VLOOKUP($B692,Ingredients!$A:$H,6,FALSE)*($D692/(VLOOKUP($B692,Ingredients!$A:$H,3,FALSE)))), "ingredient not in list"))</f>
        <v/>
      </c>
      <c r="P692" s="9" t="str">
        <f>IF(AND(G692&lt;&gt;"",G693=""),SUM(G$1:G693)-SUM(P$1:P691),"")</f>
        <v/>
      </c>
      <c r="Q692" t="str">
        <f>IF(AND(O692&lt;&gt;"",O693=""),SUM(O$1:O693)-SUM(Q$1:Q691),"")</f>
        <v/>
      </c>
      <c r="R692" s="114" t="str">
        <f>IF(AND(I692&lt;&gt;"",I693=""),SUM(I$1:I693)-SUM(R$1:R691),"")</f>
        <v/>
      </c>
      <c r="S692" s="114" t="str">
        <f>IF(AND(K692&lt;&gt;"",K693=""),SUM(K$1:K693)-SUM(S$1:S691),"")</f>
        <v/>
      </c>
      <c r="T692" s="114" t="str">
        <f>IF(AND(M692&lt;&gt;"",M693=""),SUM(M$1:M693)-SUM(T$1:T691),"")</f>
        <v/>
      </c>
      <c r="V692" s="9" t="str">
        <f t="shared" si="116"/>
        <v/>
      </c>
      <c r="W692" s="28" t="str">
        <f t="shared" si="117"/>
        <v/>
      </c>
      <c r="X692" s="114" t="str">
        <f t="shared" si="118"/>
        <v/>
      </c>
      <c r="Y692" s="114" t="str">
        <f t="shared" si="119"/>
        <v/>
      </c>
      <c r="Z692" s="114" t="str">
        <f t="shared" si="120"/>
        <v/>
      </c>
    </row>
    <row r="693" spans="1:26" ht="12.75" x14ac:dyDescent="0.2">
      <c r="A693" s="16"/>
      <c r="C693" t="str">
        <f t="shared" si="110"/>
        <v/>
      </c>
      <c r="D693" s="16"/>
      <c r="E693" s="3" t="str">
        <f>IF(B693="","",IFERROR(VLOOKUP(B693,Ingredients!$A:$G,4,FALSE),"ingredient not in list"))</f>
        <v/>
      </c>
      <c r="F693" t="str">
        <f t="shared" si="111"/>
        <v/>
      </c>
      <c r="G693" s="9" t="str">
        <f>IF(B693="", "", IFERROR((VLOOKUP(B693,Ingredients!$A:$H,8,FALSE)*(D693/(VLOOKUP(B693,Ingredients!$A:$H,3,FALSE)))), "ingredient not in list"))</f>
        <v/>
      </c>
      <c r="H693" t="str">
        <f t="shared" si="112"/>
        <v/>
      </c>
      <c r="I693" s="69" t="str">
        <f>IF($B693="", "", IFERROR((VLOOKUP($B693,Ingredients!$A:$K,9,FALSE)*($D693/(VLOOKUP($B693,Ingredients!$A:$K,3,FALSE)))), "ingredient not in list"))</f>
        <v/>
      </c>
      <c r="J693" t="str">
        <f t="shared" si="113"/>
        <v/>
      </c>
      <c r="K693" s="69" t="str">
        <f>IF($B693="", "", IFERROR((VLOOKUP($B693,Ingredients!$A:$K,10,FALSE)*($D693/(VLOOKUP($B693,Ingredients!$A:$K,3,FALSE)))), "ingredient not in list"))</f>
        <v/>
      </c>
      <c r="L693" t="str">
        <f t="shared" si="114"/>
        <v/>
      </c>
      <c r="M693" s="69" t="str">
        <f>IF($B693="", "", IFERROR((VLOOKUP($B693,Ingredients!$A:$K,11,FALSE)*($D693/(VLOOKUP($B693,Ingredients!$A:$K,3,FALSE)))), "ingredient not in list"))</f>
        <v/>
      </c>
      <c r="N693" t="str">
        <f t="shared" si="115"/>
        <v/>
      </c>
      <c r="O693" s="29" t="str">
        <f>IF($B693="", "", IFERROR((VLOOKUP($B693,Ingredients!$A:$H,6,FALSE)*($D693/(VLOOKUP($B693,Ingredients!$A:$H,3,FALSE)))), "ingredient not in list"))</f>
        <v/>
      </c>
      <c r="P693" s="9" t="str">
        <f>IF(AND(G693&lt;&gt;"",G694=""),SUM(G$1:G694)-SUM(P$1:P692),"")</f>
        <v/>
      </c>
      <c r="Q693" t="str">
        <f>IF(AND(O693&lt;&gt;"",O694=""),SUM(O$1:O694)-SUM(Q$1:Q692),"")</f>
        <v/>
      </c>
      <c r="R693" s="114" t="str">
        <f>IF(AND(I693&lt;&gt;"",I694=""),SUM(I$1:I694)-SUM(R$1:R692),"")</f>
        <v/>
      </c>
      <c r="S693" s="114" t="str">
        <f>IF(AND(K693&lt;&gt;"",K694=""),SUM(K$1:K694)-SUM(S$1:S692),"")</f>
        <v/>
      </c>
      <c r="T693" s="114" t="str">
        <f>IF(AND(M693&lt;&gt;"",M694=""),SUM(M$1:M694)-SUM(T$1:T692),"")</f>
        <v/>
      </c>
      <c r="V693" s="9" t="str">
        <f t="shared" si="116"/>
        <v/>
      </c>
      <c r="W693" s="28" t="str">
        <f t="shared" si="117"/>
        <v/>
      </c>
      <c r="X693" s="114" t="str">
        <f t="shared" si="118"/>
        <v/>
      </c>
      <c r="Y693" s="114" t="str">
        <f t="shared" si="119"/>
        <v/>
      </c>
      <c r="Z693" s="114" t="str">
        <f t="shared" si="120"/>
        <v/>
      </c>
    </row>
    <row r="694" spans="1:26" ht="12.75" x14ac:dyDescent="0.2">
      <c r="A694" s="16"/>
      <c r="C694" t="str">
        <f t="shared" si="110"/>
        <v/>
      </c>
      <c r="D694" s="16"/>
      <c r="E694" s="3" t="str">
        <f>IF(B694="","",IFERROR(VLOOKUP(B694,Ingredients!$A:$G,4,FALSE),"ingredient not in list"))</f>
        <v/>
      </c>
      <c r="F694" t="str">
        <f t="shared" si="111"/>
        <v/>
      </c>
      <c r="G694" s="9" t="str">
        <f>IF(B694="", "", IFERROR((VLOOKUP(B694,Ingredients!$A:$H,8,FALSE)*(D694/(VLOOKUP(B694,Ingredients!$A:$H,3,FALSE)))), "ingredient not in list"))</f>
        <v/>
      </c>
      <c r="H694" t="str">
        <f t="shared" si="112"/>
        <v/>
      </c>
      <c r="I694" s="69" t="str">
        <f>IF($B694="", "", IFERROR((VLOOKUP($B694,Ingredients!$A:$K,9,FALSE)*($D694/(VLOOKUP($B694,Ingredients!$A:$K,3,FALSE)))), "ingredient not in list"))</f>
        <v/>
      </c>
      <c r="J694" t="str">
        <f t="shared" si="113"/>
        <v/>
      </c>
      <c r="K694" s="69" t="str">
        <f>IF($B694="", "", IFERROR((VLOOKUP($B694,Ingredients!$A:$K,10,FALSE)*($D694/(VLOOKUP($B694,Ingredients!$A:$K,3,FALSE)))), "ingredient not in list"))</f>
        <v/>
      </c>
      <c r="L694" t="str">
        <f t="shared" si="114"/>
        <v/>
      </c>
      <c r="M694" s="69" t="str">
        <f>IF($B694="", "", IFERROR((VLOOKUP($B694,Ingredients!$A:$K,11,FALSE)*($D694/(VLOOKUP($B694,Ingredients!$A:$K,3,FALSE)))), "ingredient not in list"))</f>
        <v/>
      </c>
      <c r="N694" t="str">
        <f t="shared" si="115"/>
        <v/>
      </c>
      <c r="O694" s="29" t="str">
        <f>IF($B694="", "", IFERROR((VLOOKUP($B694,Ingredients!$A:$H,6,FALSE)*($D694/(VLOOKUP($B694,Ingredients!$A:$H,3,FALSE)))), "ingredient not in list"))</f>
        <v/>
      </c>
      <c r="P694" s="9" t="str">
        <f>IF(AND(G694&lt;&gt;"",G695=""),SUM(G$1:G695)-SUM(P$1:P693),"")</f>
        <v/>
      </c>
      <c r="Q694" t="str">
        <f>IF(AND(O694&lt;&gt;"",O695=""),SUM(O$1:O695)-SUM(Q$1:Q693),"")</f>
        <v/>
      </c>
      <c r="R694" s="114" t="str">
        <f>IF(AND(I694&lt;&gt;"",I695=""),SUM(I$1:I695)-SUM(R$1:R693),"")</f>
        <v/>
      </c>
      <c r="S694" s="114" t="str">
        <f>IF(AND(K694&lt;&gt;"",K695=""),SUM(K$1:K695)-SUM(S$1:S693),"")</f>
        <v/>
      </c>
      <c r="T694" s="114" t="str">
        <f>IF(AND(M694&lt;&gt;"",M695=""),SUM(M$1:M695)-SUM(T$1:T693),"")</f>
        <v/>
      </c>
      <c r="V694" s="9" t="str">
        <f t="shared" si="116"/>
        <v/>
      </c>
      <c r="W694" s="28" t="str">
        <f t="shared" si="117"/>
        <v/>
      </c>
      <c r="X694" s="114" t="str">
        <f t="shared" si="118"/>
        <v/>
      </c>
      <c r="Y694" s="114" t="str">
        <f t="shared" si="119"/>
        <v/>
      </c>
      <c r="Z694" s="114" t="str">
        <f t="shared" si="120"/>
        <v/>
      </c>
    </row>
    <row r="695" spans="1:26" ht="12.75" x14ac:dyDescent="0.2">
      <c r="A695" s="16"/>
      <c r="C695" t="str">
        <f t="shared" si="110"/>
        <v/>
      </c>
      <c r="D695" s="16"/>
      <c r="E695" s="3" t="str">
        <f>IF(B695="","",IFERROR(VLOOKUP(B695,Ingredients!$A:$G,4,FALSE),"ingredient not in list"))</f>
        <v/>
      </c>
      <c r="F695" t="str">
        <f t="shared" si="111"/>
        <v/>
      </c>
      <c r="G695" s="9" t="str">
        <f>IF(B695="", "", IFERROR((VLOOKUP(B695,Ingredients!$A:$H,8,FALSE)*(D695/(VLOOKUP(B695,Ingredients!$A:$H,3,FALSE)))), "ingredient not in list"))</f>
        <v/>
      </c>
      <c r="H695" t="str">
        <f t="shared" si="112"/>
        <v/>
      </c>
      <c r="I695" s="69" t="str">
        <f>IF($B695="", "", IFERROR((VLOOKUP($B695,Ingredients!$A:$K,9,FALSE)*($D695/(VLOOKUP($B695,Ingredients!$A:$K,3,FALSE)))), "ingredient not in list"))</f>
        <v/>
      </c>
      <c r="J695" t="str">
        <f t="shared" si="113"/>
        <v/>
      </c>
      <c r="K695" s="69" t="str">
        <f>IF($B695="", "", IFERROR((VLOOKUP($B695,Ingredients!$A:$K,10,FALSE)*($D695/(VLOOKUP($B695,Ingredients!$A:$K,3,FALSE)))), "ingredient not in list"))</f>
        <v/>
      </c>
      <c r="L695" t="str">
        <f t="shared" si="114"/>
        <v/>
      </c>
      <c r="M695" s="69" t="str">
        <f>IF($B695="", "", IFERROR((VLOOKUP($B695,Ingredients!$A:$K,11,FALSE)*($D695/(VLOOKUP($B695,Ingredients!$A:$K,3,FALSE)))), "ingredient not in list"))</f>
        <v/>
      </c>
      <c r="N695" t="str">
        <f t="shared" si="115"/>
        <v/>
      </c>
      <c r="O695" s="29" t="str">
        <f>IF($B695="", "", IFERROR((VLOOKUP($B695,Ingredients!$A:$H,6,FALSE)*($D695/(VLOOKUP($B695,Ingredients!$A:$H,3,FALSE)))), "ingredient not in list"))</f>
        <v/>
      </c>
      <c r="P695" s="9" t="str">
        <f>IF(AND(G695&lt;&gt;"",G696=""),SUM(G$1:G696)-SUM(P$1:P694),"")</f>
        <v/>
      </c>
      <c r="Q695" t="str">
        <f>IF(AND(O695&lt;&gt;"",O696=""),SUM(O$1:O696)-SUM(Q$1:Q694),"")</f>
        <v/>
      </c>
      <c r="R695" s="114" t="str">
        <f>IF(AND(I695&lt;&gt;"",I696=""),SUM(I$1:I696)-SUM(R$1:R694),"")</f>
        <v/>
      </c>
      <c r="S695" s="114" t="str">
        <f>IF(AND(K695&lt;&gt;"",K696=""),SUM(K$1:K696)-SUM(S$1:S694),"")</f>
        <v/>
      </c>
      <c r="T695" s="114" t="str">
        <f>IF(AND(M695&lt;&gt;"",M696=""),SUM(M$1:M696)-SUM(T$1:T694),"")</f>
        <v/>
      </c>
      <c r="V695" s="9" t="str">
        <f t="shared" si="116"/>
        <v/>
      </c>
      <c r="W695" s="28" t="str">
        <f t="shared" si="117"/>
        <v/>
      </c>
      <c r="X695" s="114" t="str">
        <f t="shared" si="118"/>
        <v/>
      </c>
      <c r="Y695" s="114" t="str">
        <f t="shared" si="119"/>
        <v/>
      </c>
      <c r="Z695" s="114" t="str">
        <f t="shared" si="120"/>
        <v/>
      </c>
    </row>
    <row r="696" spans="1:26" ht="12.75" x14ac:dyDescent="0.2">
      <c r="A696" s="16"/>
      <c r="C696" t="str">
        <f t="shared" si="110"/>
        <v/>
      </c>
      <c r="D696" s="16"/>
      <c r="E696" s="3" t="str">
        <f>IF(B696="","",IFERROR(VLOOKUP(B696,Ingredients!$A:$G,4,FALSE),"ingredient not in list"))</f>
        <v/>
      </c>
      <c r="F696" t="str">
        <f t="shared" si="111"/>
        <v/>
      </c>
      <c r="G696" s="9" t="str">
        <f>IF(B696="", "", IFERROR((VLOOKUP(B696,Ingredients!$A:$H,8,FALSE)*(D696/(VLOOKUP(B696,Ingredients!$A:$H,3,FALSE)))), "ingredient not in list"))</f>
        <v/>
      </c>
      <c r="H696" t="str">
        <f t="shared" si="112"/>
        <v/>
      </c>
      <c r="I696" s="69" t="str">
        <f>IF($B696="", "", IFERROR((VLOOKUP($B696,Ingredients!$A:$K,9,FALSE)*($D696/(VLOOKUP($B696,Ingredients!$A:$K,3,FALSE)))), "ingredient not in list"))</f>
        <v/>
      </c>
      <c r="J696" t="str">
        <f t="shared" si="113"/>
        <v/>
      </c>
      <c r="K696" s="69" t="str">
        <f>IF($B696="", "", IFERROR((VLOOKUP($B696,Ingredients!$A:$K,10,FALSE)*($D696/(VLOOKUP($B696,Ingredients!$A:$K,3,FALSE)))), "ingredient not in list"))</f>
        <v/>
      </c>
      <c r="L696" t="str">
        <f t="shared" si="114"/>
        <v/>
      </c>
      <c r="M696" s="69" t="str">
        <f>IF($B696="", "", IFERROR((VLOOKUP($B696,Ingredients!$A:$K,11,FALSE)*($D696/(VLOOKUP($B696,Ingredients!$A:$K,3,FALSE)))), "ingredient not in list"))</f>
        <v/>
      </c>
      <c r="N696" t="str">
        <f t="shared" si="115"/>
        <v/>
      </c>
      <c r="O696" s="29" t="str">
        <f>IF($B696="", "", IFERROR((VLOOKUP($B696,Ingredients!$A:$H,6,FALSE)*($D696/(VLOOKUP($B696,Ingredients!$A:$H,3,FALSE)))), "ingredient not in list"))</f>
        <v/>
      </c>
      <c r="P696" s="9" t="str">
        <f>IF(AND(G696&lt;&gt;"",G697=""),SUM(G$1:G697)-SUM(P$1:P695),"")</f>
        <v/>
      </c>
      <c r="Q696" t="str">
        <f>IF(AND(O696&lt;&gt;"",O697=""),SUM(O$1:O697)-SUM(Q$1:Q695),"")</f>
        <v/>
      </c>
      <c r="R696" s="114" t="str">
        <f>IF(AND(I696&lt;&gt;"",I697=""),SUM(I$1:I697)-SUM(R$1:R695),"")</f>
        <v/>
      </c>
      <c r="S696" s="114" t="str">
        <f>IF(AND(K696&lt;&gt;"",K697=""),SUM(K$1:K697)-SUM(S$1:S695),"")</f>
        <v/>
      </c>
      <c r="T696" s="114" t="str">
        <f>IF(AND(M696&lt;&gt;"",M697=""),SUM(M$1:M697)-SUM(T$1:T695),"")</f>
        <v/>
      </c>
      <c r="V696" s="9" t="str">
        <f t="shared" si="116"/>
        <v/>
      </c>
      <c r="W696" s="28" t="str">
        <f t="shared" si="117"/>
        <v/>
      </c>
      <c r="X696" s="114" t="str">
        <f t="shared" si="118"/>
        <v/>
      </c>
      <c r="Y696" s="114" t="str">
        <f t="shared" si="119"/>
        <v/>
      </c>
      <c r="Z696" s="114" t="str">
        <f t="shared" si="120"/>
        <v/>
      </c>
    </row>
    <row r="697" spans="1:26" ht="12.75" x14ac:dyDescent="0.2">
      <c r="A697" s="16"/>
      <c r="C697" t="str">
        <f t="shared" si="110"/>
        <v/>
      </c>
      <c r="D697" s="16"/>
      <c r="E697" s="3" t="str">
        <f>IF(B697="","",IFERROR(VLOOKUP(B697,Ingredients!$A:$G,4,FALSE),"ingredient not in list"))</f>
        <v/>
      </c>
      <c r="F697" t="str">
        <f t="shared" si="111"/>
        <v/>
      </c>
      <c r="G697" s="9" t="str">
        <f>IF(B697="", "", IFERROR((VLOOKUP(B697,Ingredients!$A:$H,8,FALSE)*(D697/(VLOOKUP(B697,Ingredients!$A:$H,3,FALSE)))), "ingredient not in list"))</f>
        <v/>
      </c>
      <c r="H697" t="str">
        <f t="shared" si="112"/>
        <v/>
      </c>
      <c r="I697" s="69" t="str">
        <f>IF($B697="", "", IFERROR((VLOOKUP($B697,Ingredients!$A:$K,9,FALSE)*($D697/(VLOOKUP($B697,Ingredients!$A:$K,3,FALSE)))), "ingredient not in list"))</f>
        <v/>
      </c>
      <c r="J697" t="str">
        <f t="shared" si="113"/>
        <v/>
      </c>
      <c r="K697" s="69" t="str">
        <f>IF($B697="", "", IFERROR((VLOOKUP($B697,Ingredients!$A:$K,10,FALSE)*($D697/(VLOOKUP($B697,Ingredients!$A:$K,3,FALSE)))), "ingredient not in list"))</f>
        <v/>
      </c>
      <c r="L697" t="str">
        <f t="shared" si="114"/>
        <v/>
      </c>
      <c r="M697" s="69" t="str">
        <f>IF($B697="", "", IFERROR((VLOOKUP($B697,Ingredients!$A:$K,11,FALSE)*($D697/(VLOOKUP($B697,Ingredients!$A:$K,3,FALSE)))), "ingredient not in list"))</f>
        <v/>
      </c>
      <c r="N697" t="str">
        <f t="shared" si="115"/>
        <v/>
      </c>
      <c r="O697" s="29" t="str">
        <f>IF($B697="", "", IFERROR((VLOOKUP($B697,Ingredients!$A:$H,6,FALSE)*($D697/(VLOOKUP($B697,Ingredients!$A:$H,3,FALSE)))), "ingredient not in list"))</f>
        <v/>
      </c>
      <c r="P697" s="9" t="str">
        <f>IF(AND(G697&lt;&gt;"",G698=""),SUM(G$1:G698)-SUM(P$1:P696),"")</f>
        <v/>
      </c>
      <c r="Q697" t="str">
        <f>IF(AND(O697&lt;&gt;"",O698=""),SUM(O$1:O698)-SUM(Q$1:Q696),"")</f>
        <v/>
      </c>
      <c r="R697" s="114" t="str">
        <f>IF(AND(I697&lt;&gt;"",I698=""),SUM(I$1:I698)-SUM(R$1:R696),"")</f>
        <v/>
      </c>
      <c r="S697" s="114" t="str">
        <f>IF(AND(K697&lt;&gt;"",K698=""),SUM(K$1:K698)-SUM(S$1:S696),"")</f>
        <v/>
      </c>
      <c r="T697" s="114" t="str">
        <f>IF(AND(M697&lt;&gt;"",M698=""),SUM(M$1:M698)-SUM(T$1:T696),"")</f>
        <v/>
      </c>
      <c r="V697" s="9" t="str">
        <f t="shared" si="116"/>
        <v/>
      </c>
      <c r="W697" s="28" t="str">
        <f t="shared" si="117"/>
        <v/>
      </c>
      <c r="X697" s="114" t="str">
        <f t="shared" si="118"/>
        <v/>
      </c>
      <c r="Y697" s="114" t="str">
        <f t="shared" si="119"/>
        <v/>
      </c>
      <c r="Z697" s="114" t="str">
        <f t="shared" si="120"/>
        <v/>
      </c>
    </row>
    <row r="698" spans="1:26" ht="12.75" x14ac:dyDescent="0.2">
      <c r="A698" s="16"/>
      <c r="C698" t="str">
        <f t="shared" si="110"/>
        <v/>
      </c>
      <c r="D698" s="16"/>
      <c r="E698" s="3" t="str">
        <f>IF(B698="","",IFERROR(VLOOKUP(B698,Ingredients!$A:$G,4,FALSE),"ingredient not in list"))</f>
        <v/>
      </c>
      <c r="F698" t="str">
        <f t="shared" si="111"/>
        <v/>
      </c>
      <c r="G698" s="9" t="str">
        <f>IF(B698="", "", IFERROR((VLOOKUP(B698,Ingredients!$A:$H,8,FALSE)*(D698/(VLOOKUP(B698,Ingredients!$A:$H,3,FALSE)))), "ingredient not in list"))</f>
        <v/>
      </c>
      <c r="H698" t="str">
        <f t="shared" si="112"/>
        <v/>
      </c>
      <c r="I698" s="69" t="str">
        <f>IF($B698="", "", IFERROR((VLOOKUP($B698,Ingredients!$A:$K,9,FALSE)*($D698/(VLOOKUP($B698,Ingredients!$A:$K,3,FALSE)))), "ingredient not in list"))</f>
        <v/>
      </c>
      <c r="J698" t="str">
        <f t="shared" si="113"/>
        <v/>
      </c>
      <c r="K698" s="69" t="str">
        <f>IF($B698="", "", IFERROR((VLOOKUP($B698,Ingredients!$A:$K,10,FALSE)*($D698/(VLOOKUP($B698,Ingredients!$A:$K,3,FALSE)))), "ingredient not in list"))</f>
        <v/>
      </c>
      <c r="L698" t="str">
        <f t="shared" si="114"/>
        <v/>
      </c>
      <c r="M698" s="69" t="str">
        <f>IF($B698="", "", IFERROR((VLOOKUP($B698,Ingredients!$A:$K,11,FALSE)*($D698/(VLOOKUP($B698,Ingredients!$A:$K,3,FALSE)))), "ingredient not in list"))</f>
        <v/>
      </c>
      <c r="N698" t="str">
        <f t="shared" si="115"/>
        <v/>
      </c>
      <c r="O698" s="29" t="str">
        <f>IF($B698="", "", IFERROR((VLOOKUP($B698,Ingredients!$A:$H,6,FALSE)*($D698/(VLOOKUP($B698,Ingredients!$A:$H,3,FALSE)))), "ingredient not in list"))</f>
        <v/>
      </c>
      <c r="P698" s="9" t="str">
        <f>IF(AND(G698&lt;&gt;"",G699=""),SUM(G$1:G699)-SUM(P$1:P697),"")</f>
        <v/>
      </c>
      <c r="Q698" t="str">
        <f>IF(AND(O698&lt;&gt;"",O699=""),SUM(O$1:O699)-SUM(Q$1:Q697),"")</f>
        <v/>
      </c>
      <c r="R698" s="114" t="str">
        <f>IF(AND(I698&lt;&gt;"",I699=""),SUM(I$1:I699)-SUM(R$1:R697),"")</f>
        <v/>
      </c>
      <c r="S698" s="114" t="str">
        <f>IF(AND(K698&lt;&gt;"",K699=""),SUM(K$1:K699)-SUM(S$1:S697),"")</f>
        <v/>
      </c>
      <c r="T698" s="114" t="str">
        <f>IF(AND(M698&lt;&gt;"",M699=""),SUM(M$1:M699)-SUM(T$1:T697),"")</f>
        <v/>
      </c>
      <c r="V698" s="9" t="str">
        <f t="shared" si="116"/>
        <v/>
      </c>
      <c r="W698" s="28" t="str">
        <f t="shared" si="117"/>
        <v/>
      </c>
      <c r="X698" s="114" t="str">
        <f t="shared" si="118"/>
        <v/>
      </c>
      <c r="Y698" s="114" t="str">
        <f t="shared" si="119"/>
        <v/>
      </c>
      <c r="Z698" s="114" t="str">
        <f t="shared" si="120"/>
        <v/>
      </c>
    </row>
    <row r="699" spans="1:26" ht="12.75" x14ac:dyDescent="0.2">
      <c r="A699" s="16"/>
      <c r="C699" t="str">
        <f t="shared" si="110"/>
        <v/>
      </c>
      <c r="D699" s="16"/>
      <c r="E699" s="3" t="str">
        <f>IF(B699="","",IFERROR(VLOOKUP(B699,Ingredients!$A:$G,4,FALSE),"ingredient not in list"))</f>
        <v/>
      </c>
      <c r="F699" t="str">
        <f t="shared" si="111"/>
        <v/>
      </c>
      <c r="G699" s="9" t="str">
        <f>IF(B699="", "", IFERROR((VLOOKUP(B699,Ingredients!$A:$H,8,FALSE)*(D699/(VLOOKUP(B699,Ingredients!$A:$H,3,FALSE)))), "ingredient not in list"))</f>
        <v/>
      </c>
      <c r="H699" t="str">
        <f t="shared" si="112"/>
        <v/>
      </c>
      <c r="I699" s="69" t="str">
        <f>IF($B699="", "", IFERROR((VLOOKUP($B699,Ingredients!$A:$K,9,FALSE)*($D699/(VLOOKUP($B699,Ingredients!$A:$K,3,FALSE)))), "ingredient not in list"))</f>
        <v/>
      </c>
      <c r="J699" t="str">
        <f t="shared" si="113"/>
        <v/>
      </c>
      <c r="K699" s="69" t="str">
        <f>IF($B699="", "", IFERROR((VLOOKUP($B699,Ingredients!$A:$K,10,FALSE)*($D699/(VLOOKUP($B699,Ingredients!$A:$K,3,FALSE)))), "ingredient not in list"))</f>
        <v/>
      </c>
      <c r="L699" t="str">
        <f t="shared" si="114"/>
        <v/>
      </c>
      <c r="M699" s="69" t="str">
        <f>IF($B699="", "", IFERROR((VLOOKUP($B699,Ingredients!$A:$K,11,FALSE)*($D699/(VLOOKUP($B699,Ingredients!$A:$K,3,FALSE)))), "ingredient not in list"))</f>
        <v/>
      </c>
      <c r="N699" t="str">
        <f t="shared" si="115"/>
        <v/>
      </c>
      <c r="O699" s="29" t="str">
        <f>IF($B699="", "", IFERROR((VLOOKUP($B699,Ingredients!$A:$H,6,FALSE)*($D699/(VLOOKUP($B699,Ingredients!$A:$H,3,FALSE)))), "ingredient not in list"))</f>
        <v/>
      </c>
      <c r="P699" s="9" t="str">
        <f>IF(AND(G699&lt;&gt;"",G700=""),SUM(G$1:G700)-SUM(P$1:P698),"")</f>
        <v/>
      </c>
      <c r="Q699" t="str">
        <f>IF(AND(O699&lt;&gt;"",O700=""),SUM(O$1:O700)-SUM(Q$1:Q698),"")</f>
        <v/>
      </c>
      <c r="R699" s="114" t="str">
        <f>IF(AND(I699&lt;&gt;"",I700=""),SUM(I$1:I700)-SUM(R$1:R698),"")</f>
        <v/>
      </c>
      <c r="S699" s="114" t="str">
        <f>IF(AND(K699&lt;&gt;"",K700=""),SUM(K$1:K700)-SUM(S$1:S698),"")</f>
        <v/>
      </c>
      <c r="T699" s="114" t="str">
        <f>IF(AND(M699&lt;&gt;"",M700=""),SUM(M$1:M700)-SUM(T$1:T698),"")</f>
        <v/>
      </c>
      <c r="V699" s="9" t="str">
        <f t="shared" si="116"/>
        <v/>
      </c>
      <c r="W699" s="28" t="str">
        <f t="shared" si="117"/>
        <v/>
      </c>
      <c r="X699" s="114" t="str">
        <f t="shared" si="118"/>
        <v/>
      </c>
      <c r="Y699" s="114" t="str">
        <f t="shared" si="119"/>
        <v/>
      </c>
      <c r="Z699" s="114" t="str">
        <f t="shared" si="120"/>
        <v/>
      </c>
    </row>
    <row r="700" spans="1:26" ht="12.75" x14ac:dyDescent="0.2">
      <c r="A700" s="16"/>
      <c r="C700" t="str">
        <f t="shared" si="110"/>
        <v/>
      </c>
      <c r="D700" s="16"/>
      <c r="E700" s="3" t="str">
        <f>IF(B700="","",IFERROR(VLOOKUP(B700,Ingredients!$A:$G,4,FALSE),"ingredient not in list"))</f>
        <v/>
      </c>
      <c r="F700" t="str">
        <f t="shared" si="111"/>
        <v/>
      </c>
      <c r="G700" s="9" t="str">
        <f>IF(B700="", "", IFERROR((VLOOKUP(B700,Ingredients!$A:$H,8,FALSE)*(D700/(VLOOKUP(B700,Ingredients!$A:$H,3,FALSE)))), "ingredient not in list"))</f>
        <v/>
      </c>
      <c r="H700" t="str">
        <f t="shared" si="112"/>
        <v/>
      </c>
      <c r="I700" s="69" t="str">
        <f>IF($B700="", "", IFERROR((VLOOKUP($B700,Ingredients!$A:$K,9,FALSE)*($D700/(VLOOKUP($B700,Ingredients!$A:$K,3,FALSE)))), "ingredient not in list"))</f>
        <v/>
      </c>
      <c r="J700" t="str">
        <f t="shared" si="113"/>
        <v/>
      </c>
      <c r="K700" s="69" t="str">
        <f>IF($B700="", "", IFERROR((VLOOKUP($B700,Ingredients!$A:$K,10,FALSE)*($D700/(VLOOKUP($B700,Ingredients!$A:$K,3,FALSE)))), "ingredient not in list"))</f>
        <v/>
      </c>
      <c r="L700" t="str">
        <f t="shared" si="114"/>
        <v/>
      </c>
      <c r="M700" s="69" t="str">
        <f>IF($B700="", "", IFERROR((VLOOKUP($B700,Ingredients!$A:$K,11,FALSE)*($D700/(VLOOKUP($B700,Ingredients!$A:$K,3,FALSE)))), "ingredient not in list"))</f>
        <v/>
      </c>
      <c r="N700" t="str">
        <f t="shared" si="115"/>
        <v/>
      </c>
      <c r="O700" s="29" t="str">
        <f>IF($B700="", "", IFERROR((VLOOKUP($B700,Ingredients!$A:$H,6,FALSE)*($D700/(VLOOKUP($B700,Ingredients!$A:$H,3,FALSE)))), "ingredient not in list"))</f>
        <v/>
      </c>
      <c r="P700" s="9" t="str">
        <f>IF(AND(G700&lt;&gt;"",G701=""),SUM(G$1:G701)-SUM(P$1:P699),"")</f>
        <v/>
      </c>
      <c r="Q700" t="str">
        <f>IF(AND(O700&lt;&gt;"",O701=""),SUM(O$1:O701)-SUM(Q$1:Q699),"")</f>
        <v/>
      </c>
      <c r="R700" s="114" t="str">
        <f>IF(AND(I700&lt;&gt;"",I701=""),SUM(I$1:I701)-SUM(R$1:R699),"")</f>
        <v/>
      </c>
      <c r="S700" s="114" t="str">
        <f>IF(AND(K700&lt;&gt;"",K701=""),SUM(K$1:K701)-SUM(S$1:S699),"")</f>
        <v/>
      </c>
      <c r="T700" s="114" t="str">
        <f>IF(AND(M700&lt;&gt;"",M701=""),SUM(M$1:M701)-SUM(T$1:T699),"")</f>
        <v/>
      </c>
      <c r="V700" s="9" t="str">
        <f t="shared" si="116"/>
        <v/>
      </c>
      <c r="W700" s="28" t="str">
        <f t="shared" si="117"/>
        <v/>
      </c>
      <c r="X700" s="114" t="str">
        <f t="shared" si="118"/>
        <v/>
      </c>
      <c r="Y700" s="114" t="str">
        <f t="shared" si="119"/>
        <v/>
      </c>
      <c r="Z700" s="114" t="str">
        <f t="shared" si="120"/>
        <v/>
      </c>
    </row>
    <row r="701" spans="1:26" ht="12.75" x14ac:dyDescent="0.2">
      <c r="A701" s="16"/>
      <c r="C701" t="str">
        <f t="shared" si="110"/>
        <v/>
      </c>
      <c r="D701" s="16"/>
      <c r="E701" s="3" t="str">
        <f>IF(B701="","",IFERROR(VLOOKUP(B701,Ingredients!$A:$G,4,FALSE),"ingredient not in list"))</f>
        <v/>
      </c>
      <c r="F701" t="str">
        <f t="shared" si="111"/>
        <v/>
      </c>
      <c r="G701" s="9" t="str">
        <f>IF(B701="", "", IFERROR((VLOOKUP(B701,Ingredients!$A:$H,8,FALSE)*(D701/(VLOOKUP(B701,Ingredients!$A:$H,3,FALSE)))), "ingredient not in list"))</f>
        <v/>
      </c>
      <c r="H701" t="str">
        <f t="shared" si="112"/>
        <v/>
      </c>
      <c r="I701" s="69" t="str">
        <f>IF($B701="", "", IFERROR((VLOOKUP($B701,Ingredients!$A:$K,9,FALSE)*($D701/(VLOOKUP($B701,Ingredients!$A:$K,3,FALSE)))), "ingredient not in list"))</f>
        <v/>
      </c>
      <c r="J701" t="str">
        <f t="shared" si="113"/>
        <v/>
      </c>
      <c r="K701" s="69" t="str">
        <f>IF($B701="", "", IFERROR((VLOOKUP($B701,Ingredients!$A:$K,10,FALSE)*($D701/(VLOOKUP($B701,Ingredients!$A:$K,3,FALSE)))), "ingredient not in list"))</f>
        <v/>
      </c>
      <c r="L701" t="str">
        <f t="shared" si="114"/>
        <v/>
      </c>
      <c r="M701" s="69" t="str">
        <f>IF($B701="", "", IFERROR((VLOOKUP($B701,Ingredients!$A:$K,11,FALSE)*($D701/(VLOOKUP($B701,Ingredients!$A:$K,3,FALSE)))), "ingredient not in list"))</f>
        <v/>
      </c>
      <c r="N701" t="str">
        <f t="shared" si="115"/>
        <v/>
      </c>
      <c r="O701" s="29" t="str">
        <f>IF($B701="", "", IFERROR((VLOOKUP($B701,Ingredients!$A:$H,6,FALSE)*($D701/(VLOOKUP($B701,Ingredients!$A:$H,3,FALSE)))), "ingredient not in list"))</f>
        <v/>
      </c>
      <c r="P701" s="9" t="str">
        <f>IF(AND(G701&lt;&gt;"",G702=""),SUM(G$1:G702)-SUM(P$1:P700),"")</f>
        <v/>
      </c>
      <c r="Q701" t="str">
        <f>IF(AND(O701&lt;&gt;"",O702=""),SUM(O$1:O702)-SUM(Q$1:Q700),"")</f>
        <v/>
      </c>
      <c r="R701" s="114" t="str">
        <f>IF(AND(I701&lt;&gt;"",I702=""),SUM(I$1:I702)-SUM(R$1:R700),"")</f>
        <v/>
      </c>
      <c r="S701" s="114" t="str">
        <f>IF(AND(K701&lt;&gt;"",K702=""),SUM(K$1:K702)-SUM(S$1:S700),"")</f>
        <v/>
      </c>
      <c r="T701" s="114" t="str">
        <f>IF(AND(M701&lt;&gt;"",M702=""),SUM(M$1:M702)-SUM(T$1:T700),"")</f>
        <v/>
      </c>
      <c r="V701" s="9" t="str">
        <f t="shared" si="116"/>
        <v/>
      </c>
      <c r="W701" s="28" t="str">
        <f t="shared" si="117"/>
        <v/>
      </c>
      <c r="X701" s="114" t="str">
        <f t="shared" si="118"/>
        <v/>
      </c>
      <c r="Y701" s="114" t="str">
        <f t="shared" si="119"/>
        <v/>
      </c>
      <c r="Z701" s="114" t="str">
        <f t="shared" si="120"/>
        <v/>
      </c>
    </row>
    <row r="702" spans="1:26" ht="12.75" x14ac:dyDescent="0.2">
      <c r="A702" s="16"/>
      <c r="C702" t="str">
        <f t="shared" si="110"/>
        <v/>
      </c>
      <c r="D702" s="16"/>
      <c r="E702" s="3" t="str">
        <f>IF(B702="","",IFERROR(VLOOKUP(B702,Ingredients!$A:$G,4,FALSE),"ingredient not in list"))</f>
        <v/>
      </c>
      <c r="F702" t="str">
        <f t="shared" si="111"/>
        <v/>
      </c>
      <c r="G702" s="9" t="str">
        <f>IF(B702="", "", IFERROR((VLOOKUP(B702,Ingredients!$A:$H,8,FALSE)*(D702/(VLOOKUP(B702,Ingredients!$A:$H,3,FALSE)))), "ingredient not in list"))</f>
        <v/>
      </c>
      <c r="H702" t="str">
        <f t="shared" si="112"/>
        <v/>
      </c>
      <c r="I702" s="69" t="str">
        <f>IF($B702="", "", IFERROR((VLOOKUP($B702,Ingredients!$A:$K,9,FALSE)*($D702/(VLOOKUP($B702,Ingredients!$A:$K,3,FALSE)))), "ingredient not in list"))</f>
        <v/>
      </c>
      <c r="J702" t="str">
        <f t="shared" si="113"/>
        <v/>
      </c>
      <c r="K702" s="69" t="str">
        <f>IF($B702="", "", IFERROR((VLOOKUP($B702,Ingredients!$A:$K,10,FALSE)*($D702/(VLOOKUP($B702,Ingredients!$A:$K,3,FALSE)))), "ingredient not in list"))</f>
        <v/>
      </c>
      <c r="L702" t="str">
        <f t="shared" si="114"/>
        <v/>
      </c>
      <c r="M702" s="69" t="str">
        <f>IF($B702="", "", IFERROR((VLOOKUP($B702,Ingredients!$A:$K,11,FALSE)*($D702/(VLOOKUP($B702,Ingredients!$A:$K,3,FALSE)))), "ingredient not in list"))</f>
        <v/>
      </c>
      <c r="N702" t="str">
        <f t="shared" si="115"/>
        <v/>
      </c>
      <c r="O702" s="29" t="str">
        <f>IF($B702="", "", IFERROR((VLOOKUP($B702,Ingredients!$A:$H,6,FALSE)*($D702/(VLOOKUP($B702,Ingredients!$A:$H,3,FALSE)))), "ingredient not in list"))</f>
        <v/>
      </c>
      <c r="P702" s="9" t="str">
        <f>IF(AND(G702&lt;&gt;"",G703=""),SUM(G$1:G703)-SUM(P$1:P701),"")</f>
        <v/>
      </c>
      <c r="Q702" t="str">
        <f>IF(AND(O702&lt;&gt;"",O703=""),SUM(O$1:O703)-SUM(Q$1:Q701),"")</f>
        <v/>
      </c>
      <c r="R702" s="114" t="str">
        <f>IF(AND(I702&lt;&gt;"",I703=""),SUM(I$1:I703)-SUM(R$1:R701),"")</f>
        <v/>
      </c>
      <c r="S702" s="114" t="str">
        <f>IF(AND(K702&lt;&gt;"",K703=""),SUM(K$1:K703)-SUM(S$1:S701),"")</f>
        <v/>
      </c>
      <c r="T702" s="114" t="str">
        <f>IF(AND(M702&lt;&gt;"",M703=""),SUM(M$1:M703)-SUM(T$1:T701),"")</f>
        <v/>
      </c>
      <c r="V702" s="9" t="str">
        <f t="shared" si="116"/>
        <v/>
      </c>
      <c r="W702" s="28" t="str">
        <f t="shared" si="117"/>
        <v/>
      </c>
      <c r="X702" s="114" t="str">
        <f t="shared" si="118"/>
        <v/>
      </c>
      <c r="Y702" s="114" t="str">
        <f t="shared" si="119"/>
        <v/>
      </c>
      <c r="Z702" s="114" t="str">
        <f t="shared" si="120"/>
        <v/>
      </c>
    </row>
    <row r="703" spans="1:26" ht="12.75" x14ac:dyDescent="0.2">
      <c r="A703" s="16"/>
      <c r="C703" t="str">
        <f t="shared" si="110"/>
        <v/>
      </c>
      <c r="D703" s="16"/>
      <c r="E703" s="3" t="str">
        <f>IF(B703="","",IFERROR(VLOOKUP(B703,Ingredients!$A:$G,4,FALSE),"ingredient not in list"))</f>
        <v/>
      </c>
      <c r="F703" t="str">
        <f t="shared" si="111"/>
        <v/>
      </c>
      <c r="G703" s="9" t="str">
        <f>IF(B703="", "", IFERROR((VLOOKUP(B703,Ingredients!$A:$H,8,FALSE)*(D703/(VLOOKUP(B703,Ingredients!$A:$H,3,FALSE)))), "ingredient not in list"))</f>
        <v/>
      </c>
      <c r="H703" t="str">
        <f t="shared" si="112"/>
        <v/>
      </c>
      <c r="I703" s="69" t="str">
        <f>IF($B703="", "", IFERROR((VLOOKUP($B703,Ingredients!$A:$K,9,FALSE)*($D703/(VLOOKUP($B703,Ingredients!$A:$K,3,FALSE)))), "ingredient not in list"))</f>
        <v/>
      </c>
      <c r="J703" t="str">
        <f t="shared" si="113"/>
        <v/>
      </c>
      <c r="K703" s="69" t="str">
        <f>IF($B703="", "", IFERROR((VLOOKUP($B703,Ingredients!$A:$K,10,FALSE)*($D703/(VLOOKUP($B703,Ingredients!$A:$K,3,FALSE)))), "ingredient not in list"))</f>
        <v/>
      </c>
      <c r="L703" t="str">
        <f t="shared" si="114"/>
        <v/>
      </c>
      <c r="M703" s="69" t="str">
        <f>IF($B703="", "", IFERROR((VLOOKUP($B703,Ingredients!$A:$K,11,FALSE)*($D703/(VLOOKUP($B703,Ingredients!$A:$K,3,FALSE)))), "ingredient not in list"))</f>
        <v/>
      </c>
      <c r="N703" t="str">
        <f t="shared" si="115"/>
        <v/>
      </c>
      <c r="O703" s="29" t="str">
        <f>IF($B703="", "", IFERROR((VLOOKUP($B703,Ingredients!$A:$H,6,FALSE)*($D703/(VLOOKUP($B703,Ingredients!$A:$H,3,FALSE)))), "ingredient not in list"))</f>
        <v/>
      </c>
      <c r="P703" s="9" t="str">
        <f>IF(AND(G703&lt;&gt;"",G704=""),SUM(G$1:G704)-SUM(P$1:P702),"")</f>
        <v/>
      </c>
      <c r="Q703" t="str">
        <f>IF(AND(O703&lt;&gt;"",O704=""),SUM(O$1:O704)-SUM(Q$1:Q702),"")</f>
        <v/>
      </c>
      <c r="R703" s="114" t="str">
        <f>IF(AND(I703&lt;&gt;"",I704=""),SUM(I$1:I704)-SUM(R$1:R702),"")</f>
        <v/>
      </c>
      <c r="S703" s="114" t="str">
        <f>IF(AND(K703&lt;&gt;"",K704=""),SUM(K$1:K704)-SUM(S$1:S702),"")</f>
        <v/>
      </c>
      <c r="T703" s="114" t="str">
        <f>IF(AND(M703&lt;&gt;"",M704=""),SUM(M$1:M704)-SUM(T$1:T702),"")</f>
        <v/>
      </c>
      <c r="V703" s="9" t="str">
        <f t="shared" si="116"/>
        <v/>
      </c>
      <c r="W703" s="28" t="str">
        <f t="shared" si="117"/>
        <v/>
      </c>
      <c r="X703" s="114" t="str">
        <f t="shared" si="118"/>
        <v/>
      </c>
      <c r="Y703" s="114" t="str">
        <f t="shared" si="119"/>
        <v/>
      </c>
      <c r="Z703" s="114" t="str">
        <f t="shared" si="120"/>
        <v/>
      </c>
    </row>
    <row r="704" spans="1:26" ht="12.75" x14ac:dyDescent="0.2">
      <c r="A704" s="16"/>
      <c r="C704" t="str">
        <f t="shared" si="110"/>
        <v/>
      </c>
      <c r="D704" s="16"/>
      <c r="E704" s="3" t="str">
        <f>IF(B704="","",IFERROR(VLOOKUP(B704,Ingredients!$A:$G,4,FALSE),"ingredient not in list"))</f>
        <v/>
      </c>
      <c r="F704" t="str">
        <f t="shared" si="111"/>
        <v/>
      </c>
      <c r="G704" s="9" t="str">
        <f>IF(B704="", "", IFERROR((VLOOKUP(B704,Ingredients!$A:$H,8,FALSE)*(D704/(VLOOKUP(B704,Ingredients!$A:$H,3,FALSE)))), "ingredient not in list"))</f>
        <v/>
      </c>
      <c r="H704" t="str">
        <f t="shared" si="112"/>
        <v/>
      </c>
      <c r="I704" s="69" t="str">
        <f>IF($B704="", "", IFERROR((VLOOKUP($B704,Ingredients!$A:$K,9,FALSE)*($D704/(VLOOKUP($B704,Ingredients!$A:$K,3,FALSE)))), "ingredient not in list"))</f>
        <v/>
      </c>
      <c r="J704" t="str">
        <f t="shared" si="113"/>
        <v/>
      </c>
      <c r="K704" s="69" t="str">
        <f>IF($B704="", "", IFERROR((VLOOKUP($B704,Ingredients!$A:$K,10,FALSE)*($D704/(VLOOKUP($B704,Ingredients!$A:$K,3,FALSE)))), "ingredient not in list"))</f>
        <v/>
      </c>
      <c r="L704" t="str">
        <f t="shared" si="114"/>
        <v/>
      </c>
      <c r="M704" s="69" t="str">
        <f>IF($B704="", "", IFERROR((VLOOKUP($B704,Ingredients!$A:$K,11,FALSE)*($D704/(VLOOKUP($B704,Ingredients!$A:$K,3,FALSE)))), "ingredient not in list"))</f>
        <v/>
      </c>
      <c r="N704" t="str">
        <f t="shared" si="115"/>
        <v/>
      </c>
      <c r="O704" s="29" t="str">
        <f>IF($B704="", "", IFERROR((VLOOKUP($B704,Ingredients!$A:$H,6,FALSE)*($D704/(VLOOKUP($B704,Ingredients!$A:$H,3,FALSE)))), "ingredient not in list"))</f>
        <v/>
      </c>
      <c r="P704" s="9" t="str">
        <f>IF(AND(G704&lt;&gt;"",G705=""),SUM(G$1:G705)-SUM(P$1:P703),"")</f>
        <v/>
      </c>
      <c r="Q704" t="str">
        <f>IF(AND(O704&lt;&gt;"",O705=""),SUM(O$1:O705)-SUM(Q$1:Q703),"")</f>
        <v/>
      </c>
      <c r="R704" s="114" t="str">
        <f>IF(AND(I704&lt;&gt;"",I705=""),SUM(I$1:I705)-SUM(R$1:R703),"")</f>
        <v/>
      </c>
      <c r="S704" s="114" t="str">
        <f>IF(AND(K704&lt;&gt;"",K705=""),SUM(K$1:K705)-SUM(S$1:S703),"")</f>
        <v/>
      </c>
      <c r="T704" s="114" t="str">
        <f>IF(AND(M704&lt;&gt;"",M705=""),SUM(M$1:M705)-SUM(T$1:T703),"")</f>
        <v/>
      </c>
      <c r="V704" s="9" t="str">
        <f t="shared" si="116"/>
        <v/>
      </c>
      <c r="W704" s="28" t="str">
        <f t="shared" si="117"/>
        <v/>
      </c>
      <c r="X704" s="114" t="str">
        <f t="shared" si="118"/>
        <v/>
      </c>
      <c r="Y704" s="114" t="str">
        <f t="shared" si="119"/>
        <v/>
      </c>
      <c r="Z704" s="114" t="str">
        <f t="shared" si="120"/>
        <v/>
      </c>
    </row>
    <row r="705" spans="1:26" ht="12.75" x14ac:dyDescent="0.2">
      <c r="A705" s="16"/>
      <c r="C705" t="str">
        <f t="shared" si="110"/>
        <v/>
      </c>
      <c r="D705" s="16"/>
      <c r="E705" s="3" t="str">
        <f>IF(B705="","",IFERROR(VLOOKUP(B705,Ingredients!$A:$G,4,FALSE),"ingredient not in list"))</f>
        <v/>
      </c>
      <c r="F705" t="str">
        <f t="shared" si="111"/>
        <v/>
      </c>
      <c r="G705" s="9" t="str">
        <f>IF(B705="", "", IFERROR((VLOOKUP(B705,Ingredients!$A:$H,8,FALSE)*(D705/(VLOOKUP(B705,Ingredients!$A:$H,3,FALSE)))), "ingredient not in list"))</f>
        <v/>
      </c>
      <c r="H705" t="str">
        <f t="shared" si="112"/>
        <v/>
      </c>
      <c r="I705" s="69" t="str">
        <f>IF($B705="", "", IFERROR((VLOOKUP($B705,Ingredients!$A:$K,9,FALSE)*($D705/(VLOOKUP($B705,Ingredients!$A:$K,3,FALSE)))), "ingredient not in list"))</f>
        <v/>
      </c>
      <c r="J705" t="str">
        <f t="shared" si="113"/>
        <v/>
      </c>
      <c r="K705" s="69" t="str">
        <f>IF($B705="", "", IFERROR((VLOOKUP($B705,Ingredients!$A:$K,10,FALSE)*($D705/(VLOOKUP($B705,Ingredients!$A:$K,3,FALSE)))), "ingredient not in list"))</f>
        <v/>
      </c>
      <c r="L705" t="str">
        <f t="shared" si="114"/>
        <v/>
      </c>
      <c r="M705" s="69" t="str">
        <f>IF($B705="", "", IFERROR((VLOOKUP($B705,Ingredients!$A:$K,11,FALSE)*($D705/(VLOOKUP($B705,Ingredients!$A:$K,3,FALSE)))), "ingredient not in list"))</f>
        <v/>
      </c>
      <c r="N705" t="str">
        <f t="shared" si="115"/>
        <v/>
      </c>
      <c r="O705" s="29" t="str">
        <f>IF($B705="", "", IFERROR((VLOOKUP($B705,Ingredients!$A:$H,6,FALSE)*($D705/(VLOOKUP($B705,Ingredients!$A:$H,3,FALSE)))), "ingredient not in list"))</f>
        <v/>
      </c>
      <c r="P705" s="9" t="str">
        <f>IF(AND(G705&lt;&gt;"",G706=""),SUM(G$1:G706)-SUM(P$1:P704),"")</f>
        <v/>
      </c>
      <c r="Q705" t="str">
        <f>IF(AND(O705&lt;&gt;"",O706=""),SUM(O$1:O706)-SUM(Q$1:Q704),"")</f>
        <v/>
      </c>
      <c r="R705" s="114" t="str">
        <f>IF(AND(I705&lt;&gt;"",I706=""),SUM(I$1:I706)-SUM(R$1:R704),"")</f>
        <v/>
      </c>
      <c r="S705" s="114" t="str">
        <f>IF(AND(K705&lt;&gt;"",K706=""),SUM(K$1:K706)-SUM(S$1:S704),"")</f>
        <v/>
      </c>
      <c r="T705" s="114" t="str">
        <f>IF(AND(M705&lt;&gt;"",M706=""),SUM(M$1:M706)-SUM(T$1:T704),"")</f>
        <v/>
      </c>
      <c r="V705" s="9" t="str">
        <f t="shared" si="116"/>
        <v/>
      </c>
      <c r="W705" s="28" t="str">
        <f t="shared" si="117"/>
        <v/>
      </c>
      <c r="X705" s="114" t="str">
        <f t="shared" si="118"/>
        <v/>
      </c>
      <c r="Y705" s="114" t="str">
        <f t="shared" si="119"/>
        <v/>
      </c>
      <c r="Z705" s="114" t="str">
        <f t="shared" si="120"/>
        <v/>
      </c>
    </row>
    <row r="706" spans="1:26" ht="12.75" x14ac:dyDescent="0.2">
      <c r="A706" s="16"/>
      <c r="C706" t="str">
        <f t="shared" ref="C706:C769" si="121">IF($B706="","", "|")</f>
        <v/>
      </c>
      <c r="D706" s="16"/>
      <c r="E706" s="3" t="str">
        <f>IF(B706="","",IFERROR(VLOOKUP(B706,Ingredients!$A:$G,4,FALSE),"ingredient not in list"))</f>
        <v/>
      </c>
      <c r="F706" t="str">
        <f t="shared" ref="F706:F769" si="122">IF($B706="","", "|")</f>
        <v/>
      </c>
      <c r="G706" s="9" t="str">
        <f>IF(B706="", "", IFERROR((VLOOKUP(B706,Ingredients!$A:$H,8,FALSE)*(D706/(VLOOKUP(B706,Ingredients!$A:$H,3,FALSE)))), "ingredient not in list"))</f>
        <v/>
      </c>
      <c r="H706" t="str">
        <f t="shared" ref="H706:H769" si="123">IF($B706="","", "|")</f>
        <v/>
      </c>
      <c r="I706" s="69" t="str">
        <f>IF($B706="", "", IFERROR((VLOOKUP($B706,Ingredients!$A:$K,9,FALSE)*($D706/(VLOOKUP($B706,Ingredients!$A:$K,3,FALSE)))), "ingredient not in list"))</f>
        <v/>
      </c>
      <c r="J706" t="str">
        <f t="shared" ref="J706:J769" si="124">IF($B706="","", "|")</f>
        <v/>
      </c>
      <c r="K706" s="69" t="str">
        <f>IF($B706="", "", IFERROR((VLOOKUP($B706,Ingredients!$A:$K,10,FALSE)*($D706/(VLOOKUP($B706,Ingredients!$A:$K,3,FALSE)))), "ingredient not in list"))</f>
        <v/>
      </c>
      <c r="L706" t="str">
        <f t="shared" ref="L706:L769" si="125">IF($B706="","", "|")</f>
        <v/>
      </c>
      <c r="M706" s="69" t="str">
        <f>IF($B706="", "", IFERROR((VLOOKUP($B706,Ingredients!$A:$K,11,FALSE)*($D706/(VLOOKUP($B706,Ingredients!$A:$K,3,FALSE)))), "ingredient not in list"))</f>
        <v/>
      </c>
      <c r="N706" t="str">
        <f t="shared" ref="N706:N769" si="126">IF($B706="","", "|")</f>
        <v/>
      </c>
      <c r="O706" s="29" t="str">
        <f>IF($B706="", "", IFERROR((VLOOKUP($B706,Ingredients!$A:$H,6,FALSE)*($D706/(VLOOKUP($B706,Ingredients!$A:$H,3,FALSE)))), "ingredient not in list"))</f>
        <v/>
      </c>
      <c r="P706" s="9" t="str">
        <f>IF(AND(G706&lt;&gt;"",G707=""),SUM(G$1:G707)-SUM(P$1:P705),"")</f>
        <v/>
      </c>
      <c r="Q706" t="str">
        <f>IF(AND(O706&lt;&gt;"",O707=""),SUM(O$1:O707)-SUM(Q$1:Q705),"")</f>
        <v/>
      </c>
      <c r="R706" s="114" t="str">
        <f>IF(AND(I706&lt;&gt;"",I707=""),SUM(I$1:I707)-SUM(R$1:R705),"")</f>
        <v/>
      </c>
      <c r="S706" s="114" t="str">
        <f>IF(AND(K706&lt;&gt;"",K707=""),SUM(K$1:K707)-SUM(S$1:S705),"")</f>
        <v/>
      </c>
      <c r="T706" s="114" t="str">
        <f>IF(AND(M706&lt;&gt;"",M707=""),SUM(M$1:M707)-SUM(T$1:T705),"")</f>
        <v/>
      </c>
      <c r="V706" s="9" t="str">
        <f t="shared" si="116"/>
        <v/>
      </c>
      <c r="W706" s="28" t="str">
        <f t="shared" si="117"/>
        <v/>
      </c>
      <c r="X706" s="114" t="str">
        <f t="shared" si="118"/>
        <v/>
      </c>
      <c r="Y706" s="114" t="str">
        <f t="shared" si="119"/>
        <v/>
      </c>
      <c r="Z706" s="114" t="str">
        <f t="shared" si="120"/>
        <v/>
      </c>
    </row>
    <row r="707" spans="1:26" ht="12.75" x14ac:dyDescent="0.2">
      <c r="A707" s="16"/>
      <c r="C707" t="str">
        <f t="shared" si="121"/>
        <v/>
      </c>
      <c r="D707" s="16"/>
      <c r="E707" s="3" t="str">
        <f>IF(B707="","",IFERROR(VLOOKUP(B707,Ingredients!$A:$G,4,FALSE),"ingredient not in list"))</f>
        <v/>
      </c>
      <c r="F707" t="str">
        <f t="shared" si="122"/>
        <v/>
      </c>
      <c r="G707" s="9" t="str">
        <f>IF(B707="", "", IFERROR((VLOOKUP(B707,Ingredients!$A:$H,8,FALSE)*(D707/(VLOOKUP(B707,Ingredients!$A:$H,3,FALSE)))), "ingredient not in list"))</f>
        <v/>
      </c>
      <c r="H707" t="str">
        <f t="shared" si="123"/>
        <v/>
      </c>
      <c r="I707" s="69" t="str">
        <f>IF($B707="", "", IFERROR((VLOOKUP($B707,Ingredients!$A:$K,9,FALSE)*($D707/(VLOOKUP($B707,Ingredients!$A:$K,3,FALSE)))), "ingredient not in list"))</f>
        <v/>
      </c>
      <c r="J707" t="str">
        <f t="shared" si="124"/>
        <v/>
      </c>
      <c r="K707" s="69" t="str">
        <f>IF($B707="", "", IFERROR((VLOOKUP($B707,Ingredients!$A:$K,10,FALSE)*($D707/(VLOOKUP($B707,Ingredients!$A:$K,3,FALSE)))), "ingredient not in list"))</f>
        <v/>
      </c>
      <c r="L707" t="str">
        <f t="shared" si="125"/>
        <v/>
      </c>
      <c r="M707" s="69" t="str">
        <f>IF($B707="", "", IFERROR((VLOOKUP($B707,Ingredients!$A:$K,11,FALSE)*($D707/(VLOOKUP($B707,Ingredients!$A:$K,3,FALSE)))), "ingredient not in list"))</f>
        <v/>
      </c>
      <c r="N707" t="str">
        <f t="shared" si="126"/>
        <v/>
      </c>
      <c r="O707" s="29" t="str">
        <f>IF($B707="", "", IFERROR((VLOOKUP($B707,Ingredients!$A:$H,6,FALSE)*($D707/(VLOOKUP($B707,Ingredients!$A:$H,3,FALSE)))), "ingredient not in list"))</f>
        <v/>
      </c>
      <c r="P707" s="9" t="str">
        <f>IF(AND(G707&lt;&gt;"",G708=""),SUM(G$1:G708)-SUM(P$1:P706),"")</f>
        <v/>
      </c>
      <c r="Q707" t="str">
        <f>IF(AND(O707&lt;&gt;"",O708=""),SUM(O$1:O708)-SUM(Q$1:Q706),"")</f>
        <v/>
      </c>
      <c r="R707" s="114" t="str">
        <f>IF(AND(I707&lt;&gt;"",I708=""),SUM(I$1:I708)-SUM(R$1:R706),"")</f>
        <v/>
      </c>
      <c r="S707" s="114" t="str">
        <f>IF(AND(K707&lt;&gt;"",K708=""),SUM(K$1:K708)-SUM(S$1:S706),"")</f>
        <v/>
      </c>
      <c r="T707" s="114" t="str">
        <f>IF(AND(M707&lt;&gt;"",M708=""),SUM(M$1:M708)-SUM(T$1:T706),"")</f>
        <v/>
      </c>
      <c r="V707" s="9" t="str">
        <f t="shared" ref="V707:V770" si="127">IF(U707="","",P707/U707)</f>
        <v/>
      </c>
      <c r="W707" s="28" t="str">
        <f t="shared" ref="W707:W770" si="128">IF(U707="","", Q707/U707)</f>
        <v/>
      </c>
      <c r="X707" s="114" t="str">
        <f t="shared" ref="X707:X770" si="129">IF(R707="","", R707/U707)</f>
        <v/>
      </c>
      <c r="Y707" s="114" t="str">
        <f t="shared" ref="Y707:Y770" si="130">IF(S707="","", S707/U707)</f>
        <v/>
      </c>
      <c r="Z707" s="114" t="str">
        <f t="shared" ref="Z707:Z770" si="131">IF(T707="","", T707/U707)</f>
        <v/>
      </c>
    </row>
    <row r="708" spans="1:26" ht="12.75" x14ac:dyDescent="0.2">
      <c r="A708" s="16"/>
      <c r="C708" t="str">
        <f t="shared" si="121"/>
        <v/>
      </c>
      <c r="D708" s="16"/>
      <c r="E708" s="3" t="str">
        <f>IF(B708="","",IFERROR(VLOOKUP(B708,Ingredients!$A:$G,4,FALSE),"ingredient not in list"))</f>
        <v/>
      </c>
      <c r="F708" t="str">
        <f t="shared" si="122"/>
        <v/>
      </c>
      <c r="G708" s="9" t="str">
        <f>IF(B708="", "", IFERROR((VLOOKUP(B708,Ingredients!$A:$H,8,FALSE)*(D708/(VLOOKUP(B708,Ingredients!$A:$H,3,FALSE)))), "ingredient not in list"))</f>
        <v/>
      </c>
      <c r="H708" t="str">
        <f t="shared" si="123"/>
        <v/>
      </c>
      <c r="I708" s="69" t="str">
        <f>IF($B708="", "", IFERROR((VLOOKUP($B708,Ingredients!$A:$K,9,FALSE)*($D708/(VLOOKUP($B708,Ingredients!$A:$K,3,FALSE)))), "ingredient not in list"))</f>
        <v/>
      </c>
      <c r="J708" t="str">
        <f t="shared" si="124"/>
        <v/>
      </c>
      <c r="K708" s="69" t="str">
        <f>IF($B708="", "", IFERROR((VLOOKUP($B708,Ingredients!$A:$K,10,FALSE)*($D708/(VLOOKUP($B708,Ingredients!$A:$K,3,FALSE)))), "ingredient not in list"))</f>
        <v/>
      </c>
      <c r="L708" t="str">
        <f t="shared" si="125"/>
        <v/>
      </c>
      <c r="M708" s="69" t="str">
        <f>IF($B708="", "", IFERROR((VLOOKUP($B708,Ingredients!$A:$K,11,FALSE)*($D708/(VLOOKUP($B708,Ingredients!$A:$K,3,FALSE)))), "ingredient not in list"))</f>
        <v/>
      </c>
      <c r="N708" t="str">
        <f t="shared" si="126"/>
        <v/>
      </c>
      <c r="O708" s="29" t="str">
        <f>IF($B708="", "", IFERROR((VLOOKUP($B708,Ingredients!$A:$H,6,FALSE)*($D708/(VLOOKUP($B708,Ingredients!$A:$H,3,FALSE)))), "ingredient not in list"))</f>
        <v/>
      </c>
      <c r="P708" s="9" t="str">
        <f>IF(AND(G708&lt;&gt;"",G709=""),SUM(G$1:G709)-SUM(P$1:P707),"")</f>
        <v/>
      </c>
      <c r="Q708" t="str">
        <f>IF(AND(O708&lt;&gt;"",O709=""),SUM(O$1:O709)-SUM(Q$1:Q707),"")</f>
        <v/>
      </c>
      <c r="R708" s="114" t="str">
        <f>IF(AND(I708&lt;&gt;"",I709=""),SUM(I$1:I709)-SUM(R$1:R707),"")</f>
        <v/>
      </c>
      <c r="S708" s="114" t="str">
        <f>IF(AND(K708&lt;&gt;"",K709=""),SUM(K$1:K709)-SUM(S$1:S707),"")</f>
        <v/>
      </c>
      <c r="T708" s="114" t="str">
        <f>IF(AND(M708&lt;&gt;"",M709=""),SUM(M$1:M709)-SUM(T$1:T707),"")</f>
        <v/>
      </c>
      <c r="V708" s="9" t="str">
        <f t="shared" si="127"/>
        <v/>
      </c>
      <c r="W708" s="28" t="str">
        <f t="shared" si="128"/>
        <v/>
      </c>
      <c r="X708" s="114" t="str">
        <f t="shared" si="129"/>
        <v/>
      </c>
      <c r="Y708" s="114" t="str">
        <f t="shared" si="130"/>
        <v/>
      </c>
      <c r="Z708" s="114" t="str">
        <f t="shared" si="131"/>
        <v/>
      </c>
    </row>
    <row r="709" spans="1:26" ht="12.75" x14ac:dyDescent="0.2">
      <c r="A709" s="16"/>
      <c r="C709" t="str">
        <f t="shared" si="121"/>
        <v/>
      </c>
      <c r="D709" s="16"/>
      <c r="E709" s="3" t="str">
        <f>IF(B709="","",IFERROR(VLOOKUP(B709,Ingredients!$A:$G,4,FALSE),"ingredient not in list"))</f>
        <v/>
      </c>
      <c r="F709" t="str">
        <f t="shared" si="122"/>
        <v/>
      </c>
      <c r="G709" s="9" t="str">
        <f>IF(B709="", "", IFERROR((VLOOKUP(B709,Ingredients!$A:$H,8,FALSE)*(D709/(VLOOKUP(B709,Ingredients!$A:$H,3,FALSE)))), "ingredient not in list"))</f>
        <v/>
      </c>
      <c r="H709" t="str">
        <f t="shared" si="123"/>
        <v/>
      </c>
      <c r="I709" s="69" t="str">
        <f>IF($B709="", "", IFERROR((VLOOKUP($B709,Ingredients!$A:$K,9,FALSE)*($D709/(VLOOKUP($B709,Ingredients!$A:$K,3,FALSE)))), "ingredient not in list"))</f>
        <v/>
      </c>
      <c r="J709" t="str">
        <f t="shared" si="124"/>
        <v/>
      </c>
      <c r="K709" s="69" t="str">
        <f>IF($B709="", "", IFERROR((VLOOKUP($B709,Ingredients!$A:$K,10,FALSE)*($D709/(VLOOKUP($B709,Ingredients!$A:$K,3,FALSE)))), "ingredient not in list"))</f>
        <v/>
      </c>
      <c r="L709" t="str">
        <f t="shared" si="125"/>
        <v/>
      </c>
      <c r="M709" s="69" t="str">
        <f>IF($B709="", "", IFERROR((VLOOKUP($B709,Ingredients!$A:$K,11,FALSE)*($D709/(VLOOKUP($B709,Ingredients!$A:$K,3,FALSE)))), "ingredient not in list"))</f>
        <v/>
      </c>
      <c r="N709" t="str">
        <f t="shared" si="126"/>
        <v/>
      </c>
      <c r="O709" s="29" t="str">
        <f>IF($B709="", "", IFERROR((VLOOKUP($B709,Ingredients!$A:$H,6,FALSE)*($D709/(VLOOKUP($B709,Ingredients!$A:$H,3,FALSE)))), "ingredient not in list"))</f>
        <v/>
      </c>
      <c r="P709" s="9" t="str">
        <f>IF(AND(G709&lt;&gt;"",G710=""),SUM(G$1:G710)-SUM(P$1:P708),"")</f>
        <v/>
      </c>
      <c r="Q709" t="str">
        <f>IF(AND(O709&lt;&gt;"",O710=""),SUM(O$1:O710)-SUM(Q$1:Q708),"")</f>
        <v/>
      </c>
      <c r="R709" s="114" t="str">
        <f>IF(AND(I709&lt;&gt;"",I710=""),SUM(I$1:I710)-SUM(R$1:R708),"")</f>
        <v/>
      </c>
      <c r="S709" s="114" t="str">
        <f>IF(AND(K709&lt;&gt;"",K710=""),SUM(K$1:K710)-SUM(S$1:S708),"")</f>
        <v/>
      </c>
      <c r="T709" s="114" t="str">
        <f>IF(AND(M709&lt;&gt;"",M710=""),SUM(M$1:M710)-SUM(T$1:T708),"")</f>
        <v/>
      </c>
      <c r="V709" s="9" t="str">
        <f t="shared" si="127"/>
        <v/>
      </c>
      <c r="W709" s="28" t="str">
        <f t="shared" si="128"/>
        <v/>
      </c>
      <c r="X709" s="114" t="str">
        <f t="shared" si="129"/>
        <v/>
      </c>
      <c r="Y709" s="114" t="str">
        <f t="shared" si="130"/>
        <v/>
      </c>
      <c r="Z709" s="114" t="str">
        <f t="shared" si="131"/>
        <v/>
      </c>
    </row>
    <row r="710" spans="1:26" ht="12.75" x14ac:dyDescent="0.2">
      <c r="A710" s="16"/>
      <c r="C710" t="str">
        <f t="shared" si="121"/>
        <v/>
      </c>
      <c r="D710" s="16"/>
      <c r="E710" s="3" t="str">
        <f>IF(B710="","",IFERROR(VLOOKUP(B710,Ingredients!$A:$G,4,FALSE),"ingredient not in list"))</f>
        <v/>
      </c>
      <c r="F710" t="str">
        <f t="shared" si="122"/>
        <v/>
      </c>
      <c r="G710" s="9" t="str">
        <f>IF(B710="", "", IFERROR((VLOOKUP(B710,Ingredients!$A:$H,8,FALSE)*(D710/(VLOOKUP(B710,Ingredients!$A:$H,3,FALSE)))), "ingredient not in list"))</f>
        <v/>
      </c>
      <c r="H710" t="str">
        <f t="shared" si="123"/>
        <v/>
      </c>
      <c r="I710" s="69" t="str">
        <f>IF($B710="", "", IFERROR((VLOOKUP($B710,Ingredients!$A:$K,9,FALSE)*($D710/(VLOOKUP($B710,Ingredients!$A:$K,3,FALSE)))), "ingredient not in list"))</f>
        <v/>
      </c>
      <c r="J710" t="str">
        <f t="shared" si="124"/>
        <v/>
      </c>
      <c r="K710" s="69" t="str">
        <f>IF($B710="", "", IFERROR((VLOOKUP($B710,Ingredients!$A:$K,10,FALSE)*($D710/(VLOOKUP($B710,Ingredients!$A:$K,3,FALSE)))), "ingredient not in list"))</f>
        <v/>
      </c>
      <c r="L710" t="str">
        <f t="shared" si="125"/>
        <v/>
      </c>
      <c r="M710" s="69" t="str">
        <f>IF($B710="", "", IFERROR((VLOOKUP($B710,Ingredients!$A:$K,11,FALSE)*($D710/(VLOOKUP($B710,Ingredients!$A:$K,3,FALSE)))), "ingredient not in list"))</f>
        <v/>
      </c>
      <c r="N710" t="str">
        <f t="shared" si="126"/>
        <v/>
      </c>
      <c r="O710" s="29" t="str">
        <f>IF($B710="", "", IFERROR((VLOOKUP($B710,Ingredients!$A:$H,6,FALSE)*($D710/(VLOOKUP($B710,Ingredients!$A:$H,3,FALSE)))), "ingredient not in list"))</f>
        <v/>
      </c>
      <c r="P710" s="9" t="str">
        <f>IF(AND(G710&lt;&gt;"",G711=""),SUM(G$1:G711)-SUM(P$1:P709),"")</f>
        <v/>
      </c>
      <c r="Q710" t="str">
        <f>IF(AND(O710&lt;&gt;"",O711=""),SUM(O$1:O711)-SUM(Q$1:Q709),"")</f>
        <v/>
      </c>
      <c r="R710" s="114" t="str">
        <f>IF(AND(I710&lt;&gt;"",I711=""),SUM(I$1:I711)-SUM(R$1:R709),"")</f>
        <v/>
      </c>
      <c r="S710" s="114" t="str">
        <f>IF(AND(K710&lt;&gt;"",K711=""),SUM(K$1:K711)-SUM(S$1:S709),"")</f>
        <v/>
      </c>
      <c r="T710" s="114" t="str">
        <f>IF(AND(M710&lt;&gt;"",M711=""),SUM(M$1:M711)-SUM(T$1:T709),"")</f>
        <v/>
      </c>
      <c r="V710" s="9" t="str">
        <f t="shared" si="127"/>
        <v/>
      </c>
      <c r="W710" s="28" t="str">
        <f t="shared" si="128"/>
        <v/>
      </c>
      <c r="X710" s="114" t="str">
        <f t="shared" si="129"/>
        <v/>
      </c>
      <c r="Y710" s="114" t="str">
        <f t="shared" si="130"/>
        <v/>
      </c>
      <c r="Z710" s="114" t="str">
        <f t="shared" si="131"/>
        <v/>
      </c>
    </row>
    <row r="711" spans="1:26" ht="12.75" x14ac:dyDescent="0.2">
      <c r="A711" s="16"/>
      <c r="C711" t="str">
        <f t="shared" si="121"/>
        <v/>
      </c>
      <c r="D711" s="16"/>
      <c r="E711" s="3" t="str">
        <f>IF(B711="","",IFERROR(VLOOKUP(B711,Ingredients!$A:$G,4,FALSE),"ingredient not in list"))</f>
        <v/>
      </c>
      <c r="F711" t="str">
        <f t="shared" si="122"/>
        <v/>
      </c>
      <c r="G711" s="9" t="str">
        <f>IF(B711="", "", IFERROR((VLOOKUP(B711,Ingredients!$A:$H,8,FALSE)*(D711/(VLOOKUP(B711,Ingredients!$A:$H,3,FALSE)))), "ingredient not in list"))</f>
        <v/>
      </c>
      <c r="H711" t="str">
        <f t="shared" si="123"/>
        <v/>
      </c>
      <c r="I711" s="69" t="str">
        <f>IF($B711="", "", IFERROR((VLOOKUP($B711,Ingredients!$A:$K,9,FALSE)*($D711/(VLOOKUP($B711,Ingredients!$A:$K,3,FALSE)))), "ingredient not in list"))</f>
        <v/>
      </c>
      <c r="J711" t="str">
        <f t="shared" si="124"/>
        <v/>
      </c>
      <c r="K711" s="69" t="str">
        <f>IF($B711="", "", IFERROR((VLOOKUP($B711,Ingredients!$A:$K,10,FALSE)*($D711/(VLOOKUP($B711,Ingredients!$A:$K,3,FALSE)))), "ingredient not in list"))</f>
        <v/>
      </c>
      <c r="L711" t="str">
        <f t="shared" si="125"/>
        <v/>
      </c>
      <c r="M711" s="69" t="str">
        <f>IF($B711="", "", IFERROR((VLOOKUP($B711,Ingredients!$A:$K,11,FALSE)*($D711/(VLOOKUP($B711,Ingredients!$A:$K,3,FALSE)))), "ingredient not in list"))</f>
        <v/>
      </c>
      <c r="N711" t="str">
        <f t="shared" si="126"/>
        <v/>
      </c>
      <c r="O711" s="29" t="str">
        <f>IF($B711="", "", IFERROR((VLOOKUP($B711,Ingredients!$A:$H,6,FALSE)*($D711/(VLOOKUP($B711,Ingredients!$A:$H,3,FALSE)))), "ingredient not in list"))</f>
        <v/>
      </c>
      <c r="P711" s="9" t="str">
        <f>IF(AND(G711&lt;&gt;"",G712=""),SUM(G$1:G712)-SUM(P$1:P710),"")</f>
        <v/>
      </c>
      <c r="Q711" t="str">
        <f>IF(AND(O711&lt;&gt;"",O712=""),SUM(O$1:O712)-SUM(Q$1:Q710),"")</f>
        <v/>
      </c>
      <c r="R711" s="114" t="str">
        <f>IF(AND(I711&lt;&gt;"",I712=""),SUM(I$1:I712)-SUM(R$1:R710),"")</f>
        <v/>
      </c>
      <c r="S711" s="114" t="str">
        <f>IF(AND(K711&lt;&gt;"",K712=""),SUM(K$1:K712)-SUM(S$1:S710),"")</f>
        <v/>
      </c>
      <c r="T711" s="114" t="str">
        <f>IF(AND(M711&lt;&gt;"",M712=""),SUM(M$1:M712)-SUM(T$1:T710),"")</f>
        <v/>
      </c>
      <c r="V711" s="9" t="str">
        <f t="shared" si="127"/>
        <v/>
      </c>
      <c r="W711" s="28" t="str">
        <f t="shared" si="128"/>
        <v/>
      </c>
      <c r="X711" s="114" t="str">
        <f t="shared" si="129"/>
        <v/>
      </c>
      <c r="Y711" s="114" t="str">
        <f t="shared" si="130"/>
        <v/>
      </c>
      <c r="Z711" s="114" t="str">
        <f t="shared" si="131"/>
        <v/>
      </c>
    </row>
    <row r="712" spans="1:26" ht="12.75" x14ac:dyDescent="0.2">
      <c r="A712" s="16"/>
      <c r="C712" t="str">
        <f t="shared" si="121"/>
        <v/>
      </c>
      <c r="D712" s="16"/>
      <c r="E712" s="3" t="str">
        <f>IF(B712="","",IFERROR(VLOOKUP(B712,Ingredients!$A:$G,4,FALSE),"ingredient not in list"))</f>
        <v/>
      </c>
      <c r="F712" t="str">
        <f t="shared" si="122"/>
        <v/>
      </c>
      <c r="G712" s="9" t="str">
        <f>IF(B712="", "", IFERROR((VLOOKUP(B712,Ingredients!$A:$H,8,FALSE)*(D712/(VLOOKUP(B712,Ingredients!$A:$H,3,FALSE)))), "ingredient not in list"))</f>
        <v/>
      </c>
      <c r="H712" t="str">
        <f t="shared" si="123"/>
        <v/>
      </c>
      <c r="I712" s="69" t="str">
        <f>IF($B712="", "", IFERROR((VLOOKUP($B712,Ingredients!$A:$K,9,FALSE)*($D712/(VLOOKUP($B712,Ingredients!$A:$K,3,FALSE)))), "ingredient not in list"))</f>
        <v/>
      </c>
      <c r="J712" t="str">
        <f t="shared" si="124"/>
        <v/>
      </c>
      <c r="K712" s="69" t="str">
        <f>IF($B712="", "", IFERROR((VLOOKUP($B712,Ingredients!$A:$K,10,FALSE)*($D712/(VLOOKUP($B712,Ingredients!$A:$K,3,FALSE)))), "ingredient not in list"))</f>
        <v/>
      </c>
      <c r="L712" t="str">
        <f t="shared" si="125"/>
        <v/>
      </c>
      <c r="M712" s="69" t="str">
        <f>IF($B712="", "", IFERROR((VLOOKUP($B712,Ingredients!$A:$K,11,FALSE)*($D712/(VLOOKUP($B712,Ingredients!$A:$K,3,FALSE)))), "ingredient not in list"))</f>
        <v/>
      </c>
      <c r="N712" t="str">
        <f t="shared" si="126"/>
        <v/>
      </c>
      <c r="O712" s="29" t="str">
        <f>IF($B712="", "", IFERROR((VLOOKUP($B712,Ingredients!$A:$H,6,FALSE)*($D712/(VLOOKUP($B712,Ingredients!$A:$H,3,FALSE)))), "ingredient not in list"))</f>
        <v/>
      </c>
      <c r="P712" s="9" t="str">
        <f>IF(AND(G712&lt;&gt;"",G713=""),SUM(G$1:G713)-SUM(P$1:P711),"")</f>
        <v/>
      </c>
      <c r="Q712" t="str">
        <f>IF(AND(O712&lt;&gt;"",O713=""),SUM(O$1:O713)-SUM(Q$1:Q711),"")</f>
        <v/>
      </c>
      <c r="R712" s="114" t="str">
        <f>IF(AND(I712&lt;&gt;"",I713=""),SUM(I$1:I713)-SUM(R$1:R711),"")</f>
        <v/>
      </c>
      <c r="S712" s="114" t="str">
        <f>IF(AND(K712&lt;&gt;"",K713=""),SUM(K$1:K713)-SUM(S$1:S711),"")</f>
        <v/>
      </c>
      <c r="T712" s="114" t="str">
        <f>IF(AND(M712&lt;&gt;"",M713=""),SUM(M$1:M713)-SUM(T$1:T711),"")</f>
        <v/>
      </c>
      <c r="V712" s="9" t="str">
        <f t="shared" si="127"/>
        <v/>
      </c>
      <c r="W712" s="28" t="str">
        <f t="shared" si="128"/>
        <v/>
      </c>
      <c r="X712" s="114" t="str">
        <f t="shared" si="129"/>
        <v/>
      </c>
      <c r="Y712" s="114" t="str">
        <f t="shared" si="130"/>
        <v/>
      </c>
      <c r="Z712" s="114" t="str">
        <f t="shared" si="131"/>
        <v/>
      </c>
    </row>
    <row r="713" spans="1:26" ht="12.75" x14ac:dyDescent="0.2">
      <c r="A713" s="16"/>
      <c r="C713" t="str">
        <f t="shared" si="121"/>
        <v/>
      </c>
      <c r="D713" s="16"/>
      <c r="E713" s="3" t="str">
        <f>IF(B713="","",IFERROR(VLOOKUP(B713,Ingredients!$A:$G,4,FALSE),"ingredient not in list"))</f>
        <v/>
      </c>
      <c r="F713" t="str">
        <f t="shared" si="122"/>
        <v/>
      </c>
      <c r="G713" s="9" t="str">
        <f>IF(B713="", "", IFERROR((VLOOKUP(B713,Ingredients!$A:$H,8,FALSE)*(D713/(VLOOKUP(B713,Ingredients!$A:$H,3,FALSE)))), "ingredient not in list"))</f>
        <v/>
      </c>
      <c r="H713" t="str">
        <f t="shared" si="123"/>
        <v/>
      </c>
      <c r="I713" s="69" t="str">
        <f>IF($B713="", "", IFERROR((VLOOKUP($B713,Ingredients!$A:$K,9,FALSE)*($D713/(VLOOKUP($B713,Ingredients!$A:$K,3,FALSE)))), "ingredient not in list"))</f>
        <v/>
      </c>
      <c r="J713" t="str">
        <f t="shared" si="124"/>
        <v/>
      </c>
      <c r="K713" s="69" t="str">
        <f>IF($B713="", "", IFERROR((VLOOKUP($B713,Ingredients!$A:$K,10,FALSE)*($D713/(VLOOKUP($B713,Ingredients!$A:$K,3,FALSE)))), "ingredient not in list"))</f>
        <v/>
      </c>
      <c r="L713" t="str">
        <f t="shared" si="125"/>
        <v/>
      </c>
      <c r="M713" s="69" t="str">
        <f>IF($B713="", "", IFERROR((VLOOKUP($B713,Ingredients!$A:$K,11,FALSE)*($D713/(VLOOKUP($B713,Ingredients!$A:$K,3,FALSE)))), "ingredient not in list"))</f>
        <v/>
      </c>
      <c r="N713" t="str">
        <f t="shared" si="126"/>
        <v/>
      </c>
      <c r="O713" s="29" t="str">
        <f>IF($B713="", "", IFERROR((VLOOKUP($B713,Ingredients!$A:$H,6,FALSE)*($D713/(VLOOKUP($B713,Ingredients!$A:$H,3,FALSE)))), "ingredient not in list"))</f>
        <v/>
      </c>
      <c r="P713" s="9" t="str">
        <f>IF(AND(G713&lt;&gt;"",G714=""),SUM(G$1:G714)-SUM(P$1:P712),"")</f>
        <v/>
      </c>
      <c r="Q713" t="str">
        <f>IF(AND(O713&lt;&gt;"",O714=""),SUM(O$1:O714)-SUM(Q$1:Q712),"")</f>
        <v/>
      </c>
      <c r="R713" s="114" t="str">
        <f>IF(AND(I713&lt;&gt;"",I714=""),SUM(I$1:I714)-SUM(R$1:R712),"")</f>
        <v/>
      </c>
      <c r="S713" s="114" t="str">
        <f>IF(AND(K713&lt;&gt;"",K714=""),SUM(K$1:K714)-SUM(S$1:S712),"")</f>
        <v/>
      </c>
      <c r="T713" s="114" t="str">
        <f>IF(AND(M713&lt;&gt;"",M714=""),SUM(M$1:M714)-SUM(T$1:T712),"")</f>
        <v/>
      </c>
      <c r="V713" s="9" t="str">
        <f t="shared" si="127"/>
        <v/>
      </c>
      <c r="W713" s="28" t="str">
        <f t="shared" si="128"/>
        <v/>
      </c>
      <c r="X713" s="114" t="str">
        <f t="shared" si="129"/>
        <v/>
      </c>
      <c r="Y713" s="114" t="str">
        <f t="shared" si="130"/>
        <v/>
      </c>
      <c r="Z713" s="114" t="str">
        <f t="shared" si="131"/>
        <v/>
      </c>
    </row>
    <row r="714" spans="1:26" ht="12.75" x14ac:dyDescent="0.2">
      <c r="A714" s="16"/>
      <c r="C714" t="str">
        <f t="shared" si="121"/>
        <v/>
      </c>
      <c r="D714" s="16"/>
      <c r="E714" s="3" t="str">
        <f>IF(B714="","",IFERROR(VLOOKUP(B714,Ingredients!$A:$G,4,FALSE),"ingredient not in list"))</f>
        <v/>
      </c>
      <c r="F714" t="str">
        <f t="shared" si="122"/>
        <v/>
      </c>
      <c r="G714" s="9" t="str">
        <f>IF(B714="", "", IFERROR((VLOOKUP(B714,Ingredients!$A:$H,8,FALSE)*(D714/(VLOOKUP(B714,Ingredients!$A:$H,3,FALSE)))), "ingredient not in list"))</f>
        <v/>
      </c>
      <c r="H714" t="str">
        <f t="shared" si="123"/>
        <v/>
      </c>
      <c r="I714" s="69" t="str">
        <f>IF($B714="", "", IFERROR((VLOOKUP($B714,Ingredients!$A:$K,9,FALSE)*($D714/(VLOOKUP($B714,Ingredients!$A:$K,3,FALSE)))), "ingredient not in list"))</f>
        <v/>
      </c>
      <c r="J714" t="str">
        <f t="shared" si="124"/>
        <v/>
      </c>
      <c r="K714" s="69" t="str">
        <f>IF($B714="", "", IFERROR((VLOOKUP($B714,Ingredients!$A:$K,10,FALSE)*($D714/(VLOOKUP($B714,Ingredients!$A:$K,3,FALSE)))), "ingredient not in list"))</f>
        <v/>
      </c>
      <c r="L714" t="str">
        <f t="shared" si="125"/>
        <v/>
      </c>
      <c r="M714" s="69" t="str">
        <f>IF($B714="", "", IFERROR((VLOOKUP($B714,Ingredients!$A:$K,11,FALSE)*($D714/(VLOOKUP($B714,Ingredients!$A:$K,3,FALSE)))), "ingredient not in list"))</f>
        <v/>
      </c>
      <c r="N714" t="str">
        <f t="shared" si="126"/>
        <v/>
      </c>
      <c r="O714" s="29" t="str">
        <f>IF($B714="", "", IFERROR((VLOOKUP($B714,Ingredients!$A:$H,6,FALSE)*($D714/(VLOOKUP($B714,Ingredients!$A:$H,3,FALSE)))), "ingredient not in list"))</f>
        <v/>
      </c>
      <c r="P714" s="9" t="str">
        <f>IF(AND(G714&lt;&gt;"",G715=""),SUM(G$1:G715)-SUM(P$1:P713),"")</f>
        <v/>
      </c>
      <c r="Q714" t="str">
        <f>IF(AND(O714&lt;&gt;"",O715=""),SUM(O$1:O715)-SUM(Q$1:Q713),"")</f>
        <v/>
      </c>
      <c r="R714" s="114" t="str">
        <f>IF(AND(I714&lt;&gt;"",I715=""),SUM(I$1:I715)-SUM(R$1:R713),"")</f>
        <v/>
      </c>
      <c r="S714" s="114" t="str">
        <f>IF(AND(K714&lt;&gt;"",K715=""),SUM(K$1:K715)-SUM(S$1:S713),"")</f>
        <v/>
      </c>
      <c r="T714" s="114" t="str">
        <f>IF(AND(M714&lt;&gt;"",M715=""),SUM(M$1:M715)-SUM(T$1:T713),"")</f>
        <v/>
      </c>
      <c r="V714" s="9" t="str">
        <f t="shared" si="127"/>
        <v/>
      </c>
      <c r="W714" s="28" t="str">
        <f t="shared" si="128"/>
        <v/>
      </c>
      <c r="X714" s="114" t="str">
        <f t="shared" si="129"/>
        <v/>
      </c>
      <c r="Y714" s="114" t="str">
        <f t="shared" si="130"/>
        <v/>
      </c>
      <c r="Z714" s="114" t="str">
        <f t="shared" si="131"/>
        <v/>
      </c>
    </row>
    <row r="715" spans="1:26" ht="12.75" x14ac:dyDescent="0.2">
      <c r="A715" s="16"/>
      <c r="C715" t="str">
        <f t="shared" si="121"/>
        <v/>
      </c>
      <c r="D715" s="16"/>
      <c r="E715" s="3" t="str">
        <f>IF(B715="","",IFERROR(VLOOKUP(B715,Ingredients!$A:$G,4,FALSE),"ingredient not in list"))</f>
        <v/>
      </c>
      <c r="F715" t="str">
        <f t="shared" si="122"/>
        <v/>
      </c>
      <c r="G715" s="9" t="str">
        <f>IF(B715="", "", IFERROR((VLOOKUP(B715,Ingredients!$A:$H,8,FALSE)*(D715/(VLOOKUP(B715,Ingredients!$A:$H,3,FALSE)))), "ingredient not in list"))</f>
        <v/>
      </c>
      <c r="H715" t="str">
        <f t="shared" si="123"/>
        <v/>
      </c>
      <c r="I715" s="69" t="str">
        <f>IF($B715="", "", IFERROR((VLOOKUP($B715,Ingredients!$A:$K,9,FALSE)*($D715/(VLOOKUP($B715,Ingredients!$A:$K,3,FALSE)))), "ingredient not in list"))</f>
        <v/>
      </c>
      <c r="J715" t="str">
        <f t="shared" si="124"/>
        <v/>
      </c>
      <c r="K715" s="69" t="str">
        <f>IF($B715="", "", IFERROR((VLOOKUP($B715,Ingredients!$A:$K,10,FALSE)*($D715/(VLOOKUP($B715,Ingredients!$A:$K,3,FALSE)))), "ingredient not in list"))</f>
        <v/>
      </c>
      <c r="L715" t="str">
        <f t="shared" si="125"/>
        <v/>
      </c>
      <c r="M715" s="69" t="str">
        <f>IF($B715="", "", IFERROR((VLOOKUP($B715,Ingredients!$A:$K,11,FALSE)*($D715/(VLOOKUP($B715,Ingredients!$A:$K,3,FALSE)))), "ingredient not in list"))</f>
        <v/>
      </c>
      <c r="N715" t="str">
        <f t="shared" si="126"/>
        <v/>
      </c>
      <c r="O715" s="29" t="str">
        <f>IF($B715="", "", IFERROR((VLOOKUP($B715,Ingredients!$A:$H,6,FALSE)*($D715/(VLOOKUP($B715,Ingredients!$A:$H,3,FALSE)))), "ingredient not in list"))</f>
        <v/>
      </c>
      <c r="P715" s="9" t="str">
        <f>IF(AND(G715&lt;&gt;"",G716=""),SUM(G$1:G716)-SUM(P$1:P714),"")</f>
        <v/>
      </c>
      <c r="Q715" t="str">
        <f>IF(AND(O715&lt;&gt;"",O716=""),SUM(O$1:O716)-SUM(Q$1:Q714),"")</f>
        <v/>
      </c>
      <c r="R715" s="114" t="str">
        <f>IF(AND(I715&lt;&gt;"",I716=""),SUM(I$1:I716)-SUM(R$1:R714),"")</f>
        <v/>
      </c>
      <c r="S715" s="114" t="str">
        <f>IF(AND(K715&lt;&gt;"",K716=""),SUM(K$1:K716)-SUM(S$1:S714),"")</f>
        <v/>
      </c>
      <c r="T715" s="114" t="str">
        <f>IF(AND(M715&lt;&gt;"",M716=""),SUM(M$1:M716)-SUM(T$1:T714),"")</f>
        <v/>
      </c>
      <c r="V715" s="9" t="str">
        <f t="shared" si="127"/>
        <v/>
      </c>
      <c r="W715" s="28" t="str">
        <f t="shared" si="128"/>
        <v/>
      </c>
      <c r="X715" s="114" t="str">
        <f t="shared" si="129"/>
        <v/>
      </c>
      <c r="Y715" s="114" t="str">
        <f t="shared" si="130"/>
        <v/>
      </c>
      <c r="Z715" s="114" t="str">
        <f t="shared" si="131"/>
        <v/>
      </c>
    </row>
    <row r="716" spans="1:26" ht="12.75" x14ac:dyDescent="0.2">
      <c r="A716" s="16"/>
      <c r="C716" t="str">
        <f t="shared" si="121"/>
        <v/>
      </c>
      <c r="D716" s="16"/>
      <c r="E716" s="3" t="str">
        <f>IF(B716="","",IFERROR(VLOOKUP(B716,Ingredients!$A:$G,4,FALSE),"ingredient not in list"))</f>
        <v/>
      </c>
      <c r="F716" t="str">
        <f t="shared" si="122"/>
        <v/>
      </c>
      <c r="G716" s="9" t="str">
        <f>IF(B716="", "", IFERROR((VLOOKUP(B716,Ingredients!$A:$H,8,FALSE)*(D716/(VLOOKUP(B716,Ingredients!$A:$H,3,FALSE)))), "ingredient not in list"))</f>
        <v/>
      </c>
      <c r="H716" t="str">
        <f t="shared" si="123"/>
        <v/>
      </c>
      <c r="I716" s="69" t="str">
        <f>IF($B716="", "", IFERROR((VLOOKUP($B716,Ingredients!$A:$K,9,FALSE)*($D716/(VLOOKUP($B716,Ingredients!$A:$K,3,FALSE)))), "ingredient not in list"))</f>
        <v/>
      </c>
      <c r="J716" t="str">
        <f t="shared" si="124"/>
        <v/>
      </c>
      <c r="K716" s="69" t="str">
        <f>IF($B716="", "", IFERROR((VLOOKUP($B716,Ingredients!$A:$K,10,FALSE)*($D716/(VLOOKUP($B716,Ingredients!$A:$K,3,FALSE)))), "ingredient not in list"))</f>
        <v/>
      </c>
      <c r="L716" t="str">
        <f t="shared" si="125"/>
        <v/>
      </c>
      <c r="M716" s="69" t="str">
        <f>IF($B716="", "", IFERROR((VLOOKUP($B716,Ingredients!$A:$K,11,FALSE)*($D716/(VLOOKUP($B716,Ingredients!$A:$K,3,FALSE)))), "ingredient not in list"))</f>
        <v/>
      </c>
      <c r="N716" t="str">
        <f t="shared" si="126"/>
        <v/>
      </c>
      <c r="O716" s="29" t="str">
        <f>IF($B716="", "", IFERROR((VLOOKUP($B716,Ingredients!$A:$H,6,FALSE)*($D716/(VLOOKUP($B716,Ingredients!$A:$H,3,FALSE)))), "ingredient not in list"))</f>
        <v/>
      </c>
      <c r="P716" s="9" t="str">
        <f>IF(AND(G716&lt;&gt;"",G717=""),SUM(G$1:G717)-SUM(P$1:P715),"")</f>
        <v/>
      </c>
      <c r="Q716" t="str">
        <f>IF(AND(O716&lt;&gt;"",O717=""),SUM(O$1:O717)-SUM(Q$1:Q715),"")</f>
        <v/>
      </c>
      <c r="R716" s="114" t="str">
        <f>IF(AND(I716&lt;&gt;"",I717=""),SUM(I$1:I717)-SUM(R$1:R715),"")</f>
        <v/>
      </c>
      <c r="S716" s="114" t="str">
        <f>IF(AND(K716&lt;&gt;"",K717=""),SUM(K$1:K717)-SUM(S$1:S715),"")</f>
        <v/>
      </c>
      <c r="T716" s="114" t="str">
        <f>IF(AND(M716&lt;&gt;"",M717=""),SUM(M$1:M717)-SUM(T$1:T715),"")</f>
        <v/>
      </c>
      <c r="V716" s="9" t="str">
        <f t="shared" si="127"/>
        <v/>
      </c>
      <c r="W716" s="28" t="str">
        <f t="shared" si="128"/>
        <v/>
      </c>
      <c r="X716" s="114" t="str">
        <f t="shared" si="129"/>
        <v/>
      </c>
      <c r="Y716" s="114" t="str">
        <f t="shared" si="130"/>
        <v/>
      </c>
      <c r="Z716" s="114" t="str">
        <f t="shared" si="131"/>
        <v/>
      </c>
    </row>
    <row r="717" spans="1:26" ht="12.75" x14ac:dyDescent="0.2">
      <c r="A717" s="16"/>
      <c r="C717" t="str">
        <f t="shared" si="121"/>
        <v/>
      </c>
      <c r="D717" s="16"/>
      <c r="E717" s="3" t="str">
        <f>IF(B717="","",IFERROR(VLOOKUP(B717,Ingredients!$A:$G,4,FALSE),"ingredient not in list"))</f>
        <v/>
      </c>
      <c r="F717" t="str">
        <f t="shared" si="122"/>
        <v/>
      </c>
      <c r="G717" s="9" t="str">
        <f>IF(B717="", "", IFERROR((VLOOKUP(B717,Ingredients!$A:$H,8,FALSE)*(D717/(VLOOKUP(B717,Ingredients!$A:$H,3,FALSE)))), "ingredient not in list"))</f>
        <v/>
      </c>
      <c r="H717" t="str">
        <f t="shared" si="123"/>
        <v/>
      </c>
      <c r="I717" s="69" t="str">
        <f>IF($B717="", "", IFERROR((VLOOKUP($B717,Ingredients!$A:$K,9,FALSE)*($D717/(VLOOKUP($B717,Ingredients!$A:$K,3,FALSE)))), "ingredient not in list"))</f>
        <v/>
      </c>
      <c r="J717" t="str">
        <f t="shared" si="124"/>
        <v/>
      </c>
      <c r="K717" s="69" t="str">
        <f>IF($B717="", "", IFERROR((VLOOKUP($B717,Ingredients!$A:$K,10,FALSE)*($D717/(VLOOKUP($B717,Ingredients!$A:$K,3,FALSE)))), "ingredient not in list"))</f>
        <v/>
      </c>
      <c r="L717" t="str">
        <f t="shared" si="125"/>
        <v/>
      </c>
      <c r="M717" s="69" t="str">
        <f>IF($B717="", "", IFERROR((VLOOKUP($B717,Ingredients!$A:$K,11,FALSE)*($D717/(VLOOKUP($B717,Ingredients!$A:$K,3,FALSE)))), "ingredient not in list"))</f>
        <v/>
      </c>
      <c r="N717" t="str">
        <f t="shared" si="126"/>
        <v/>
      </c>
      <c r="O717" s="29" t="str">
        <f>IF($B717="", "", IFERROR((VLOOKUP($B717,Ingredients!$A:$H,6,FALSE)*($D717/(VLOOKUP($B717,Ingredients!$A:$H,3,FALSE)))), "ingredient not in list"))</f>
        <v/>
      </c>
      <c r="P717" s="9" t="str">
        <f>IF(AND(G717&lt;&gt;"",G718=""),SUM(G$1:G718)-SUM(P$1:P716),"")</f>
        <v/>
      </c>
      <c r="Q717" t="str">
        <f>IF(AND(O717&lt;&gt;"",O718=""),SUM(O$1:O718)-SUM(Q$1:Q716),"")</f>
        <v/>
      </c>
      <c r="R717" s="114" t="str">
        <f>IF(AND(I717&lt;&gt;"",I718=""),SUM(I$1:I718)-SUM(R$1:R716),"")</f>
        <v/>
      </c>
      <c r="S717" s="114" t="str">
        <f>IF(AND(K717&lt;&gt;"",K718=""),SUM(K$1:K718)-SUM(S$1:S716),"")</f>
        <v/>
      </c>
      <c r="T717" s="114" t="str">
        <f>IF(AND(M717&lt;&gt;"",M718=""),SUM(M$1:M718)-SUM(T$1:T716),"")</f>
        <v/>
      </c>
      <c r="V717" s="9" t="str">
        <f t="shared" si="127"/>
        <v/>
      </c>
      <c r="W717" s="28" t="str">
        <f t="shared" si="128"/>
        <v/>
      </c>
      <c r="X717" s="114" t="str">
        <f t="shared" si="129"/>
        <v/>
      </c>
      <c r="Y717" s="114" t="str">
        <f t="shared" si="130"/>
        <v/>
      </c>
      <c r="Z717" s="114" t="str">
        <f t="shared" si="131"/>
        <v/>
      </c>
    </row>
    <row r="718" spans="1:26" ht="12.75" x14ac:dyDescent="0.2">
      <c r="A718" s="16"/>
      <c r="C718" t="str">
        <f t="shared" si="121"/>
        <v/>
      </c>
      <c r="D718" s="16"/>
      <c r="E718" s="3" t="str">
        <f>IF(B718="","",IFERROR(VLOOKUP(B718,Ingredients!$A:$G,4,FALSE),"ingredient not in list"))</f>
        <v/>
      </c>
      <c r="F718" t="str">
        <f t="shared" si="122"/>
        <v/>
      </c>
      <c r="G718" s="9" t="str">
        <f>IF(B718="", "", IFERROR((VLOOKUP(B718,Ingredients!$A:$H,8,FALSE)*(D718/(VLOOKUP(B718,Ingredients!$A:$H,3,FALSE)))), "ingredient not in list"))</f>
        <v/>
      </c>
      <c r="H718" t="str">
        <f t="shared" si="123"/>
        <v/>
      </c>
      <c r="I718" s="69" t="str">
        <f>IF($B718="", "", IFERROR((VLOOKUP($B718,Ingredients!$A:$K,9,FALSE)*($D718/(VLOOKUP($B718,Ingredients!$A:$K,3,FALSE)))), "ingredient not in list"))</f>
        <v/>
      </c>
      <c r="J718" t="str">
        <f t="shared" si="124"/>
        <v/>
      </c>
      <c r="K718" s="69" t="str">
        <f>IF($B718="", "", IFERROR((VLOOKUP($B718,Ingredients!$A:$K,10,FALSE)*($D718/(VLOOKUP($B718,Ingredients!$A:$K,3,FALSE)))), "ingredient not in list"))</f>
        <v/>
      </c>
      <c r="L718" t="str">
        <f t="shared" si="125"/>
        <v/>
      </c>
      <c r="M718" s="69" t="str">
        <f>IF($B718="", "", IFERROR((VLOOKUP($B718,Ingredients!$A:$K,11,FALSE)*($D718/(VLOOKUP($B718,Ingredients!$A:$K,3,FALSE)))), "ingredient not in list"))</f>
        <v/>
      </c>
      <c r="N718" t="str">
        <f t="shared" si="126"/>
        <v/>
      </c>
      <c r="O718" s="29" t="str">
        <f>IF($B718="", "", IFERROR((VLOOKUP($B718,Ingredients!$A:$H,6,FALSE)*($D718/(VLOOKUP($B718,Ingredients!$A:$H,3,FALSE)))), "ingredient not in list"))</f>
        <v/>
      </c>
      <c r="P718" s="9" t="str">
        <f>IF(AND(G718&lt;&gt;"",G719=""),SUM(G$1:G719)-SUM(P$1:P717),"")</f>
        <v/>
      </c>
      <c r="Q718" t="str">
        <f>IF(AND(O718&lt;&gt;"",O719=""),SUM(O$1:O719)-SUM(Q$1:Q717),"")</f>
        <v/>
      </c>
      <c r="R718" s="114" t="str">
        <f>IF(AND(I718&lt;&gt;"",I719=""),SUM(I$1:I719)-SUM(R$1:R717),"")</f>
        <v/>
      </c>
      <c r="S718" s="114" t="str">
        <f>IF(AND(K718&lt;&gt;"",K719=""),SUM(K$1:K719)-SUM(S$1:S717),"")</f>
        <v/>
      </c>
      <c r="T718" s="114" t="str">
        <f>IF(AND(M718&lt;&gt;"",M719=""),SUM(M$1:M719)-SUM(T$1:T717),"")</f>
        <v/>
      </c>
      <c r="V718" s="9" t="str">
        <f t="shared" si="127"/>
        <v/>
      </c>
      <c r="W718" s="28" t="str">
        <f t="shared" si="128"/>
        <v/>
      </c>
      <c r="X718" s="114" t="str">
        <f t="shared" si="129"/>
        <v/>
      </c>
      <c r="Y718" s="114" t="str">
        <f t="shared" si="130"/>
        <v/>
      </c>
      <c r="Z718" s="114" t="str">
        <f t="shared" si="131"/>
        <v/>
      </c>
    </row>
    <row r="719" spans="1:26" ht="12.75" x14ac:dyDescent="0.2">
      <c r="A719" s="16"/>
      <c r="C719" t="str">
        <f t="shared" si="121"/>
        <v/>
      </c>
      <c r="D719" s="16"/>
      <c r="E719" s="3" t="str">
        <f>IF(B719="","",IFERROR(VLOOKUP(B719,Ingredients!$A:$G,4,FALSE),"ingredient not in list"))</f>
        <v/>
      </c>
      <c r="F719" t="str">
        <f t="shared" si="122"/>
        <v/>
      </c>
      <c r="G719" s="9" t="str">
        <f>IF(B719="", "", IFERROR((VLOOKUP(B719,Ingredients!$A:$H,8,FALSE)*(D719/(VLOOKUP(B719,Ingredients!$A:$H,3,FALSE)))), "ingredient not in list"))</f>
        <v/>
      </c>
      <c r="H719" t="str">
        <f t="shared" si="123"/>
        <v/>
      </c>
      <c r="I719" s="69" t="str">
        <f>IF($B719="", "", IFERROR((VLOOKUP($B719,Ingredients!$A:$K,9,FALSE)*($D719/(VLOOKUP($B719,Ingredients!$A:$K,3,FALSE)))), "ingredient not in list"))</f>
        <v/>
      </c>
      <c r="J719" t="str">
        <f t="shared" si="124"/>
        <v/>
      </c>
      <c r="K719" s="69" t="str">
        <f>IF($B719="", "", IFERROR((VLOOKUP($B719,Ingredients!$A:$K,10,FALSE)*($D719/(VLOOKUP($B719,Ingredients!$A:$K,3,FALSE)))), "ingredient not in list"))</f>
        <v/>
      </c>
      <c r="L719" t="str">
        <f t="shared" si="125"/>
        <v/>
      </c>
      <c r="M719" s="69" t="str">
        <f>IF($B719="", "", IFERROR((VLOOKUP($B719,Ingredients!$A:$K,11,FALSE)*($D719/(VLOOKUP($B719,Ingredients!$A:$K,3,FALSE)))), "ingredient not in list"))</f>
        <v/>
      </c>
      <c r="N719" t="str">
        <f t="shared" si="126"/>
        <v/>
      </c>
      <c r="O719" s="29" t="str">
        <f>IF($B719="", "", IFERROR((VLOOKUP($B719,Ingredients!$A:$H,6,FALSE)*($D719/(VLOOKUP($B719,Ingredients!$A:$H,3,FALSE)))), "ingredient not in list"))</f>
        <v/>
      </c>
      <c r="P719" s="9" t="str">
        <f>IF(AND(G719&lt;&gt;"",G720=""),SUM(G$1:G720)-SUM(P$1:P718),"")</f>
        <v/>
      </c>
      <c r="Q719" t="str">
        <f>IF(AND(O719&lt;&gt;"",O720=""),SUM(O$1:O720)-SUM(Q$1:Q718),"")</f>
        <v/>
      </c>
      <c r="R719" s="114" t="str">
        <f>IF(AND(I719&lt;&gt;"",I720=""),SUM(I$1:I720)-SUM(R$1:R718),"")</f>
        <v/>
      </c>
      <c r="S719" s="114" t="str">
        <f>IF(AND(K719&lt;&gt;"",K720=""),SUM(K$1:K720)-SUM(S$1:S718),"")</f>
        <v/>
      </c>
      <c r="T719" s="114" t="str">
        <f>IF(AND(M719&lt;&gt;"",M720=""),SUM(M$1:M720)-SUM(T$1:T718),"")</f>
        <v/>
      </c>
      <c r="V719" s="9" t="str">
        <f t="shared" si="127"/>
        <v/>
      </c>
      <c r="W719" s="28" t="str">
        <f t="shared" si="128"/>
        <v/>
      </c>
      <c r="X719" s="114" t="str">
        <f t="shared" si="129"/>
        <v/>
      </c>
      <c r="Y719" s="114" t="str">
        <f t="shared" si="130"/>
        <v/>
      </c>
      <c r="Z719" s="114" t="str">
        <f t="shared" si="131"/>
        <v/>
      </c>
    </row>
    <row r="720" spans="1:26" ht="12.75" x14ac:dyDescent="0.2">
      <c r="A720" s="16"/>
      <c r="C720" t="str">
        <f t="shared" si="121"/>
        <v/>
      </c>
      <c r="D720" s="16"/>
      <c r="E720" s="3" t="str">
        <f>IF(B720="","",IFERROR(VLOOKUP(B720,Ingredients!$A:$G,4,FALSE),"ingredient not in list"))</f>
        <v/>
      </c>
      <c r="F720" t="str">
        <f t="shared" si="122"/>
        <v/>
      </c>
      <c r="G720" s="9" t="str">
        <f>IF(B720="", "", IFERROR((VLOOKUP(B720,Ingredients!$A:$H,8,FALSE)*(D720/(VLOOKUP(B720,Ingredients!$A:$H,3,FALSE)))), "ingredient not in list"))</f>
        <v/>
      </c>
      <c r="H720" t="str">
        <f t="shared" si="123"/>
        <v/>
      </c>
      <c r="I720" s="69" t="str">
        <f>IF($B720="", "", IFERROR((VLOOKUP($B720,Ingredients!$A:$K,9,FALSE)*($D720/(VLOOKUP($B720,Ingredients!$A:$K,3,FALSE)))), "ingredient not in list"))</f>
        <v/>
      </c>
      <c r="J720" t="str">
        <f t="shared" si="124"/>
        <v/>
      </c>
      <c r="K720" s="69" t="str">
        <f>IF($B720="", "", IFERROR((VLOOKUP($B720,Ingredients!$A:$K,10,FALSE)*($D720/(VLOOKUP($B720,Ingredients!$A:$K,3,FALSE)))), "ingredient not in list"))</f>
        <v/>
      </c>
      <c r="L720" t="str">
        <f t="shared" si="125"/>
        <v/>
      </c>
      <c r="M720" s="69" t="str">
        <f>IF($B720="", "", IFERROR((VLOOKUP($B720,Ingredients!$A:$K,11,FALSE)*($D720/(VLOOKUP($B720,Ingredients!$A:$K,3,FALSE)))), "ingredient not in list"))</f>
        <v/>
      </c>
      <c r="N720" t="str">
        <f t="shared" si="126"/>
        <v/>
      </c>
      <c r="O720" s="29" t="str">
        <f>IF($B720="", "", IFERROR((VLOOKUP($B720,Ingredients!$A:$H,6,FALSE)*($D720/(VLOOKUP($B720,Ingredients!$A:$H,3,FALSE)))), "ingredient not in list"))</f>
        <v/>
      </c>
      <c r="P720" s="9" t="str">
        <f>IF(AND(G720&lt;&gt;"",G721=""),SUM(G$1:G721)-SUM(P$1:P719),"")</f>
        <v/>
      </c>
      <c r="Q720" t="str">
        <f>IF(AND(O720&lt;&gt;"",O721=""),SUM(O$1:O721)-SUM(Q$1:Q719),"")</f>
        <v/>
      </c>
      <c r="R720" s="114" t="str">
        <f>IF(AND(I720&lt;&gt;"",I721=""),SUM(I$1:I721)-SUM(R$1:R719),"")</f>
        <v/>
      </c>
      <c r="S720" s="114" t="str">
        <f>IF(AND(K720&lt;&gt;"",K721=""),SUM(K$1:K721)-SUM(S$1:S719),"")</f>
        <v/>
      </c>
      <c r="T720" s="114" t="str">
        <f>IF(AND(M720&lt;&gt;"",M721=""),SUM(M$1:M721)-SUM(T$1:T719),"")</f>
        <v/>
      </c>
      <c r="V720" s="9" t="str">
        <f t="shared" si="127"/>
        <v/>
      </c>
      <c r="W720" s="28" t="str">
        <f t="shared" si="128"/>
        <v/>
      </c>
      <c r="X720" s="114" t="str">
        <f t="shared" si="129"/>
        <v/>
      </c>
      <c r="Y720" s="114" t="str">
        <f t="shared" si="130"/>
        <v/>
      </c>
      <c r="Z720" s="114" t="str">
        <f t="shared" si="131"/>
        <v/>
      </c>
    </row>
    <row r="721" spans="1:26" ht="12.75" x14ac:dyDescent="0.2">
      <c r="A721" s="16"/>
      <c r="C721" t="str">
        <f t="shared" si="121"/>
        <v/>
      </c>
      <c r="D721" s="16"/>
      <c r="E721" s="3" t="str">
        <f>IF(B721="","",IFERROR(VLOOKUP(B721,Ingredients!$A:$G,4,FALSE),"ingredient not in list"))</f>
        <v/>
      </c>
      <c r="F721" t="str">
        <f t="shared" si="122"/>
        <v/>
      </c>
      <c r="G721" s="9" t="str">
        <f>IF(B721="", "", IFERROR((VLOOKUP(B721,Ingredients!$A:$H,8,FALSE)*(D721/(VLOOKUP(B721,Ingredients!$A:$H,3,FALSE)))), "ingredient not in list"))</f>
        <v/>
      </c>
      <c r="H721" t="str">
        <f t="shared" si="123"/>
        <v/>
      </c>
      <c r="I721" s="69" t="str">
        <f>IF($B721="", "", IFERROR((VLOOKUP($B721,Ingredients!$A:$K,9,FALSE)*($D721/(VLOOKUP($B721,Ingredients!$A:$K,3,FALSE)))), "ingredient not in list"))</f>
        <v/>
      </c>
      <c r="J721" t="str">
        <f t="shared" si="124"/>
        <v/>
      </c>
      <c r="K721" s="69" t="str">
        <f>IF($B721="", "", IFERROR((VLOOKUP($B721,Ingredients!$A:$K,10,FALSE)*($D721/(VLOOKUP($B721,Ingredients!$A:$K,3,FALSE)))), "ingredient not in list"))</f>
        <v/>
      </c>
      <c r="L721" t="str">
        <f t="shared" si="125"/>
        <v/>
      </c>
      <c r="M721" s="69" t="str">
        <f>IF($B721="", "", IFERROR((VLOOKUP($B721,Ingredients!$A:$K,11,FALSE)*($D721/(VLOOKUP($B721,Ingredients!$A:$K,3,FALSE)))), "ingredient not in list"))</f>
        <v/>
      </c>
      <c r="N721" t="str">
        <f t="shared" si="126"/>
        <v/>
      </c>
      <c r="O721" s="29" t="str">
        <f>IF($B721="", "", IFERROR((VLOOKUP($B721,Ingredients!$A:$H,6,FALSE)*($D721/(VLOOKUP($B721,Ingredients!$A:$H,3,FALSE)))), "ingredient not in list"))</f>
        <v/>
      </c>
      <c r="P721" s="9" t="str">
        <f>IF(AND(G721&lt;&gt;"",G722=""),SUM(G$1:G722)-SUM(P$1:P720),"")</f>
        <v/>
      </c>
      <c r="Q721" t="str">
        <f>IF(AND(O721&lt;&gt;"",O722=""),SUM(O$1:O722)-SUM(Q$1:Q720),"")</f>
        <v/>
      </c>
      <c r="R721" s="114" t="str">
        <f>IF(AND(I721&lt;&gt;"",I722=""),SUM(I$1:I722)-SUM(R$1:R720),"")</f>
        <v/>
      </c>
      <c r="S721" s="114" t="str">
        <f>IF(AND(K721&lt;&gt;"",K722=""),SUM(K$1:K722)-SUM(S$1:S720),"")</f>
        <v/>
      </c>
      <c r="T721" s="114" t="str">
        <f>IF(AND(M721&lt;&gt;"",M722=""),SUM(M$1:M722)-SUM(T$1:T720),"")</f>
        <v/>
      </c>
      <c r="V721" s="9" t="str">
        <f t="shared" si="127"/>
        <v/>
      </c>
      <c r="W721" s="28" t="str">
        <f t="shared" si="128"/>
        <v/>
      </c>
      <c r="X721" s="114" t="str">
        <f t="shared" si="129"/>
        <v/>
      </c>
      <c r="Y721" s="114" t="str">
        <f t="shared" si="130"/>
        <v/>
      </c>
      <c r="Z721" s="114" t="str">
        <f t="shared" si="131"/>
        <v/>
      </c>
    </row>
    <row r="722" spans="1:26" ht="12.75" x14ac:dyDescent="0.2">
      <c r="A722" s="16"/>
      <c r="C722" t="str">
        <f t="shared" si="121"/>
        <v/>
      </c>
      <c r="D722" s="16"/>
      <c r="E722" s="3" t="str">
        <f>IF(B722="","",IFERROR(VLOOKUP(B722,Ingredients!$A:$G,4,FALSE),"ingredient not in list"))</f>
        <v/>
      </c>
      <c r="F722" t="str">
        <f t="shared" si="122"/>
        <v/>
      </c>
      <c r="G722" s="9" t="str">
        <f>IF(B722="", "", IFERROR((VLOOKUP(B722,Ingredients!$A:$H,8,FALSE)*(D722/(VLOOKUP(B722,Ingredients!$A:$H,3,FALSE)))), "ingredient not in list"))</f>
        <v/>
      </c>
      <c r="H722" t="str">
        <f t="shared" si="123"/>
        <v/>
      </c>
      <c r="I722" s="69" t="str">
        <f>IF($B722="", "", IFERROR((VLOOKUP($B722,Ingredients!$A:$K,9,FALSE)*($D722/(VLOOKUP($B722,Ingredients!$A:$K,3,FALSE)))), "ingredient not in list"))</f>
        <v/>
      </c>
      <c r="J722" t="str">
        <f t="shared" si="124"/>
        <v/>
      </c>
      <c r="K722" s="69" t="str">
        <f>IF($B722="", "", IFERROR((VLOOKUP($B722,Ingredients!$A:$K,10,FALSE)*($D722/(VLOOKUP($B722,Ingredients!$A:$K,3,FALSE)))), "ingredient not in list"))</f>
        <v/>
      </c>
      <c r="L722" t="str">
        <f t="shared" si="125"/>
        <v/>
      </c>
      <c r="M722" s="69" t="str">
        <f>IF($B722="", "", IFERROR((VLOOKUP($B722,Ingredients!$A:$K,11,FALSE)*($D722/(VLOOKUP($B722,Ingredients!$A:$K,3,FALSE)))), "ingredient not in list"))</f>
        <v/>
      </c>
      <c r="N722" t="str">
        <f t="shared" si="126"/>
        <v/>
      </c>
      <c r="O722" s="29" t="str">
        <f>IF($B722="", "", IFERROR((VLOOKUP($B722,Ingredients!$A:$H,6,FALSE)*($D722/(VLOOKUP($B722,Ingredients!$A:$H,3,FALSE)))), "ingredient not in list"))</f>
        <v/>
      </c>
      <c r="P722" s="9" t="str">
        <f>IF(AND(G722&lt;&gt;"",G723=""),SUM(G$1:G723)-SUM(P$1:P721),"")</f>
        <v/>
      </c>
      <c r="Q722" t="str">
        <f>IF(AND(O722&lt;&gt;"",O723=""),SUM(O$1:O723)-SUM(Q$1:Q721),"")</f>
        <v/>
      </c>
      <c r="R722" s="114" t="str">
        <f>IF(AND(I722&lt;&gt;"",I723=""),SUM(I$1:I723)-SUM(R$1:R721),"")</f>
        <v/>
      </c>
      <c r="S722" s="114" t="str">
        <f>IF(AND(K722&lt;&gt;"",K723=""),SUM(K$1:K723)-SUM(S$1:S721),"")</f>
        <v/>
      </c>
      <c r="T722" s="114" t="str">
        <f>IF(AND(M722&lt;&gt;"",M723=""),SUM(M$1:M723)-SUM(T$1:T721),"")</f>
        <v/>
      </c>
      <c r="V722" s="9" t="str">
        <f t="shared" si="127"/>
        <v/>
      </c>
      <c r="W722" s="28" t="str">
        <f t="shared" si="128"/>
        <v/>
      </c>
      <c r="X722" s="114" t="str">
        <f t="shared" si="129"/>
        <v/>
      </c>
      <c r="Y722" s="114" t="str">
        <f t="shared" si="130"/>
        <v/>
      </c>
      <c r="Z722" s="114" t="str">
        <f t="shared" si="131"/>
        <v/>
      </c>
    </row>
    <row r="723" spans="1:26" ht="12.75" x14ac:dyDescent="0.2">
      <c r="A723" s="16"/>
      <c r="C723" t="str">
        <f t="shared" si="121"/>
        <v/>
      </c>
      <c r="D723" s="16"/>
      <c r="E723" s="3" t="str">
        <f>IF(B723="","",IFERROR(VLOOKUP(B723,Ingredients!$A:$G,4,FALSE),"ingredient not in list"))</f>
        <v/>
      </c>
      <c r="F723" t="str">
        <f t="shared" si="122"/>
        <v/>
      </c>
      <c r="G723" s="9" t="str">
        <f>IF(B723="", "", IFERROR((VLOOKUP(B723,Ingredients!$A:$H,8,FALSE)*(D723/(VLOOKUP(B723,Ingredients!$A:$H,3,FALSE)))), "ingredient not in list"))</f>
        <v/>
      </c>
      <c r="H723" t="str">
        <f t="shared" si="123"/>
        <v/>
      </c>
      <c r="I723" s="69" t="str">
        <f>IF($B723="", "", IFERROR((VLOOKUP($B723,Ingredients!$A:$K,9,FALSE)*($D723/(VLOOKUP($B723,Ingredients!$A:$K,3,FALSE)))), "ingredient not in list"))</f>
        <v/>
      </c>
      <c r="J723" t="str">
        <f t="shared" si="124"/>
        <v/>
      </c>
      <c r="K723" s="69" t="str">
        <f>IF($B723="", "", IFERROR((VLOOKUP($B723,Ingredients!$A:$K,10,FALSE)*($D723/(VLOOKUP($B723,Ingredients!$A:$K,3,FALSE)))), "ingredient not in list"))</f>
        <v/>
      </c>
      <c r="L723" t="str">
        <f t="shared" si="125"/>
        <v/>
      </c>
      <c r="M723" s="69" t="str">
        <f>IF($B723="", "", IFERROR((VLOOKUP($B723,Ingredients!$A:$K,11,FALSE)*($D723/(VLOOKUP($B723,Ingredients!$A:$K,3,FALSE)))), "ingredient not in list"))</f>
        <v/>
      </c>
      <c r="N723" t="str">
        <f t="shared" si="126"/>
        <v/>
      </c>
      <c r="O723" s="29" t="str">
        <f>IF($B723="", "", IFERROR((VLOOKUP($B723,Ingredients!$A:$H,6,FALSE)*($D723/(VLOOKUP($B723,Ingredients!$A:$H,3,FALSE)))), "ingredient not in list"))</f>
        <v/>
      </c>
      <c r="P723" s="9" t="str">
        <f>IF(AND(G723&lt;&gt;"",G724=""),SUM(G$1:G724)-SUM(P$1:P722),"")</f>
        <v/>
      </c>
      <c r="Q723" t="str">
        <f>IF(AND(O723&lt;&gt;"",O724=""),SUM(O$1:O724)-SUM(Q$1:Q722),"")</f>
        <v/>
      </c>
      <c r="R723" s="114" t="str">
        <f>IF(AND(I723&lt;&gt;"",I724=""),SUM(I$1:I724)-SUM(R$1:R722),"")</f>
        <v/>
      </c>
      <c r="S723" s="114" t="str">
        <f>IF(AND(K723&lt;&gt;"",K724=""),SUM(K$1:K724)-SUM(S$1:S722),"")</f>
        <v/>
      </c>
      <c r="T723" s="114" t="str">
        <f>IF(AND(M723&lt;&gt;"",M724=""),SUM(M$1:M724)-SUM(T$1:T722),"")</f>
        <v/>
      </c>
      <c r="V723" s="9" t="str">
        <f t="shared" si="127"/>
        <v/>
      </c>
      <c r="W723" s="28" t="str">
        <f t="shared" si="128"/>
        <v/>
      </c>
      <c r="X723" s="114" t="str">
        <f t="shared" si="129"/>
        <v/>
      </c>
      <c r="Y723" s="114" t="str">
        <f t="shared" si="130"/>
        <v/>
      </c>
      <c r="Z723" s="114" t="str">
        <f t="shared" si="131"/>
        <v/>
      </c>
    </row>
    <row r="724" spans="1:26" ht="12.75" x14ac:dyDescent="0.2">
      <c r="A724" s="16"/>
      <c r="C724" t="str">
        <f t="shared" si="121"/>
        <v/>
      </c>
      <c r="D724" s="16"/>
      <c r="E724" s="3" t="str">
        <f>IF(B724="","",IFERROR(VLOOKUP(B724,Ingredients!$A:$G,4,FALSE),"ingredient not in list"))</f>
        <v/>
      </c>
      <c r="F724" t="str">
        <f t="shared" si="122"/>
        <v/>
      </c>
      <c r="G724" s="9" t="str">
        <f>IF(B724="", "", IFERROR((VLOOKUP(B724,Ingredients!$A:$H,8,FALSE)*(D724/(VLOOKUP(B724,Ingredients!$A:$H,3,FALSE)))), "ingredient not in list"))</f>
        <v/>
      </c>
      <c r="H724" t="str">
        <f t="shared" si="123"/>
        <v/>
      </c>
      <c r="I724" s="69" t="str">
        <f>IF($B724="", "", IFERROR((VLOOKUP($B724,Ingredients!$A:$K,9,FALSE)*($D724/(VLOOKUP($B724,Ingredients!$A:$K,3,FALSE)))), "ingredient not in list"))</f>
        <v/>
      </c>
      <c r="J724" t="str">
        <f t="shared" si="124"/>
        <v/>
      </c>
      <c r="K724" s="69" t="str">
        <f>IF($B724="", "", IFERROR((VLOOKUP($B724,Ingredients!$A:$K,10,FALSE)*($D724/(VLOOKUP($B724,Ingredients!$A:$K,3,FALSE)))), "ingredient not in list"))</f>
        <v/>
      </c>
      <c r="L724" t="str">
        <f t="shared" si="125"/>
        <v/>
      </c>
      <c r="M724" s="69" t="str">
        <f>IF($B724="", "", IFERROR((VLOOKUP($B724,Ingredients!$A:$K,11,FALSE)*($D724/(VLOOKUP($B724,Ingredients!$A:$K,3,FALSE)))), "ingredient not in list"))</f>
        <v/>
      </c>
      <c r="N724" t="str">
        <f t="shared" si="126"/>
        <v/>
      </c>
      <c r="O724" s="29" t="str">
        <f>IF($B724="", "", IFERROR((VLOOKUP($B724,Ingredients!$A:$H,6,FALSE)*($D724/(VLOOKUP($B724,Ingredients!$A:$H,3,FALSE)))), "ingredient not in list"))</f>
        <v/>
      </c>
      <c r="P724" s="9" t="str">
        <f>IF(AND(G724&lt;&gt;"",G725=""),SUM(G$1:G725)-SUM(P$1:P723),"")</f>
        <v/>
      </c>
      <c r="Q724" t="str">
        <f>IF(AND(O724&lt;&gt;"",O725=""),SUM(O$1:O725)-SUM(Q$1:Q723),"")</f>
        <v/>
      </c>
      <c r="R724" s="114" t="str">
        <f>IF(AND(I724&lt;&gt;"",I725=""),SUM(I$1:I725)-SUM(R$1:R723),"")</f>
        <v/>
      </c>
      <c r="S724" s="114" t="str">
        <f>IF(AND(K724&lt;&gt;"",K725=""),SUM(K$1:K725)-SUM(S$1:S723),"")</f>
        <v/>
      </c>
      <c r="T724" s="114" t="str">
        <f>IF(AND(M724&lt;&gt;"",M725=""),SUM(M$1:M725)-SUM(T$1:T723),"")</f>
        <v/>
      </c>
      <c r="V724" s="9" t="str">
        <f t="shared" si="127"/>
        <v/>
      </c>
      <c r="W724" s="28" t="str">
        <f t="shared" si="128"/>
        <v/>
      </c>
      <c r="X724" s="114" t="str">
        <f t="shared" si="129"/>
        <v/>
      </c>
      <c r="Y724" s="114" t="str">
        <f t="shared" si="130"/>
        <v/>
      </c>
      <c r="Z724" s="114" t="str">
        <f t="shared" si="131"/>
        <v/>
      </c>
    </row>
    <row r="725" spans="1:26" ht="12.75" x14ac:dyDescent="0.2">
      <c r="A725" s="16"/>
      <c r="C725" t="str">
        <f t="shared" si="121"/>
        <v/>
      </c>
      <c r="D725" s="16"/>
      <c r="E725" s="3" t="str">
        <f>IF(B725="","",IFERROR(VLOOKUP(B725,Ingredients!$A:$G,4,FALSE),"ingredient not in list"))</f>
        <v/>
      </c>
      <c r="F725" t="str">
        <f t="shared" si="122"/>
        <v/>
      </c>
      <c r="G725" s="9" t="str">
        <f>IF(B725="", "", IFERROR((VLOOKUP(B725,Ingredients!$A:$H,8,FALSE)*(D725/(VLOOKUP(B725,Ingredients!$A:$H,3,FALSE)))), "ingredient not in list"))</f>
        <v/>
      </c>
      <c r="H725" t="str">
        <f t="shared" si="123"/>
        <v/>
      </c>
      <c r="I725" s="69" t="str">
        <f>IF($B725="", "", IFERROR((VLOOKUP($B725,Ingredients!$A:$K,9,FALSE)*($D725/(VLOOKUP($B725,Ingredients!$A:$K,3,FALSE)))), "ingredient not in list"))</f>
        <v/>
      </c>
      <c r="J725" t="str">
        <f t="shared" si="124"/>
        <v/>
      </c>
      <c r="K725" s="69" t="str">
        <f>IF($B725="", "", IFERROR((VLOOKUP($B725,Ingredients!$A:$K,10,FALSE)*($D725/(VLOOKUP($B725,Ingredients!$A:$K,3,FALSE)))), "ingredient not in list"))</f>
        <v/>
      </c>
      <c r="L725" t="str">
        <f t="shared" si="125"/>
        <v/>
      </c>
      <c r="M725" s="69" t="str">
        <f>IF($B725="", "", IFERROR((VLOOKUP($B725,Ingredients!$A:$K,11,FALSE)*($D725/(VLOOKUP($B725,Ingredients!$A:$K,3,FALSE)))), "ingredient not in list"))</f>
        <v/>
      </c>
      <c r="N725" t="str">
        <f t="shared" si="126"/>
        <v/>
      </c>
      <c r="O725" s="29" t="str">
        <f>IF($B725="", "", IFERROR((VLOOKUP($B725,Ingredients!$A:$H,6,FALSE)*($D725/(VLOOKUP($B725,Ingredients!$A:$H,3,FALSE)))), "ingredient not in list"))</f>
        <v/>
      </c>
      <c r="P725" s="9" t="str">
        <f>IF(AND(G725&lt;&gt;"",G726=""),SUM(G$1:G726)-SUM(P$1:P724),"")</f>
        <v/>
      </c>
      <c r="Q725" t="str">
        <f>IF(AND(O725&lt;&gt;"",O726=""),SUM(O$1:O726)-SUM(Q$1:Q724),"")</f>
        <v/>
      </c>
      <c r="R725" s="114" t="str">
        <f>IF(AND(I725&lt;&gt;"",I726=""),SUM(I$1:I726)-SUM(R$1:R724),"")</f>
        <v/>
      </c>
      <c r="S725" s="114" t="str">
        <f>IF(AND(K725&lt;&gt;"",K726=""),SUM(K$1:K726)-SUM(S$1:S724),"")</f>
        <v/>
      </c>
      <c r="T725" s="114" t="str">
        <f>IF(AND(M725&lt;&gt;"",M726=""),SUM(M$1:M726)-SUM(T$1:T724),"")</f>
        <v/>
      </c>
      <c r="V725" s="9" t="str">
        <f t="shared" si="127"/>
        <v/>
      </c>
      <c r="W725" s="28" t="str">
        <f t="shared" si="128"/>
        <v/>
      </c>
      <c r="X725" s="114" t="str">
        <f t="shared" si="129"/>
        <v/>
      </c>
      <c r="Y725" s="114" t="str">
        <f t="shared" si="130"/>
        <v/>
      </c>
      <c r="Z725" s="114" t="str">
        <f t="shared" si="131"/>
        <v/>
      </c>
    </row>
    <row r="726" spans="1:26" ht="12.75" x14ac:dyDescent="0.2">
      <c r="A726" s="16"/>
      <c r="C726" t="str">
        <f t="shared" si="121"/>
        <v/>
      </c>
      <c r="D726" s="16"/>
      <c r="E726" s="3" t="str">
        <f>IF(B726="","",IFERROR(VLOOKUP(B726,Ingredients!$A:$G,4,FALSE),"ingredient not in list"))</f>
        <v/>
      </c>
      <c r="F726" t="str">
        <f t="shared" si="122"/>
        <v/>
      </c>
      <c r="G726" s="9" t="str">
        <f>IF(B726="", "", IFERROR((VLOOKUP(B726,Ingredients!$A:$H,8,FALSE)*(D726/(VLOOKUP(B726,Ingredients!$A:$H,3,FALSE)))), "ingredient not in list"))</f>
        <v/>
      </c>
      <c r="H726" t="str">
        <f t="shared" si="123"/>
        <v/>
      </c>
      <c r="I726" s="69" t="str">
        <f>IF($B726="", "", IFERROR((VLOOKUP($B726,Ingredients!$A:$K,9,FALSE)*($D726/(VLOOKUP($B726,Ingredients!$A:$K,3,FALSE)))), "ingredient not in list"))</f>
        <v/>
      </c>
      <c r="J726" t="str">
        <f t="shared" si="124"/>
        <v/>
      </c>
      <c r="K726" s="69" t="str">
        <f>IF($B726="", "", IFERROR((VLOOKUP($B726,Ingredients!$A:$K,10,FALSE)*($D726/(VLOOKUP($B726,Ingredients!$A:$K,3,FALSE)))), "ingredient not in list"))</f>
        <v/>
      </c>
      <c r="L726" t="str">
        <f t="shared" si="125"/>
        <v/>
      </c>
      <c r="M726" s="69" t="str">
        <f>IF($B726="", "", IFERROR((VLOOKUP($B726,Ingredients!$A:$K,11,FALSE)*($D726/(VLOOKUP($B726,Ingredients!$A:$K,3,FALSE)))), "ingredient not in list"))</f>
        <v/>
      </c>
      <c r="N726" t="str">
        <f t="shared" si="126"/>
        <v/>
      </c>
      <c r="O726" s="29" t="str">
        <f>IF($B726="", "", IFERROR((VLOOKUP($B726,Ingredients!$A:$H,6,FALSE)*($D726/(VLOOKUP($B726,Ingredients!$A:$H,3,FALSE)))), "ingredient not in list"))</f>
        <v/>
      </c>
      <c r="P726" s="9" t="str">
        <f>IF(AND(G726&lt;&gt;"",G727=""),SUM(G$1:G727)-SUM(P$1:P725),"")</f>
        <v/>
      </c>
      <c r="Q726" t="str">
        <f>IF(AND(O726&lt;&gt;"",O727=""),SUM(O$1:O727)-SUM(Q$1:Q725),"")</f>
        <v/>
      </c>
      <c r="R726" s="114" t="str">
        <f>IF(AND(I726&lt;&gt;"",I727=""),SUM(I$1:I727)-SUM(R$1:R725),"")</f>
        <v/>
      </c>
      <c r="S726" s="114" t="str">
        <f>IF(AND(K726&lt;&gt;"",K727=""),SUM(K$1:K727)-SUM(S$1:S725),"")</f>
        <v/>
      </c>
      <c r="T726" s="114" t="str">
        <f>IF(AND(M726&lt;&gt;"",M727=""),SUM(M$1:M727)-SUM(T$1:T725),"")</f>
        <v/>
      </c>
      <c r="V726" s="9" t="str">
        <f t="shared" si="127"/>
        <v/>
      </c>
      <c r="W726" s="28" t="str">
        <f t="shared" si="128"/>
        <v/>
      </c>
      <c r="X726" s="114" t="str">
        <f t="shared" si="129"/>
        <v/>
      </c>
      <c r="Y726" s="114" t="str">
        <f t="shared" si="130"/>
        <v/>
      </c>
      <c r="Z726" s="114" t="str">
        <f t="shared" si="131"/>
        <v/>
      </c>
    </row>
    <row r="727" spans="1:26" ht="12.75" x14ac:dyDescent="0.2">
      <c r="A727" s="16"/>
      <c r="C727" t="str">
        <f t="shared" si="121"/>
        <v/>
      </c>
      <c r="D727" s="16"/>
      <c r="E727" s="3" t="str">
        <f>IF(B727="","",IFERROR(VLOOKUP(B727,Ingredients!$A:$G,4,FALSE),"ingredient not in list"))</f>
        <v/>
      </c>
      <c r="F727" t="str">
        <f t="shared" si="122"/>
        <v/>
      </c>
      <c r="G727" s="9" t="str">
        <f>IF(B727="", "", IFERROR((VLOOKUP(B727,Ingredients!$A:$H,8,FALSE)*(D727/(VLOOKUP(B727,Ingredients!$A:$H,3,FALSE)))), "ingredient not in list"))</f>
        <v/>
      </c>
      <c r="H727" t="str">
        <f t="shared" si="123"/>
        <v/>
      </c>
      <c r="I727" s="69" t="str">
        <f>IF($B727="", "", IFERROR((VLOOKUP($B727,Ingredients!$A:$K,9,FALSE)*($D727/(VLOOKUP($B727,Ingredients!$A:$K,3,FALSE)))), "ingredient not in list"))</f>
        <v/>
      </c>
      <c r="J727" t="str">
        <f t="shared" si="124"/>
        <v/>
      </c>
      <c r="K727" s="69" t="str">
        <f>IF($B727="", "", IFERROR((VLOOKUP($B727,Ingredients!$A:$K,10,FALSE)*($D727/(VLOOKUP($B727,Ingredients!$A:$K,3,FALSE)))), "ingredient not in list"))</f>
        <v/>
      </c>
      <c r="L727" t="str">
        <f t="shared" si="125"/>
        <v/>
      </c>
      <c r="M727" s="69" t="str">
        <f>IF($B727="", "", IFERROR((VLOOKUP($B727,Ingredients!$A:$K,11,FALSE)*($D727/(VLOOKUP($B727,Ingredients!$A:$K,3,FALSE)))), "ingredient not in list"))</f>
        <v/>
      </c>
      <c r="N727" t="str">
        <f t="shared" si="126"/>
        <v/>
      </c>
      <c r="O727" s="29" t="str">
        <f>IF($B727="", "", IFERROR((VLOOKUP($B727,Ingredients!$A:$H,6,FALSE)*($D727/(VLOOKUP($B727,Ingredients!$A:$H,3,FALSE)))), "ingredient not in list"))</f>
        <v/>
      </c>
      <c r="P727" s="9" t="str">
        <f>IF(AND(G727&lt;&gt;"",G728=""),SUM(G$1:G728)-SUM(P$1:P726),"")</f>
        <v/>
      </c>
      <c r="Q727" t="str">
        <f>IF(AND(O727&lt;&gt;"",O728=""),SUM(O$1:O728)-SUM(Q$1:Q726),"")</f>
        <v/>
      </c>
      <c r="R727" s="114" t="str">
        <f>IF(AND(I727&lt;&gt;"",I728=""),SUM(I$1:I728)-SUM(R$1:R726),"")</f>
        <v/>
      </c>
      <c r="S727" s="114" t="str">
        <f>IF(AND(K727&lt;&gt;"",K728=""),SUM(K$1:K728)-SUM(S$1:S726),"")</f>
        <v/>
      </c>
      <c r="T727" s="114" t="str">
        <f>IF(AND(M727&lt;&gt;"",M728=""),SUM(M$1:M728)-SUM(T$1:T726),"")</f>
        <v/>
      </c>
      <c r="V727" s="9" t="str">
        <f t="shared" si="127"/>
        <v/>
      </c>
      <c r="W727" s="28" t="str">
        <f t="shared" si="128"/>
        <v/>
      </c>
      <c r="X727" s="114" t="str">
        <f t="shared" si="129"/>
        <v/>
      </c>
      <c r="Y727" s="114" t="str">
        <f t="shared" si="130"/>
        <v/>
      </c>
      <c r="Z727" s="114" t="str">
        <f t="shared" si="131"/>
        <v/>
      </c>
    </row>
    <row r="728" spans="1:26" ht="12.75" x14ac:dyDescent="0.2">
      <c r="A728" s="16"/>
      <c r="C728" t="str">
        <f t="shared" si="121"/>
        <v/>
      </c>
      <c r="D728" s="16"/>
      <c r="E728" s="3" t="str">
        <f>IF(B728="","",IFERROR(VLOOKUP(B728,Ingredients!$A:$G,4,FALSE),"ingredient not in list"))</f>
        <v/>
      </c>
      <c r="F728" t="str">
        <f t="shared" si="122"/>
        <v/>
      </c>
      <c r="G728" s="9" t="str">
        <f>IF(B728="", "", IFERROR((VLOOKUP(B728,Ingredients!$A:$H,8,FALSE)*(D728/(VLOOKUP(B728,Ingredients!$A:$H,3,FALSE)))), "ingredient not in list"))</f>
        <v/>
      </c>
      <c r="H728" t="str">
        <f t="shared" si="123"/>
        <v/>
      </c>
      <c r="I728" s="69" t="str">
        <f>IF($B728="", "", IFERROR((VLOOKUP($B728,Ingredients!$A:$K,9,FALSE)*($D728/(VLOOKUP($B728,Ingredients!$A:$K,3,FALSE)))), "ingredient not in list"))</f>
        <v/>
      </c>
      <c r="J728" t="str">
        <f t="shared" si="124"/>
        <v/>
      </c>
      <c r="K728" s="69" t="str">
        <f>IF($B728="", "", IFERROR((VLOOKUP($B728,Ingredients!$A:$K,10,FALSE)*($D728/(VLOOKUP($B728,Ingredients!$A:$K,3,FALSE)))), "ingredient not in list"))</f>
        <v/>
      </c>
      <c r="L728" t="str">
        <f t="shared" si="125"/>
        <v/>
      </c>
      <c r="M728" s="69" t="str">
        <f>IF($B728="", "", IFERROR((VLOOKUP($B728,Ingredients!$A:$K,11,FALSE)*($D728/(VLOOKUP($B728,Ingredients!$A:$K,3,FALSE)))), "ingredient not in list"))</f>
        <v/>
      </c>
      <c r="N728" t="str">
        <f t="shared" si="126"/>
        <v/>
      </c>
      <c r="O728" s="29" t="str">
        <f>IF($B728="", "", IFERROR((VLOOKUP($B728,Ingredients!$A:$H,6,FALSE)*($D728/(VLOOKUP($B728,Ingredients!$A:$H,3,FALSE)))), "ingredient not in list"))</f>
        <v/>
      </c>
      <c r="P728" s="9" t="str">
        <f>IF(AND(G728&lt;&gt;"",G729=""),SUM(G$1:G729)-SUM(P$1:P727),"")</f>
        <v/>
      </c>
      <c r="Q728" t="str">
        <f>IF(AND(O728&lt;&gt;"",O729=""),SUM(O$1:O729)-SUM(Q$1:Q727),"")</f>
        <v/>
      </c>
      <c r="R728" s="114" t="str">
        <f>IF(AND(I728&lt;&gt;"",I729=""),SUM(I$1:I729)-SUM(R$1:R727),"")</f>
        <v/>
      </c>
      <c r="S728" s="114" t="str">
        <f>IF(AND(K728&lt;&gt;"",K729=""),SUM(K$1:K729)-SUM(S$1:S727),"")</f>
        <v/>
      </c>
      <c r="T728" s="114" t="str">
        <f>IF(AND(M728&lt;&gt;"",M729=""),SUM(M$1:M729)-SUM(T$1:T727),"")</f>
        <v/>
      </c>
      <c r="V728" s="9" t="str">
        <f t="shared" si="127"/>
        <v/>
      </c>
      <c r="W728" s="28" t="str">
        <f t="shared" si="128"/>
        <v/>
      </c>
      <c r="X728" s="114" t="str">
        <f t="shared" si="129"/>
        <v/>
      </c>
      <c r="Y728" s="114" t="str">
        <f t="shared" si="130"/>
        <v/>
      </c>
      <c r="Z728" s="114" t="str">
        <f t="shared" si="131"/>
        <v/>
      </c>
    </row>
    <row r="729" spans="1:26" ht="12.75" x14ac:dyDescent="0.2">
      <c r="A729" s="16"/>
      <c r="C729" t="str">
        <f t="shared" si="121"/>
        <v/>
      </c>
      <c r="D729" s="16"/>
      <c r="E729" s="3" t="str">
        <f>IF(B729="","",IFERROR(VLOOKUP(B729,Ingredients!$A:$G,4,FALSE),"ingredient not in list"))</f>
        <v/>
      </c>
      <c r="F729" t="str">
        <f t="shared" si="122"/>
        <v/>
      </c>
      <c r="G729" s="9" t="str">
        <f>IF(B729="", "", IFERROR((VLOOKUP(B729,Ingredients!$A:$H,8,FALSE)*(D729/(VLOOKUP(B729,Ingredients!$A:$H,3,FALSE)))), "ingredient not in list"))</f>
        <v/>
      </c>
      <c r="H729" t="str">
        <f t="shared" si="123"/>
        <v/>
      </c>
      <c r="I729" s="69" t="str">
        <f>IF($B729="", "", IFERROR((VLOOKUP($B729,Ingredients!$A:$K,9,FALSE)*($D729/(VLOOKUP($B729,Ingredients!$A:$K,3,FALSE)))), "ingredient not in list"))</f>
        <v/>
      </c>
      <c r="J729" t="str">
        <f t="shared" si="124"/>
        <v/>
      </c>
      <c r="K729" s="69" t="str">
        <f>IF($B729="", "", IFERROR((VLOOKUP($B729,Ingredients!$A:$K,10,FALSE)*($D729/(VLOOKUP($B729,Ingredients!$A:$K,3,FALSE)))), "ingredient not in list"))</f>
        <v/>
      </c>
      <c r="L729" t="str">
        <f t="shared" si="125"/>
        <v/>
      </c>
      <c r="M729" s="69" t="str">
        <f>IF($B729="", "", IFERROR((VLOOKUP($B729,Ingredients!$A:$K,11,FALSE)*($D729/(VLOOKUP($B729,Ingredients!$A:$K,3,FALSE)))), "ingredient not in list"))</f>
        <v/>
      </c>
      <c r="N729" t="str">
        <f t="shared" si="126"/>
        <v/>
      </c>
      <c r="O729" s="29" t="str">
        <f>IF($B729="", "", IFERROR((VLOOKUP($B729,Ingredients!$A:$H,6,FALSE)*($D729/(VLOOKUP($B729,Ingredients!$A:$H,3,FALSE)))), "ingredient not in list"))</f>
        <v/>
      </c>
      <c r="P729" s="9" t="str">
        <f>IF(AND(G729&lt;&gt;"",G730=""),SUM(G$1:G730)-SUM(P$1:P728),"")</f>
        <v/>
      </c>
      <c r="Q729" t="str">
        <f>IF(AND(O729&lt;&gt;"",O730=""),SUM(O$1:O730)-SUM(Q$1:Q728),"")</f>
        <v/>
      </c>
      <c r="R729" s="114" t="str">
        <f>IF(AND(I729&lt;&gt;"",I730=""),SUM(I$1:I730)-SUM(R$1:R728),"")</f>
        <v/>
      </c>
      <c r="S729" s="114" t="str">
        <f>IF(AND(K729&lt;&gt;"",K730=""),SUM(K$1:K730)-SUM(S$1:S728),"")</f>
        <v/>
      </c>
      <c r="T729" s="114" t="str">
        <f>IF(AND(M729&lt;&gt;"",M730=""),SUM(M$1:M730)-SUM(T$1:T728),"")</f>
        <v/>
      </c>
      <c r="V729" s="9" t="str">
        <f t="shared" si="127"/>
        <v/>
      </c>
      <c r="W729" s="28" t="str">
        <f t="shared" si="128"/>
        <v/>
      </c>
      <c r="X729" s="114" t="str">
        <f t="shared" si="129"/>
        <v/>
      </c>
      <c r="Y729" s="114" t="str">
        <f t="shared" si="130"/>
        <v/>
      </c>
      <c r="Z729" s="114" t="str">
        <f t="shared" si="131"/>
        <v/>
      </c>
    </row>
    <row r="730" spans="1:26" ht="12.75" x14ac:dyDescent="0.2">
      <c r="A730" s="16"/>
      <c r="C730" t="str">
        <f t="shared" si="121"/>
        <v/>
      </c>
      <c r="D730" s="16"/>
      <c r="E730" s="3" t="str">
        <f>IF(B730="","",IFERROR(VLOOKUP(B730,Ingredients!$A:$G,4,FALSE),"ingredient not in list"))</f>
        <v/>
      </c>
      <c r="F730" t="str">
        <f t="shared" si="122"/>
        <v/>
      </c>
      <c r="G730" s="9" t="str">
        <f>IF(B730="", "", IFERROR((VLOOKUP(B730,Ingredients!$A:$H,8,FALSE)*(D730/(VLOOKUP(B730,Ingredients!$A:$H,3,FALSE)))), "ingredient not in list"))</f>
        <v/>
      </c>
      <c r="H730" t="str">
        <f t="shared" si="123"/>
        <v/>
      </c>
      <c r="I730" s="69" t="str">
        <f>IF($B730="", "", IFERROR((VLOOKUP($B730,Ingredients!$A:$K,9,FALSE)*($D730/(VLOOKUP($B730,Ingredients!$A:$K,3,FALSE)))), "ingredient not in list"))</f>
        <v/>
      </c>
      <c r="J730" t="str">
        <f t="shared" si="124"/>
        <v/>
      </c>
      <c r="K730" s="69" t="str">
        <f>IF($B730="", "", IFERROR((VLOOKUP($B730,Ingredients!$A:$K,10,FALSE)*($D730/(VLOOKUP($B730,Ingredients!$A:$K,3,FALSE)))), "ingredient not in list"))</f>
        <v/>
      </c>
      <c r="L730" t="str">
        <f t="shared" si="125"/>
        <v/>
      </c>
      <c r="M730" s="69" t="str">
        <f>IF($B730="", "", IFERROR((VLOOKUP($B730,Ingredients!$A:$K,11,FALSE)*($D730/(VLOOKUP($B730,Ingredients!$A:$K,3,FALSE)))), "ingredient not in list"))</f>
        <v/>
      </c>
      <c r="N730" t="str">
        <f t="shared" si="126"/>
        <v/>
      </c>
      <c r="O730" s="29" t="str">
        <f>IF($B730="", "", IFERROR((VLOOKUP($B730,Ingredients!$A:$H,6,FALSE)*($D730/(VLOOKUP($B730,Ingredients!$A:$H,3,FALSE)))), "ingredient not in list"))</f>
        <v/>
      </c>
      <c r="P730" s="9" t="str">
        <f>IF(AND(G730&lt;&gt;"",G731=""),SUM(G$1:G731)-SUM(P$1:P729),"")</f>
        <v/>
      </c>
      <c r="Q730" t="str">
        <f>IF(AND(O730&lt;&gt;"",O731=""),SUM(O$1:O731)-SUM(Q$1:Q729),"")</f>
        <v/>
      </c>
      <c r="R730" s="114" t="str">
        <f>IF(AND(I730&lt;&gt;"",I731=""),SUM(I$1:I731)-SUM(R$1:R729),"")</f>
        <v/>
      </c>
      <c r="S730" s="114" t="str">
        <f>IF(AND(K730&lt;&gt;"",K731=""),SUM(K$1:K731)-SUM(S$1:S729),"")</f>
        <v/>
      </c>
      <c r="T730" s="114" t="str">
        <f>IF(AND(M730&lt;&gt;"",M731=""),SUM(M$1:M731)-SUM(T$1:T729),"")</f>
        <v/>
      </c>
      <c r="V730" s="9" t="str">
        <f t="shared" si="127"/>
        <v/>
      </c>
      <c r="W730" s="28" t="str">
        <f t="shared" si="128"/>
        <v/>
      </c>
      <c r="X730" s="114" t="str">
        <f t="shared" si="129"/>
        <v/>
      </c>
      <c r="Y730" s="114" t="str">
        <f t="shared" si="130"/>
        <v/>
      </c>
      <c r="Z730" s="114" t="str">
        <f t="shared" si="131"/>
        <v/>
      </c>
    </row>
    <row r="731" spans="1:26" ht="12.75" x14ac:dyDescent="0.2">
      <c r="A731" s="16"/>
      <c r="C731" t="str">
        <f t="shared" si="121"/>
        <v/>
      </c>
      <c r="D731" s="16"/>
      <c r="E731" s="3" t="str">
        <f>IF(B731="","",IFERROR(VLOOKUP(B731,Ingredients!$A:$G,4,FALSE),"ingredient not in list"))</f>
        <v/>
      </c>
      <c r="F731" t="str">
        <f t="shared" si="122"/>
        <v/>
      </c>
      <c r="G731" s="9" t="str">
        <f>IF(B731="", "", IFERROR((VLOOKUP(B731,Ingredients!$A:$H,8,FALSE)*(D731/(VLOOKUP(B731,Ingredients!$A:$H,3,FALSE)))), "ingredient not in list"))</f>
        <v/>
      </c>
      <c r="H731" t="str">
        <f t="shared" si="123"/>
        <v/>
      </c>
      <c r="I731" s="69" t="str">
        <f>IF($B731="", "", IFERROR((VLOOKUP($B731,Ingredients!$A:$K,9,FALSE)*($D731/(VLOOKUP($B731,Ingredients!$A:$K,3,FALSE)))), "ingredient not in list"))</f>
        <v/>
      </c>
      <c r="J731" t="str">
        <f t="shared" si="124"/>
        <v/>
      </c>
      <c r="K731" s="69" t="str">
        <f>IF($B731="", "", IFERROR((VLOOKUP($B731,Ingredients!$A:$K,10,FALSE)*($D731/(VLOOKUP($B731,Ingredients!$A:$K,3,FALSE)))), "ingredient not in list"))</f>
        <v/>
      </c>
      <c r="L731" t="str">
        <f t="shared" si="125"/>
        <v/>
      </c>
      <c r="M731" s="69" t="str">
        <f>IF($B731="", "", IFERROR((VLOOKUP($B731,Ingredients!$A:$K,11,FALSE)*($D731/(VLOOKUP($B731,Ingredients!$A:$K,3,FALSE)))), "ingredient not in list"))</f>
        <v/>
      </c>
      <c r="N731" t="str">
        <f t="shared" si="126"/>
        <v/>
      </c>
      <c r="O731" s="29" t="str">
        <f>IF($B731="", "", IFERROR((VLOOKUP($B731,Ingredients!$A:$H,6,FALSE)*($D731/(VLOOKUP($B731,Ingredients!$A:$H,3,FALSE)))), "ingredient not in list"))</f>
        <v/>
      </c>
      <c r="P731" s="9" t="str">
        <f>IF(AND(G731&lt;&gt;"",G732=""),SUM(G$1:G732)-SUM(P$1:P730),"")</f>
        <v/>
      </c>
      <c r="Q731" t="str">
        <f>IF(AND(O731&lt;&gt;"",O732=""),SUM(O$1:O732)-SUM(Q$1:Q730),"")</f>
        <v/>
      </c>
      <c r="R731" s="114" t="str">
        <f>IF(AND(I731&lt;&gt;"",I732=""),SUM(I$1:I732)-SUM(R$1:R730),"")</f>
        <v/>
      </c>
      <c r="S731" s="114" t="str">
        <f>IF(AND(K731&lt;&gt;"",K732=""),SUM(K$1:K732)-SUM(S$1:S730),"")</f>
        <v/>
      </c>
      <c r="T731" s="114" t="str">
        <f>IF(AND(M731&lt;&gt;"",M732=""),SUM(M$1:M732)-SUM(T$1:T730),"")</f>
        <v/>
      </c>
      <c r="V731" s="9" t="str">
        <f t="shared" si="127"/>
        <v/>
      </c>
      <c r="W731" s="28" t="str">
        <f t="shared" si="128"/>
        <v/>
      </c>
      <c r="X731" s="114" t="str">
        <f t="shared" si="129"/>
        <v/>
      </c>
      <c r="Y731" s="114" t="str">
        <f t="shared" si="130"/>
        <v/>
      </c>
      <c r="Z731" s="114" t="str">
        <f t="shared" si="131"/>
        <v/>
      </c>
    </row>
    <row r="732" spans="1:26" ht="12.75" x14ac:dyDescent="0.2">
      <c r="A732" s="16"/>
      <c r="C732" t="str">
        <f t="shared" si="121"/>
        <v/>
      </c>
      <c r="D732" s="16"/>
      <c r="E732" s="3" t="str">
        <f>IF(B732="","",IFERROR(VLOOKUP(B732,Ingredients!$A:$G,4,FALSE),"ingredient not in list"))</f>
        <v/>
      </c>
      <c r="F732" t="str">
        <f t="shared" si="122"/>
        <v/>
      </c>
      <c r="G732" s="9" t="str">
        <f>IF(B732="", "", IFERROR((VLOOKUP(B732,Ingredients!$A:$H,8,FALSE)*(D732/(VLOOKUP(B732,Ingredients!$A:$H,3,FALSE)))), "ingredient not in list"))</f>
        <v/>
      </c>
      <c r="H732" t="str">
        <f t="shared" si="123"/>
        <v/>
      </c>
      <c r="I732" s="69" t="str">
        <f>IF($B732="", "", IFERROR((VLOOKUP($B732,Ingredients!$A:$K,9,FALSE)*($D732/(VLOOKUP($B732,Ingredients!$A:$K,3,FALSE)))), "ingredient not in list"))</f>
        <v/>
      </c>
      <c r="J732" t="str">
        <f t="shared" si="124"/>
        <v/>
      </c>
      <c r="K732" s="69" t="str">
        <f>IF($B732="", "", IFERROR((VLOOKUP($B732,Ingredients!$A:$K,10,FALSE)*($D732/(VLOOKUP($B732,Ingredients!$A:$K,3,FALSE)))), "ingredient not in list"))</f>
        <v/>
      </c>
      <c r="L732" t="str">
        <f t="shared" si="125"/>
        <v/>
      </c>
      <c r="M732" s="69" t="str">
        <f>IF($B732="", "", IFERROR((VLOOKUP($B732,Ingredients!$A:$K,11,FALSE)*($D732/(VLOOKUP($B732,Ingredients!$A:$K,3,FALSE)))), "ingredient not in list"))</f>
        <v/>
      </c>
      <c r="N732" t="str">
        <f t="shared" si="126"/>
        <v/>
      </c>
      <c r="O732" s="29" t="str">
        <f>IF($B732="", "", IFERROR((VLOOKUP($B732,Ingredients!$A:$H,6,FALSE)*($D732/(VLOOKUP($B732,Ingredients!$A:$H,3,FALSE)))), "ingredient not in list"))</f>
        <v/>
      </c>
      <c r="P732" s="9" t="str">
        <f>IF(AND(G732&lt;&gt;"",G733=""),SUM(G$1:G733)-SUM(P$1:P731),"")</f>
        <v/>
      </c>
      <c r="Q732" t="str">
        <f>IF(AND(O732&lt;&gt;"",O733=""),SUM(O$1:O733)-SUM(Q$1:Q731),"")</f>
        <v/>
      </c>
      <c r="R732" s="114" t="str">
        <f>IF(AND(I732&lt;&gt;"",I733=""),SUM(I$1:I733)-SUM(R$1:R731),"")</f>
        <v/>
      </c>
      <c r="S732" s="114" t="str">
        <f>IF(AND(K732&lt;&gt;"",K733=""),SUM(K$1:K733)-SUM(S$1:S731),"")</f>
        <v/>
      </c>
      <c r="T732" s="114" t="str">
        <f>IF(AND(M732&lt;&gt;"",M733=""),SUM(M$1:M733)-SUM(T$1:T731),"")</f>
        <v/>
      </c>
      <c r="V732" s="9" t="str">
        <f t="shared" si="127"/>
        <v/>
      </c>
      <c r="W732" s="28" t="str">
        <f t="shared" si="128"/>
        <v/>
      </c>
      <c r="X732" s="114" t="str">
        <f t="shared" si="129"/>
        <v/>
      </c>
      <c r="Y732" s="114" t="str">
        <f t="shared" si="130"/>
        <v/>
      </c>
      <c r="Z732" s="114" t="str">
        <f t="shared" si="131"/>
        <v/>
      </c>
    </row>
    <row r="733" spans="1:26" ht="12.75" x14ac:dyDescent="0.2">
      <c r="A733" s="16"/>
      <c r="C733" t="str">
        <f t="shared" si="121"/>
        <v/>
      </c>
      <c r="D733" s="16"/>
      <c r="E733" s="3" t="str">
        <f>IF(B733="","",IFERROR(VLOOKUP(B733,Ingredients!$A:$G,4,FALSE),"ingredient not in list"))</f>
        <v/>
      </c>
      <c r="F733" t="str">
        <f t="shared" si="122"/>
        <v/>
      </c>
      <c r="G733" s="9" t="str">
        <f>IF(B733="", "", IFERROR((VLOOKUP(B733,Ingredients!$A:$H,8,FALSE)*(D733/(VLOOKUP(B733,Ingredients!$A:$H,3,FALSE)))), "ingredient not in list"))</f>
        <v/>
      </c>
      <c r="H733" t="str">
        <f t="shared" si="123"/>
        <v/>
      </c>
      <c r="I733" s="69" t="str">
        <f>IF($B733="", "", IFERROR((VLOOKUP($B733,Ingredients!$A:$K,9,FALSE)*($D733/(VLOOKUP($B733,Ingredients!$A:$K,3,FALSE)))), "ingredient not in list"))</f>
        <v/>
      </c>
      <c r="J733" t="str">
        <f t="shared" si="124"/>
        <v/>
      </c>
      <c r="K733" s="69" t="str">
        <f>IF($B733="", "", IFERROR((VLOOKUP($B733,Ingredients!$A:$K,10,FALSE)*($D733/(VLOOKUP($B733,Ingredients!$A:$K,3,FALSE)))), "ingredient not in list"))</f>
        <v/>
      </c>
      <c r="L733" t="str">
        <f t="shared" si="125"/>
        <v/>
      </c>
      <c r="M733" s="69" t="str">
        <f>IF($B733="", "", IFERROR((VLOOKUP($B733,Ingredients!$A:$K,11,FALSE)*($D733/(VLOOKUP($B733,Ingredients!$A:$K,3,FALSE)))), "ingredient not in list"))</f>
        <v/>
      </c>
      <c r="N733" t="str">
        <f t="shared" si="126"/>
        <v/>
      </c>
      <c r="O733" s="29" t="str">
        <f>IF($B733="", "", IFERROR((VLOOKUP($B733,Ingredients!$A:$H,6,FALSE)*($D733/(VLOOKUP($B733,Ingredients!$A:$H,3,FALSE)))), "ingredient not in list"))</f>
        <v/>
      </c>
      <c r="P733" s="9" t="str">
        <f>IF(AND(G733&lt;&gt;"",G734=""),SUM(G$1:G734)-SUM(P$1:P732),"")</f>
        <v/>
      </c>
      <c r="Q733" t="str">
        <f>IF(AND(O733&lt;&gt;"",O734=""),SUM(O$1:O734)-SUM(Q$1:Q732),"")</f>
        <v/>
      </c>
      <c r="R733" s="114" t="str">
        <f>IF(AND(I733&lt;&gt;"",I734=""),SUM(I$1:I734)-SUM(R$1:R732),"")</f>
        <v/>
      </c>
      <c r="S733" s="114" t="str">
        <f>IF(AND(K733&lt;&gt;"",K734=""),SUM(K$1:K734)-SUM(S$1:S732),"")</f>
        <v/>
      </c>
      <c r="T733" s="114" t="str">
        <f>IF(AND(M733&lt;&gt;"",M734=""),SUM(M$1:M734)-SUM(T$1:T732),"")</f>
        <v/>
      </c>
      <c r="V733" s="9" t="str">
        <f t="shared" si="127"/>
        <v/>
      </c>
      <c r="W733" s="28" t="str">
        <f t="shared" si="128"/>
        <v/>
      </c>
      <c r="X733" s="114" t="str">
        <f t="shared" si="129"/>
        <v/>
      </c>
      <c r="Y733" s="114" t="str">
        <f t="shared" si="130"/>
        <v/>
      </c>
      <c r="Z733" s="114" t="str">
        <f t="shared" si="131"/>
        <v/>
      </c>
    </row>
    <row r="734" spans="1:26" ht="12.75" x14ac:dyDescent="0.2">
      <c r="A734" s="16"/>
      <c r="C734" t="str">
        <f t="shared" si="121"/>
        <v/>
      </c>
      <c r="D734" s="16"/>
      <c r="E734" s="3" t="str">
        <f>IF(B734="","",IFERROR(VLOOKUP(B734,Ingredients!$A:$G,4,FALSE),"ingredient not in list"))</f>
        <v/>
      </c>
      <c r="F734" t="str">
        <f t="shared" si="122"/>
        <v/>
      </c>
      <c r="G734" s="9" t="str">
        <f>IF(B734="", "", IFERROR((VLOOKUP(B734,Ingredients!$A:$H,8,FALSE)*(D734/(VLOOKUP(B734,Ingredients!$A:$H,3,FALSE)))), "ingredient not in list"))</f>
        <v/>
      </c>
      <c r="H734" t="str">
        <f t="shared" si="123"/>
        <v/>
      </c>
      <c r="I734" s="69" t="str">
        <f>IF($B734="", "", IFERROR((VLOOKUP($B734,Ingredients!$A:$K,9,FALSE)*($D734/(VLOOKUP($B734,Ingredients!$A:$K,3,FALSE)))), "ingredient not in list"))</f>
        <v/>
      </c>
      <c r="J734" t="str">
        <f t="shared" si="124"/>
        <v/>
      </c>
      <c r="K734" s="69" t="str">
        <f>IF($B734="", "", IFERROR((VLOOKUP($B734,Ingredients!$A:$K,10,FALSE)*($D734/(VLOOKUP($B734,Ingredients!$A:$K,3,FALSE)))), "ingredient not in list"))</f>
        <v/>
      </c>
      <c r="L734" t="str">
        <f t="shared" si="125"/>
        <v/>
      </c>
      <c r="M734" s="69" t="str">
        <f>IF($B734="", "", IFERROR((VLOOKUP($B734,Ingredients!$A:$K,11,FALSE)*($D734/(VLOOKUP($B734,Ingredients!$A:$K,3,FALSE)))), "ingredient not in list"))</f>
        <v/>
      </c>
      <c r="N734" t="str">
        <f t="shared" si="126"/>
        <v/>
      </c>
      <c r="O734" s="29" t="str">
        <f>IF($B734="", "", IFERROR((VLOOKUP($B734,Ingredients!$A:$H,6,FALSE)*($D734/(VLOOKUP($B734,Ingredients!$A:$H,3,FALSE)))), "ingredient not in list"))</f>
        <v/>
      </c>
      <c r="P734" s="9" t="str">
        <f>IF(AND(G734&lt;&gt;"",G735=""),SUM(G$1:G735)-SUM(P$1:P733),"")</f>
        <v/>
      </c>
      <c r="Q734" t="str">
        <f>IF(AND(O734&lt;&gt;"",O735=""),SUM(O$1:O735)-SUM(Q$1:Q733),"")</f>
        <v/>
      </c>
      <c r="R734" s="114" t="str">
        <f>IF(AND(I734&lt;&gt;"",I735=""),SUM(I$1:I735)-SUM(R$1:R733),"")</f>
        <v/>
      </c>
      <c r="S734" s="114" t="str">
        <f>IF(AND(K734&lt;&gt;"",K735=""),SUM(K$1:K735)-SUM(S$1:S733),"")</f>
        <v/>
      </c>
      <c r="T734" s="114" t="str">
        <f>IF(AND(M734&lt;&gt;"",M735=""),SUM(M$1:M735)-SUM(T$1:T733),"")</f>
        <v/>
      </c>
      <c r="V734" s="9" t="str">
        <f t="shared" si="127"/>
        <v/>
      </c>
      <c r="W734" s="28" t="str">
        <f t="shared" si="128"/>
        <v/>
      </c>
      <c r="X734" s="114" t="str">
        <f t="shared" si="129"/>
        <v/>
      </c>
      <c r="Y734" s="114" t="str">
        <f t="shared" si="130"/>
        <v/>
      </c>
      <c r="Z734" s="114" t="str">
        <f t="shared" si="131"/>
        <v/>
      </c>
    </row>
    <row r="735" spans="1:26" ht="12.75" x14ac:dyDescent="0.2">
      <c r="A735" s="16"/>
      <c r="C735" t="str">
        <f t="shared" si="121"/>
        <v/>
      </c>
      <c r="D735" s="16"/>
      <c r="E735" s="3" t="str">
        <f>IF(B735="","",IFERROR(VLOOKUP(B735,Ingredients!$A:$G,4,FALSE),"ingredient not in list"))</f>
        <v/>
      </c>
      <c r="F735" t="str">
        <f t="shared" si="122"/>
        <v/>
      </c>
      <c r="G735" s="9" t="str">
        <f>IF(B735="", "", IFERROR((VLOOKUP(B735,Ingredients!$A:$H,8,FALSE)*(D735/(VLOOKUP(B735,Ingredients!$A:$H,3,FALSE)))), "ingredient not in list"))</f>
        <v/>
      </c>
      <c r="H735" t="str">
        <f t="shared" si="123"/>
        <v/>
      </c>
      <c r="I735" s="69" t="str">
        <f>IF($B735="", "", IFERROR((VLOOKUP($B735,Ingredients!$A:$K,9,FALSE)*($D735/(VLOOKUP($B735,Ingredients!$A:$K,3,FALSE)))), "ingredient not in list"))</f>
        <v/>
      </c>
      <c r="J735" t="str">
        <f t="shared" si="124"/>
        <v/>
      </c>
      <c r="K735" s="69" t="str">
        <f>IF($B735="", "", IFERROR((VLOOKUP($B735,Ingredients!$A:$K,10,FALSE)*($D735/(VLOOKUP($B735,Ingredients!$A:$K,3,FALSE)))), "ingredient not in list"))</f>
        <v/>
      </c>
      <c r="L735" t="str">
        <f t="shared" si="125"/>
        <v/>
      </c>
      <c r="M735" s="69" t="str">
        <f>IF($B735="", "", IFERROR((VLOOKUP($B735,Ingredients!$A:$K,11,FALSE)*($D735/(VLOOKUP($B735,Ingredients!$A:$K,3,FALSE)))), "ingredient not in list"))</f>
        <v/>
      </c>
      <c r="N735" t="str">
        <f t="shared" si="126"/>
        <v/>
      </c>
      <c r="O735" s="29" t="str">
        <f>IF($B735="", "", IFERROR((VLOOKUP($B735,Ingredients!$A:$H,6,FALSE)*($D735/(VLOOKUP($B735,Ingredients!$A:$H,3,FALSE)))), "ingredient not in list"))</f>
        <v/>
      </c>
      <c r="P735" s="9" t="str">
        <f>IF(AND(G735&lt;&gt;"",G736=""),SUM(G$1:G736)-SUM(P$1:P734),"")</f>
        <v/>
      </c>
      <c r="Q735" t="str">
        <f>IF(AND(O735&lt;&gt;"",O736=""),SUM(O$1:O736)-SUM(Q$1:Q734),"")</f>
        <v/>
      </c>
      <c r="R735" s="114" t="str">
        <f>IF(AND(I735&lt;&gt;"",I736=""),SUM(I$1:I736)-SUM(R$1:R734),"")</f>
        <v/>
      </c>
      <c r="S735" s="114" t="str">
        <f>IF(AND(K735&lt;&gt;"",K736=""),SUM(K$1:K736)-SUM(S$1:S734),"")</f>
        <v/>
      </c>
      <c r="T735" s="114" t="str">
        <f>IF(AND(M735&lt;&gt;"",M736=""),SUM(M$1:M736)-SUM(T$1:T734),"")</f>
        <v/>
      </c>
      <c r="V735" s="9" t="str">
        <f t="shared" si="127"/>
        <v/>
      </c>
      <c r="W735" s="28" t="str">
        <f t="shared" si="128"/>
        <v/>
      </c>
      <c r="X735" s="114" t="str">
        <f t="shared" si="129"/>
        <v/>
      </c>
      <c r="Y735" s="114" t="str">
        <f t="shared" si="130"/>
        <v/>
      </c>
      <c r="Z735" s="114" t="str">
        <f t="shared" si="131"/>
        <v/>
      </c>
    </row>
    <row r="736" spans="1:26" ht="12.75" x14ac:dyDescent="0.2">
      <c r="A736" s="16"/>
      <c r="C736" t="str">
        <f t="shared" si="121"/>
        <v/>
      </c>
      <c r="D736" s="16"/>
      <c r="E736" s="3" t="str">
        <f>IF(B736="","",IFERROR(VLOOKUP(B736,Ingredients!$A:$G,4,FALSE),"ingredient not in list"))</f>
        <v/>
      </c>
      <c r="F736" t="str">
        <f t="shared" si="122"/>
        <v/>
      </c>
      <c r="G736" s="9" t="str">
        <f>IF(B736="", "", IFERROR((VLOOKUP(B736,Ingredients!$A:$H,8,FALSE)*(D736/(VLOOKUP(B736,Ingredients!$A:$H,3,FALSE)))), "ingredient not in list"))</f>
        <v/>
      </c>
      <c r="H736" t="str">
        <f t="shared" si="123"/>
        <v/>
      </c>
      <c r="I736" s="69" t="str">
        <f>IF($B736="", "", IFERROR((VLOOKUP($B736,Ingredients!$A:$K,9,FALSE)*($D736/(VLOOKUP($B736,Ingredients!$A:$K,3,FALSE)))), "ingredient not in list"))</f>
        <v/>
      </c>
      <c r="J736" t="str">
        <f t="shared" si="124"/>
        <v/>
      </c>
      <c r="K736" s="69" t="str">
        <f>IF($B736="", "", IFERROR((VLOOKUP($B736,Ingredients!$A:$K,10,FALSE)*($D736/(VLOOKUP($B736,Ingredients!$A:$K,3,FALSE)))), "ingredient not in list"))</f>
        <v/>
      </c>
      <c r="L736" t="str">
        <f t="shared" si="125"/>
        <v/>
      </c>
      <c r="M736" s="69" t="str">
        <f>IF($B736="", "", IFERROR((VLOOKUP($B736,Ingredients!$A:$K,11,FALSE)*($D736/(VLOOKUP($B736,Ingredients!$A:$K,3,FALSE)))), "ingredient not in list"))</f>
        <v/>
      </c>
      <c r="N736" t="str">
        <f t="shared" si="126"/>
        <v/>
      </c>
      <c r="O736" s="29" t="str">
        <f>IF($B736="", "", IFERROR((VLOOKUP($B736,Ingredients!$A:$H,6,FALSE)*($D736/(VLOOKUP($B736,Ingredients!$A:$H,3,FALSE)))), "ingredient not in list"))</f>
        <v/>
      </c>
      <c r="P736" s="9" t="str">
        <f>IF(AND(G736&lt;&gt;"",G737=""),SUM(G$1:G737)-SUM(P$1:P735),"")</f>
        <v/>
      </c>
      <c r="Q736" t="str">
        <f>IF(AND(O736&lt;&gt;"",O737=""),SUM(O$1:O737)-SUM(Q$1:Q735),"")</f>
        <v/>
      </c>
      <c r="R736" s="114" t="str">
        <f>IF(AND(I736&lt;&gt;"",I737=""),SUM(I$1:I737)-SUM(R$1:R735),"")</f>
        <v/>
      </c>
      <c r="S736" s="114" t="str">
        <f>IF(AND(K736&lt;&gt;"",K737=""),SUM(K$1:K737)-SUM(S$1:S735),"")</f>
        <v/>
      </c>
      <c r="T736" s="114" t="str">
        <f>IF(AND(M736&lt;&gt;"",M737=""),SUM(M$1:M737)-SUM(T$1:T735),"")</f>
        <v/>
      </c>
      <c r="V736" s="9" t="str">
        <f t="shared" si="127"/>
        <v/>
      </c>
      <c r="W736" s="28" t="str">
        <f t="shared" si="128"/>
        <v/>
      </c>
      <c r="X736" s="114" t="str">
        <f t="shared" si="129"/>
        <v/>
      </c>
      <c r="Y736" s="114" t="str">
        <f t="shared" si="130"/>
        <v/>
      </c>
      <c r="Z736" s="114" t="str">
        <f t="shared" si="131"/>
        <v/>
      </c>
    </row>
    <row r="737" spans="1:26" ht="12.75" x14ac:dyDescent="0.2">
      <c r="A737" s="16"/>
      <c r="C737" t="str">
        <f t="shared" si="121"/>
        <v/>
      </c>
      <c r="D737" s="16"/>
      <c r="E737" s="3" t="str">
        <f>IF(B737="","",IFERROR(VLOOKUP(B737,Ingredients!$A:$G,4,FALSE),"ingredient not in list"))</f>
        <v/>
      </c>
      <c r="F737" t="str">
        <f t="shared" si="122"/>
        <v/>
      </c>
      <c r="G737" s="9" t="str">
        <f>IF(B737="", "", IFERROR((VLOOKUP(B737,Ingredients!$A:$H,8,FALSE)*(D737/(VLOOKUP(B737,Ingredients!$A:$H,3,FALSE)))), "ingredient not in list"))</f>
        <v/>
      </c>
      <c r="H737" t="str">
        <f t="shared" si="123"/>
        <v/>
      </c>
      <c r="I737" s="69" t="str">
        <f>IF($B737="", "", IFERROR((VLOOKUP($B737,Ingredients!$A:$K,9,FALSE)*($D737/(VLOOKUP($B737,Ingredients!$A:$K,3,FALSE)))), "ingredient not in list"))</f>
        <v/>
      </c>
      <c r="J737" t="str">
        <f t="shared" si="124"/>
        <v/>
      </c>
      <c r="K737" s="69" t="str">
        <f>IF($B737="", "", IFERROR((VLOOKUP($B737,Ingredients!$A:$K,10,FALSE)*($D737/(VLOOKUP($B737,Ingredients!$A:$K,3,FALSE)))), "ingredient not in list"))</f>
        <v/>
      </c>
      <c r="L737" t="str">
        <f t="shared" si="125"/>
        <v/>
      </c>
      <c r="M737" s="69" t="str">
        <f>IF($B737="", "", IFERROR((VLOOKUP($B737,Ingredients!$A:$K,11,FALSE)*($D737/(VLOOKUP($B737,Ingredients!$A:$K,3,FALSE)))), "ingredient not in list"))</f>
        <v/>
      </c>
      <c r="N737" t="str">
        <f t="shared" si="126"/>
        <v/>
      </c>
      <c r="O737" s="29" t="str">
        <f>IF($B737="", "", IFERROR((VLOOKUP($B737,Ingredients!$A:$H,6,FALSE)*($D737/(VLOOKUP($B737,Ingredients!$A:$H,3,FALSE)))), "ingredient not in list"))</f>
        <v/>
      </c>
      <c r="P737" s="9" t="str">
        <f>IF(AND(G737&lt;&gt;"",G738=""),SUM(G$1:G738)-SUM(P$1:P736),"")</f>
        <v/>
      </c>
      <c r="Q737" t="str">
        <f>IF(AND(O737&lt;&gt;"",O738=""),SUM(O$1:O738)-SUM(Q$1:Q736),"")</f>
        <v/>
      </c>
      <c r="R737" s="114" t="str">
        <f>IF(AND(I737&lt;&gt;"",I738=""),SUM(I$1:I738)-SUM(R$1:R736),"")</f>
        <v/>
      </c>
      <c r="S737" s="114" t="str">
        <f>IF(AND(K737&lt;&gt;"",K738=""),SUM(K$1:K738)-SUM(S$1:S736),"")</f>
        <v/>
      </c>
      <c r="T737" s="114" t="str">
        <f>IF(AND(M737&lt;&gt;"",M738=""),SUM(M$1:M738)-SUM(T$1:T736),"")</f>
        <v/>
      </c>
      <c r="V737" s="9" t="str">
        <f t="shared" si="127"/>
        <v/>
      </c>
      <c r="W737" s="28" t="str">
        <f t="shared" si="128"/>
        <v/>
      </c>
      <c r="X737" s="114" t="str">
        <f t="shared" si="129"/>
        <v/>
      </c>
      <c r="Y737" s="114" t="str">
        <f t="shared" si="130"/>
        <v/>
      </c>
      <c r="Z737" s="114" t="str">
        <f t="shared" si="131"/>
        <v/>
      </c>
    </row>
    <row r="738" spans="1:26" ht="12.75" x14ac:dyDescent="0.2">
      <c r="A738" s="16"/>
      <c r="C738" t="str">
        <f t="shared" si="121"/>
        <v/>
      </c>
      <c r="D738" s="16"/>
      <c r="E738" s="3" t="str">
        <f>IF(B738="","",IFERROR(VLOOKUP(B738,Ingredients!$A:$G,4,FALSE),"ingredient not in list"))</f>
        <v/>
      </c>
      <c r="F738" t="str">
        <f t="shared" si="122"/>
        <v/>
      </c>
      <c r="G738" s="9" t="str">
        <f>IF(B738="", "", IFERROR((VLOOKUP(B738,Ingredients!$A:$H,8,FALSE)*(D738/(VLOOKUP(B738,Ingredients!$A:$H,3,FALSE)))), "ingredient not in list"))</f>
        <v/>
      </c>
      <c r="H738" t="str">
        <f t="shared" si="123"/>
        <v/>
      </c>
      <c r="I738" s="69" t="str">
        <f>IF($B738="", "", IFERROR((VLOOKUP($B738,Ingredients!$A:$K,9,FALSE)*($D738/(VLOOKUP($B738,Ingredients!$A:$K,3,FALSE)))), "ingredient not in list"))</f>
        <v/>
      </c>
      <c r="J738" t="str">
        <f t="shared" si="124"/>
        <v/>
      </c>
      <c r="K738" s="69" t="str">
        <f>IF($B738="", "", IFERROR((VLOOKUP($B738,Ingredients!$A:$K,10,FALSE)*($D738/(VLOOKUP($B738,Ingredients!$A:$K,3,FALSE)))), "ingredient not in list"))</f>
        <v/>
      </c>
      <c r="L738" t="str">
        <f t="shared" si="125"/>
        <v/>
      </c>
      <c r="M738" s="69" t="str">
        <f>IF($B738="", "", IFERROR((VLOOKUP($B738,Ingredients!$A:$K,11,FALSE)*($D738/(VLOOKUP($B738,Ingredients!$A:$K,3,FALSE)))), "ingredient not in list"))</f>
        <v/>
      </c>
      <c r="N738" t="str">
        <f t="shared" si="126"/>
        <v/>
      </c>
      <c r="O738" s="29" t="str">
        <f>IF($B738="", "", IFERROR((VLOOKUP($B738,Ingredients!$A:$H,6,FALSE)*($D738/(VLOOKUP($B738,Ingredients!$A:$H,3,FALSE)))), "ingredient not in list"))</f>
        <v/>
      </c>
      <c r="P738" s="9" t="str">
        <f>IF(AND(G738&lt;&gt;"",G739=""),SUM(G$1:G739)-SUM(P$1:P737),"")</f>
        <v/>
      </c>
      <c r="Q738" t="str">
        <f>IF(AND(O738&lt;&gt;"",O739=""),SUM(O$1:O739)-SUM(Q$1:Q737),"")</f>
        <v/>
      </c>
      <c r="R738" s="114" t="str">
        <f>IF(AND(I738&lt;&gt;"",I739=""),SUM(I$1:I739)-SUM(R$1:R737),"")</f>
        <v/>
      </c>
      <c r="S738" s="114" t="str">
        <f>IF(AND(K738&lt;&gt;"",K739=""),SUM(K$1:K739)-SUM(S$1:S737),"")</f>
        <v/>
      </c>
      <c r="T738" s="114" t="str">
        <f>IF(AND(M738&lt;&gt;"",M739=""),SUM(M$1:M739)-SUM(T$1:T737),"")</f>
        <v/>
      </c>
      <c r="V738" s="9" t="str">
        <f t="shared" si="127"/>
        <v/>
      </c>
      <c r="W738" s="28" t="str">
        <f t="shared" si="128"/>
        <v/>
      </c>
      <c r="X738" s="114" t="str">
        <f t="shared" si="129"/>
        <v/>
      </c>
      <c r="Y738" s="114" t="str">
        <f t="shared" si="130"/>
        <v/>
      </c>
      <c r="Z738" s="114" t="str">
        <f t="shared" si="131"/>
        <v/>
      </c>
    </row>
    <row r="739" spans="1:26" ht="12.75" x14ac:dyDescent="0.2">
      <c r="A739" s="16"/>
      <c r="C739" t="str">
        <f t="shared" si="121"/>
        <v/>
      </c>
      <c r="D739" s="16"/>
      <c r="E739" s="3" t="str">
        <f>IF(B739="","",IFERROR(VLOOKUP(B739,Ingredients!$A:$G,4,FALSE),"ingredient not in list"))</f>
        <v/>
      </c>
      <c r="F739" t="str">
        <f t="shared" si="122"/>
        <v/>
      </c>
      <c r="G739" s="9" t="str">
        <f>IF(B739="", "", IFERROR((VLOOKUP(B739,Ingredients!$A:$H,8,FALSE)*(D739/(VLOOKUP(B739,Ingredients!$A:$H,3,FALSE)))), "ingredient not in list"))</f>
        <v/>
      </c>
      <c r="H739" t="str">
        <f t="shared" si="123"/>
        <v/>
      </c>
      <c r="I739" s="69" t="str">
        <f>IF($B739="", "", IFERROR((VLOOKUP($B739,Ingredients!$A:$K,9,FALSE)*($D739/(VLOOKUP($B739,Ingredients!$A:$K,3,FALSE)))), "ingredient not in list"))</f>
        <v/>
      </c>
      <c r="J739" t="str">
        <f t="shared" si="124"/>
        <v/>
      </c>
      <c r="K739" s="69" t="str">
        <f>IF($B739="", "", IFERROR((VLOOKUP($B739,Ingredients!$A:$K,10,FALSE)*($D739/(VLOOKUP($B739,Ingredients!$A:$K,3,FALSE)))), "ingredient not in list"))</f>
        <v/>
      </c>
      <c r="L739" t="str">
        <f t="shared" si="125"/>
        <v/>
      </c>
      <c r="M739" s="69" t="str">
        <f>IF($B739="", "", IFERROR((VLOOKUP($B739,Ingredients!$A:$K,11,FALSE)*($D739/(VLOOKUP($B739,Ingredients!$A:$K,3,FALSE)))), "ingredient not in list"))</f>
        <v/>
      </c>
      <c r="N739" t="str">
        <f t="shared" si="126"/>
        <v/>
      </c>
      <c r="O739" s="29" t="str">
        <f>IF($B739="", "", IFERROR((VLOOKUP($B739,Ingredients!$A:$H,6,FALSE)*($D739/(VLOOKUP($B739,Ingredients!$A:$H,3,FALSE)))), "ingredient not in list"))</f>
        <v/>
      </c>
      <c r="P739" s="9" t="str">
        <f>IF(AND(G739&lt;&gt;"",G740=""),SUM(G$1:G740)-SUM(P$1:P738),"")</f>
        <v/>
      </c>
      <c r="Q739" t="str">
        <f>IF(AND(O739&lt;&gt;"",O740=""),SUM(O$1:O740)-SUM(Q$1:Q738),"")</f>
        <v/>
      </c>
      <c r="R739" s="114" t="str">
        <f>IF(AND(I739&lt;&gt;"",I740=""),SUM(I$1:I740)-SUM(R$1:R738),"")</f>
        <v/>
      </c>
      <c r="S739" s="114" t="str">
        <f>IF(AND(K739&lt;&gt;"",K740=""),SUM(K$1:K740)-SUM(S$1:S738),"")</f>
        <v/>
      </c>
      <c r="T739" s="114" t="str">
        <f>IF(AND(M739&lt;&gt;"",M740=""),SUM(M$1:M740)-SUM(T$1:T738),"")</f>
        <v/>
      </c>
      <c r="V739" s="9" t="str">
        <f t="shared" si="127"/>
        <v/>
      </c>
      <c r="W739" s="28" t="str">
        <f t="shared" si="128"/>
        <v/>
      </c>
      <c r="X739" s="114" t="str">
        <f t="shared" si="129"/>
        <v/>
      </c>
      <c r="Y739" s="114" t="str">
        <f t="shared" si="130"/>
        <v/>
      </c>
      <c r="Z739" s="114" t="str">
        <f t="shared" si="131"/>
        <v/>
      </c>
    </row>
    <row r="740" spans="1:26" ht="12.75" x14ac:dyDescent="0.2">
      <c r="A740" s="16"/>
      <c r="C740" t="str">
        <f t="shared" si="121"/>
        <v/>
      </c>
      <c r="D740" s="16"/>
      <c r="E740" s="3" t="str">
        <f>IF(B740="","",IFERROR(VLOOKUP(B740,Ingredients!$A:$G,4,FALSE),"ingredient not in list"))</f>
        <v/>
      </c>
      <c r="F740" t="str">
        <f t="shared" si="122"/>
        <v/>
      </c>
      <c r="G740" s="9" t="str">
        <f>IF(B740="", "", IFERROR((VLOOKUP(B740,Ingredients!$A:$H,8,FALSE)*(D740/(VLOOKUP(B740,Ingredients!$A:$H,3,FALSE)))), "ingredient not in list"))</f>
        <v/>
      </c>
      <c r="H740" t="str">
        <f t="shared" si="123"/>
        <v/>
      </c>
      <c r="I740" s="69" t="str">
        <f>IF($B740="", "", IFERROR((VLOOKUP($B740,Ingredients!$A:$K,9,FALSE)*($D740/(VLOOKUP($B740,Ingredients!$A:$K,3,FALSE)))), "ingredient not in list"))</f>
        <v/>
      </c>
      <c r="J740" t="str">
        <f t="shared" si="124"/>
        <v/>
      </c>
      <c r="K740" s="69" t="str">
        <f>IF($B740="", "", IFERROR((VLOOKUP($B740,Ingredients!$A:$K,10,FALSE)*($D740/(VLOOKUP($B740,Ingredients!$A:$K,3,FALSE)))), "ingredient not in list"))</f>
        <v/>
      </c>
      <c r="L740" t="str">
        <f t="shared" si="125"/>
        <v/>
      </c>
      <c r="M740" s="69" t="str">
        <f>IF($B740="", "", IFERROR((VLOOKUP($B740,Ingredients!$A:$K,11,FALSE)*($D740/(VLOOKUP($B740,Ingredients!$A:$K,3,FALSE)))), "ingredient not in list"))</f>
        <v/>
      </c>
      <c r="N740" t="str">
        <f t="shared" si="126"/>
        <v/>
      </c>
      <c r="O740" s="29" t="str">
        <f>IF($B740="", "", IFERROR((VLOOKUP($B740,Ingredients!$A:$H,6,FALSE)*($D740/(VLOOKUP($B740,Ingredients!$A:$H,3,FALSE)))), "ingredient not in list"))</f>
        <v/>
      </c>
      <c r="P740" s="9" t="str">
        <f>IF(AND(G740&lt;&gt;"",G741=""),SUM(G$1:G741)-SUM(P$1:P739),"")</f>
        <v/>
      </c>
      <c r="Q740" t="str">
        <f>IF(AND(O740&lt;&gt;"",O741=""),SUM(O$1:O741)-SUM(Q$1:Q739),"")</f>
        <v/>
      </c>
      <c r="R740" s="114" t="str">
        <f>IF(AND(I740&lt;&gt;"",I741=""),SUM(I$1:I741)-SUM(R$1:R739),"")</f>
        <v/>
      </c>
      <c r="S740" s="114" t="str">
        <f>IF(AND(K740&lt;&gt;"",K741=""),SUM(K$1:K741)-SUM(S$1:S739),"")</f>
        <v/>
      </c>
      <c r="T740" s="114" t="str">
        <f>IF(AND(M740&lt;&gt;"",M741=""),SUM(M$1:M741)-SUM(T$1:T739),"")</f>
        <v/>
      </c>
      <c r="V740" s="9" t="str">
        <f t="shared" si="127"/>
        <v/>
      </c>
      <c r="W740" s="28" t="str">
        <f t="shared" si="128"/>
        <v/>
      </c>
      <c r="X740" s="114" t="str">
        <f t="shared" si="129"/>
        <v/>
      </c>
      <c r="Y740" s="114" t="str">
        <f t="shared" si="130"/>
        <v/>
      </c>
      <c r="Z740" s="114" t="str">
        <f t="shared" si="131"/>
        <v/>
      </c>
    </row>
    <row r="741" spans="1:26" ht="12.75" x14ac:dyDescent="0.2">
      <c r="A741" s="16"/>
      <c r="C741" t="str">
        <f t="shared" si="121"/>
        <v/>
      </c>
      <c r="D741" s="16"/>
      <c r="E741" s="3" t="str">
        <f>IF(B741="","",IFERROR(VLOOKUP(B741,Ingredients!$A:$G,4,FALSE),"ingredient not in list"))</f>
        <v/>
      </c>
      <c r="F741" t="str">
        <f t="shared" si="122"/>
        <v/>
      </c>
      <c r="G741" s="9" t="str">
        <f>IF(B741="", "", IFERROR((VLOOKUP(B741,Ingredients!$A:$H,8,FALSE)*(D741/(VLOOKUP(B741,Ingredients!$A:$H,3,FALSE)))), "ingredient not in list"))</f>
        <v/>
      </c>
      <c r="H741" t="str">
        <f t="shared" si="123"/>
        <v/>
      </c>
      <c r="I741" s="69" t="str">
        <f>IF($B741="", "", IFERROR((VLOOKUP($B741,Ingredients!$A:$K,9,FALSE)*($D741/(VLOOKUP($B741,Ingredients!$A:$K,3,FALSE)))), "ingredient not in list"))</f>
        <v/>
      </c>
      <c r="J741" t="str">
        <f t="shared" si="124"/>
        <v/>
      </c>
      <c r="K741" s="69" t="str">
        <f>IF($B741="", "", IFERROR((VLOOKUP($B741,Ingredients!$A:$K,10,FALSE)*($D741/(VLOOKUP($B741,Ingredients!$A:$K,3,FALSE)))), "ingredient not in list"))</f>
        <v/>
      </c>
      <c r="L741" t="str">
        <f t="shared" si="125"/>
        <v/>
      </c>
      <c r="M741" s="69" t="str">
        <f>IF($B741="", "", IFERROR((VLOOKUP($B741,Ingredients!$A:$K,11,FALSE)*($D741/(VLOOKUP($B741,Ingredients!$A:$K,3,FALSE)))), "ingredient not in list"))</f>
        <v/>
      </c>
      <c r="N741" t="str">
        <f t="shared" si="126"/>
        <v/>
      </c>
      <c r="O741" s="29" t="str">
        <f>IF($B741="", "", IFERROR((VLOOKUP($B741,Ingredients!$A:$H,6,FALSE)*($D741/(VLOOKUP($B741,Ingredients!$A:$H,3,FALSE)))), "ingredient not in list"))</f>
        <v/>
      </c>
      <c r="P741" s="9" t="str">
        <f>IF(AND(G741&lt;&gt;"",G742=""),SUM(G$1:G742)-SUM(P$1:P740),"")</f>
        <v/>
      </c>
      <c r="Q741" t="str">
        <f>IF(AND(O741&lt;&gt;"",O742=""),SUM(O$1:O742)-SUM(Q$1:Q740),"")</f>
        <v/>
      </c>
      <c r="R741" s="114" t="str">
        <f>IF(AND(I741&lt;&gt;"",I742=""),SUM(I$1:I742)-SUM(R$1:R740),"")</f>
        <v/>
      </c>
      <c r="S741" s="114" t="str">
        <f>IF(AND(K741&lt;&gt;"",K742=""),SUM(K$1:K742)-SUM(S$1:S740),"")</f>
        <v/>
      </c>
      <c r="T741" s="114" t="str">
        <f>IF(AND(M741&lt;&gt;"",M742=""),SUM(M$1:M742)-SUM(T$1:T740),"")</f>
        <v/>
      </c>
      <c r="V741" s="9" t="str">
        <f t="shared" si="127"/>
        <v/>
      </c>
      <c r="W741" s="28" t="str">
        <f t="shared" si="128"/>
        <v/>
      </c>
      <c r="X741" s="114" t="str">
        <f t="shared" si="129"/>
        <v/>
      </c>
      <c r="Y741" s="114" t="str">
        <f t="shared" si="130"/>
        <v/>
      </c>
      <c r="Z741" s="114" t="str">
        <f t="shared" si="131"/>
        <v/>
      </c>
    </row>
    <row r="742" spans="1:26" ht="12.75" x14ac:dyDescent="0.2">
      <c r="A742" s="16"/>
      <c r="C742" t="str">
        <f t="shared" si="121"/>
        <v/>
      </c>
      <c r="D742" s="16"/>
      <c r="E742" s="3" t="str">
        <f>IF(B742="","",IFERROR(VLOOKUP(B742,Ingredients!$A:$G,4,FALSE),"ingredient not in list"))</f>
        <v/>
      </c>
      <c r="F742" t="str">
        <f t="shared" si="122"/>
        <v/>
      </c>
      <c r="G742" s="9" t="str">
        <f>IF(B742="", "", IFERROR((VLOOKUP(B742,Ingredients!$A:$H,8,FALSE)*(D742/(VLOOKUP(B742,Ingredients!$A:$H,3,FALSE)))), "ingredient not in list"))</f>
        <v/>
      </c>
      <c r="H742" t="str">
        <f t="shared" si="123"/>
        <v/>
      </c>
      <c r="I742" s="69" t="str">
        <f>IF($B742="", "", IFERROR((VLOOKUP($B742,Ingredients!$A:$K,9,FALSE)*($D742/(VLOOKUP($B742,Ingredients!$A:$K,3,FALSE)))), "ingredient not in list"))</f>
        <v/>
      </c>
      <c r="J742" t="str">
        <f t="shared" si="124"/>
        <v/>
      </c>
      <c r="K742" s="69" t="str">
        <f>IF($B742="", "", IFERROR((VLOOKUP($B742,Ingredients!$A:$K,10,FALSE)*($D742/(VLOOKUP($B742,Ingredients!$A:$K,3,FALSE)))), "ingredient not in list"))</f>
        <v/>
      </c>
      <c r="L742" t="str">
        <f t="shared" si="125"/>
        <v/>
      </c>
      <c r="M742" s="69" t="str">
        <f>IF($B742="", "", IFERROR((VLOOKUP($B742,Ingredients!$A:$K,11,FALSE)*($D742/(VLOOKUP($B742,Ingredients!$A:$K,3,FALSE)))), "ingredient not in list"))</f>
        <v/>
      </c>
      <c r="N742" t="str">
        <f t="shared" si="126"/>
        <v/>
      </c>
      <c r="O742" s="29" t="str">
        <f>IF($B742="", "", IFERROR((VLOOKUP($B742,Ingredients!$A:$H,6,FALSE)*($D742/(VLOOKUP($B742,Ingredients!$A:$H,3,FALSE)))), "ingredient not in list"))</f>
        <v/>
      </c>
      <c r="P742" s="9" t="str">
        <f>IF(AND(G742&lt;&gt;"",G743=""),SUM(G$1:G743)-SUM(P$1:P741),"")</f>
        <v/>
      </c>
      <c r="Q742" t="str">
        <f>IF(AND(O742&lt;&gt;"",O743=""),SUM(O$1:O743)-SUM(Q$1:Q741),"")</f>
        <v/>
      </c>
      <c r="R742" s="114" t="str">
        <f>IF(AND(I742&lt;&gt;"",I743=""),SUM(I$1:I743)-SUM(R$1:R741),"")</f>
        <v/>
      </c>
      <c r="S742" s="114" t="str">
        <f>IF(AND(K742&lt;&gt;"",K743=""),SUM(K$1:K743)-SUM(S$1:S741),"")</f>
        <v/>
      </c>
      <c r="T742" s="114" t="str">
        <f>IF(AND(M742&lt;&gt;"",M743=""),SUM(M$1:M743)-SUM(T$1:T741),"")</f>
        <v/>
      </c>
      <c r="V742" s="9" t="str">
        <f t="shared" si="127"/>
        <v/>
      </c>
      <c r="W742" s="28" t="str">
        <f t="shared" si="128"/>
        <v/>
      </c>
      <c r="X742" s="114" t="str">
        <f t="shared" si="129"/>
        <v/>
      </c>
      <c r="Y742" s="114" t="str">
        <f t="shared" si="130"/>
        <v/>
      </c>
      <c r="Z742" s="114" t="str">
        <f t="shared" si="131"/>
        <v/>
      </c>
    </row>
    <row r="743" spans="1:26" ht="12.75" x14ac:dyDescent="0.2">
      <c r="A743" s="16"/>
      <c r="C743" t="str">
        <f t="shared" si="121"/>
        <v/>
      </c>
      <c r="D743" s="16"/>
      <c r="E743" s="3" t="str">
        <f>IF(B743="","",IFERROR(VLOOKUP(B743,Ingredients!$A:$G,4,FALSE),"ingredient not in list"))</f>
        <v/>
      </c>
      <c r="F743" t="str">
        <f t="shared" si="122"/>
        <v/>
      </c>
      <c r="G743" s="9" t="str">
        <f>IF(B743="", "", IFERROR((VLOOKUP(B743,Ingredients!$A:$H,8,FALSE)*(D743/(VLOOKUP(B743,Ingredients!$A:$H,3,FALSE)))), "ingredient not in list"))</f>
        <v/>
      </c>
      <c r="H743" t="str">
        <f t="shared" si="123"/>
        <v/>
      </c>
      <c r="I743" s="69" t="str">
        <f>IF($B743="", "", IFERROR((VLOOKUP($B743,Ingredients!$A:$K,9,FALSE)*($D743/(VLOOKUP($B743,Ingredients!$A:$K,3,FALSE)))), "ingredient not in list"))</f>
        <v/>
      </c>
      <c r="J743" t="str">
        <f t="shared" si="124"/>
        <v/>
      </c>
      <c r="K743" s="69" t="str">
        <f>IF($B743="", "", IFERROR((VLOOKUP($B743,Ingredients!$A:$K,10,FALSE)*($D743/(VLOOKUP($B743,Ingredients!$A:$K,3,FALSE)))), "ingredient not in list"))</f>
        <v/>
      </c>
      <c r="L743" t="str">
        <f t="shared" si="125"/>
        <v/>
      </c>
      <c r="M743" s="69" t="str">
        <f>IF($B743="", "", IFERROR((VLOOKUP($B743,Ingredients!$A:$K,11,FALSE)*($D743/(VLOOKUP($B743,Ingredients!$A:$K,3,FALSE)))), "ingredient not in list"))</f>
        <v/>
      </c>
      <c r="N743" t="str">
        <f t="shared" si="126"/>
        <v/>
      </c>
      <c r="O743" s="29" t="str">
        <f>IF($B743="", "", IFERROR((VLOOKUP($B743,Ingredients!$A:$H,6,FALSE)*($D743/(VLOOKUP($B743,Ingredients!$A:$H,3,FALSE)))), "ingredient not in list"))</f>
        <v/>
      </c>
      <c r="P743" s="9" t="str">
        <f>IF(AND(G743&lt;&gt;"",G744=""),SUM(G$1:G744)-SUM(P$1:P742),"")</f>
        <v/>
      </c>
      <c r="Q743" t="str">
        <f>IF(AND(O743&lt;&gt;"",O744=""),SUM(O$1:O744)-SUM(Q$1:Q742),"")</f>
        <v/>
      </c>
      <c r="R743" s="114" t="str">
        <f>IF(AND(I743&lt;&gt;"",I744=""),SUM(I$1:I744)-SUM(R$1:R742),"")</f>
        <v/>
      </c>
      <c r="S743" s="114" t="str">
        <f>IF(AND(K743&lt;&gt;"",K744=""),SUM(K$1:K744)-SUM(S$1:S742),"")</f>
        <v/>
      </c>
      <c r="T743" s="114" t="str">
        <f>IF(AND(M743&lt;&gt;"",M744=""),SUM(M$1:M744)-SUM(T$1:T742),"")</f>
        <v/>
      </c>
      <c r="V743" s="9" t="str">
        <f t="shared" si="127"/>
        <v/>
      </c>
      <c r="W743" s="28" t="str">
        <f t="shared" si="128"/>
        <v/>
      </c>
      <c r="X743" s="114" t="str">
        <f t="shared" si="129"/>
        <v/>
      </c>
      <c r="Y743" s="114" t="str">
        <f t="shared" si="130"/>
        <v/>
      </c>
      <c r="Z743" s="114" t="str">
        <f t="shared" si="131"/>
        <v/>
      </c>
    </row>
    <row r="744" spans="1:26" ht="12.75" x14ac:dyDescent="0.2">
      <c r="A744" s="16"/>
      <c r="C744" t="str">
        <f t="shared" si="121"/>
        <v/>
      </c>
      <c r="D744" s="16"/>
      <c r="E744" s="3" t="str">
        <f>IF(B744="","",IFERROR(VLOOKUP(B744,Ingredients!$A:$G,4,FALSE),"ingredient not in list"))</f>
        <v/>
      </c>
      <c r="F744" t="str">
        <f t="shared" si="122"/>
        <v/>
      </c>
      <c r="G744" s="9" t="str">
        <f>IF(B744="", "", IFERROR((VLOOKUP(B744,Ingredients!$A:$H,8,FALSE)*(D744/(VLOOKUP(B744,Ingredients!$A:$H,3,FALSE)))), "ingredient not in list"))</f>
        <v/>
      </c>
      <c r="H744" t="str">
        <f t="shared" si="123"/>
        <v/>
      </c>
      <c r="I744" s="69" t="str">
        <f>IF($B744="", "", IFERROR((VLOOKUP($B744,Ingredients!$A:$K,9,FALSE)*($D744/(VLOOKUP($B744,Ingredients!$A:$K,3,FALSE)))), "ingredient not in list"))</f>
        <v/>
      </c>
      <c r="J744" t="str">
        <f t="shared" si="124"/>
        <v/>
      </c>
      <c r="K744" s="69" t="str">
        <f>IF($B744="", "", IFERROR((VLOOKUP($B744,Ingredients!$A:$K,10,FALSE)*($D744/(VLOOKUP($B744,Ingredients!$A:$K,3,FALSE)))), "ingredient not in list"))</f>
        <v/>
      </c>
      <c r="L744" t="str">
        <f t="shared" si="125"/>
        <v/>
      </c>
      <c r="M744" s="69" t="str">
        <f>IF($B744="", "", IFERROR((VLOOKUP($B744,Ingredients!$A:$K,11,FALSE)*($D744/(VLOOKUP($B744,Ingredients!$A:$K,3,FALSE)))), "ingredient not in list"))</f>
        <v/>
      </c>
      <c r="N744" t="str">
        <f t="shared" si="126"/>
        <v/>
      </c>
      <c r="O744" s="29" t="str">
        <f>IF($B744="", "", IFERROR((VLOOKUP($B744,Ingredients!$A:$H,6,FALSE)*($D744/(VLOOKUP($B744,Ingredients!$A:$H,3,FALSE)))), "ingredient not in list"))</f>
        <v/>
      </c>
      <c r="P744" s="9" t="str">
        <f>IF(AND(G744&lt;&gt;"",G745=""),SUM(G$1:G745)-SUM(P$1:P743),"")</f>
        <v/>
      </c>
      <c r="Q744" t="str">
        <f>IF(AND(O744&lt;&gt;"",O745=""),SUM(O$1:O745)-SUM(Q$1:Q743),"")</f>
        <v/>
      </c>
      <c r="R744" s="114" t="str">
        <f>IF(AND(I744&lt;&gt;"",I745=""),SUM(I$1:I745)-SUM(R$1:R743),"")</f>
        <v/>
      </c>
      <c r="S744" s="114" t="str">
        <f>IF(AND(K744&lt;&gt;"",K745=""),SUM(K$1:K745)-SUM(S$1:S743),"")</f>
        <v/>
      </c>
      <c r="T744" s="114" t="str">
        <f>IF(AND(M744&lt;&gt;"",M745=""),SUM(M$1:M745)-SUM(T$1:T743),"")</f>
        <v/>
      </c>
      <c r="V744" s="9" t="str">
        <f t="shared" si="127"/>
        <v/>
      </c>
      <c r="W744" s="28" t="str">
        <f t="shared" si="128"/>
        <v/>
      </c>
      <c r="X744" s="114" t="str">
        <f t="shared" si="129"/>
        <v/>
      </c>
      <c r="Y744" s="114" t="str">
        <f t="shared" si="130"/>
        <v/>
      </c>
      <c r="Z744" s="114" t="str">
        <f t="shared" si="131"/>
        <v/>
      </c>
    </row>
    <row r="745" spans="1:26" ht="12.75" x14ac:dyDescent="0.2">
      <c r="A745" s="16"/>
      <c r="C745" t="str">
        <f t="shared" si="121"/>
        <v/>
      </c>
      <c r="D745" s="16"/>
      <c r="E745" s="3" t="str">
        <f>IF(B745="","",IFERROR(VLOOKUP(B745,Ingredients!$A:$G,4,FALSE),"ingredient not in list"))</f>
        <v/>
      </c>
      <c r="F745" t="str">
        <f t="shared" si="122"/>
        <v/>
      </c>
      <c r="G745" s="9" t="str">
        <f>IF(B745="", "", IFERROR((VLOOKUP(B745,Ingredients!$A:$H,8,FALSE)*(D745/(VLOOKUP(B745,Ingredients!$A:$H,3,FALSE)))), "ingredient not in list"))</f>
        <v/>
      </c>
      <c r="H745" t="str">
        <f t="shared" si="123"/>
        <v/>
      </c>
      <c r="I745" s="69" t="str">
        <f>IF($B745="", "", IFERROR((VLOOKUP($B745,Ingredients!$A:$K,9,FALSE)*($D745/(VLOOKUP($B745,Ingredients!$A:$K,3,FALSE)))), "ingredient not in list"))</f>
        <v/>
      </c>
      <c r="J745" t="str">
        <f t="shared" si="124"/>
        <v/>
      </c>
      <c r="K745" s="69" t="str">
        <f>IF($B745="", "", IFERROR((VLOOKUP($B745,Ingredients!$A:$K,10,FALSE)*($D745/(VLOOKUP($B745,Ingredients!$A:$K,3,FALSE)))), "ingredient not in list"))</f>
        <v/>
      </c>
      <c r="L745" t="str">
        <f t="shared" si="125"/>
        <v/>
      </c>
      <c r="M745" s="69" t="str">
        <f>IF($B745="", "", IFERROR((VLOOKUP($B745,Ingredients!$A:$K,11,FALSE)*($D745/(VLOOKUP($B745,Ingredients!$A:$K,3,FALSE)))), "ingredient not in list"))</f>
        <v/>
      </c>
      <c r="N745" t="str">
        <f t="shared" si="126"/>
        <v/>
      </c>
      <c r="O745" s="29" t="str">
        <f>IF($B745="", "", IFERROR((VLOOKUP($B745,Ingredients!$A:$H,6,FALSE)*($D745/(VLOOKUP($B745,Ingredients!$A:$H,3,FALSE)))), "ingredient not in list"))</f>
        <v/>
      </c>
      <c r="P745" s="9" t="str">
        <f>IF(AND(G745&lt;&gt;"",G746=""),SUM(G$1:G746)-SUM(P$1:P744),"")</f>
        <v/>
      </c>
      <c r="Q745" t="str">
        <f>IF(AND(O745&lt;&gt;"",O746=""),SUM(O$1:O746)-SUM(Q$1:Q744),"")</f>
        <v/>
      </c>
      <c r="R745" s="114" t="str">
        <f>IF(AND(I745&lt;&gt;"",I746=""),SUM(I$1:I746)-SUM(R$1:R744),"")</f>
        <v/>
      </c>
      <c r="S745" s="114" t="str">
        <f>IF(AND(K745&lt;&gt;"",K746=""),SUM(K$1:K746)-SUM(S$1:S744),"")</f>
        <v/>
      </c>
      <c r="T745" s="114" t="str">
        <f>IF(AND(M745&lt;&gt;"",M746=""),SUM(M$1:M746)-SUM(T$1:T744),"")</f>
        <v/>
      </c>
      <c r="V745" s="9" t="str">
        <f t="shared" si="127"/>
        <v/>
      </c>
      <c r="W745" s="28" t="str">
        <f t="shared" si="128"/>
        <v/>
      </c>
      <c r="X745" s="114" t="str">
        <f t="shared" si="129"/>
        <v/>
      </c>
      <c r="Y745" s="114" t="str">
        <f t="shared" si="130"/>
        <v/>
      </c>
      <c r="Z745" s="114" t="str">
        <f t="shared" si="131"/>
        <v/>
      </c>
    </row>
    <row r="746" spans="1:26" ht="12.75" x14ac:dyDescent="0.2">
      <c r="A746" s="16"/>
      <c r="C746" t="str">
        <f t="shared" si="121"/>
        <v/>
      </c>
      <c r="D746" s="16"/>
      <c r="E746" s="3" t="str">
        <f>IF(B746="","",IFERROR(VLOOKUP(B746,Ingredients!$A:$G,4,FALSE),"ingredient not in list"))</f>
        <v/>
      </c>
      <c r="F746" t="str">
        <f t="shared" si="122"/>
        <v/>
      </c>
      <c r="G746" s="9" t="str">
        <f>IF(B746="", "", IFERROR((VLOOKUP(B746,Ingredients!$A:$H,8,FALSE)*(D746/(VLOOKUP(B746,Ingredients!$A:$H,3,FALSE)))), "ingredient not in list"))</f>
        <v/>
      </c>
      <c r="H746" t="str">
        <f t="shared" si="123"/>
        <v/>
      </c>
      <c r="I746" s="69" t="str">
        <f>IF($B746="", "", IFERROR((VLOOKUP($B746,Ingredients!$A:$K,9,FALSE)*($D746/(VLOOKUP($B746,Ingredients!$A:$K,3,FALSE)))), "ingredient not in list"))</f>
        <v/>
      </c>
      <c r="J746" t="str">
        <f t="shared" si="124"/>
        <v/>
      </c>
      <c r="K746" s="69" t="str">
        <f>IF($B746="", "", IFERROR((VLOOKUP($B746,Ingredients!$A:$K,10,FALSE)*($D746/(VLOOKUP($B746,Ingredients!$A:$K,3,FALSE)))), "ingredient not in list"))</f>
        <v/>
      </c>
      <c r="L746" t="str">
        <f t="shared" si="125"/>
        <v/>
      </c>
      <c r="M746" s="69" t="str">
        <f>IF($B746="", "", IFERROR((VLOOKUP($B746,Ingredients!$A:$K,11,FALSE)*($D746/(VLOOKUP($B746,Ingredients!$A:$K,3,FALSE)))), "ingredient not in list"))</f>
        <v/>
      </c>
      <c r="N746" t="str">
        <f t="shared" si="126"/>
        <v/>
      </c>
      <c r="O746" s="29" t="str">
        <f>IF($B746="", "", IFERROR((VLOOKUP($B746,Ingredients!$A:$H,6,FALSE)*($D746/(VLOOKUP($B746,Ingredients!$A:$H,3,FALSE)))), "ingredient not in list"))</f>
        <v/>
      </c>
      <c r="P746" s="9" t="str">
        <f>IF(AND(G746&lt;&gt;"",G747=""),SUM(G$1:G747)-SUM(P$1:P745),"")</f>
        <v/>
      </c>
      <c r="Q746" t="str">
        <f>IF(AND(O746&lt;&gt;"",O747=""),SUM(O$1:O747)-SUM(Q$1:Q745),"")</f>
        <v/>
      </c>
      <c r="R746" s="114" t="str">
        <f>IF(AND(I746&lt;&gt;"",I747=""),SUM(I$1:I747)-SUM(R$1:R745),"")</f>
        <v/>
      </c>
      <c r="S746" s="114" t="str">
        <f>IF(AND(K746&lt;&gt;"",K747=""),SUM(K$1:K747)-SUM(S$1:S745),"")</f>
        <v/>
      </c>
      <c r="T746" s="114" t="str">
        <f>IF(AND(M746&lt;&gt;"",M747=""),SUM(M$1:M747)-SUM(T$1:T745),"")</f>
        <v/>
      </c>
      <c r="V746" s="9" t="str">
        <f t="shared" si="127"/>
        <v/>
      </c>
      <c r="W746" s="28" t="str">
        <f t="shared" si="128"/>
        <v/>
      </c>
      <c r="X746" s="114" t="str">
        <f t="shared" si="129"/>
        <v/>
      </c>
      <c r="Y746" s="114" t="str">
        <f t="shared" si="130"/>
        <v/>
      </c>
      <c r="Z746" s="114" t="str">
        <f t="shared" si="131"/>
        <v/>
      </c>
    </row>
    <row r="747" spans="1:26" ht="12.75" x14ac:dyDescent="0.2">
      <c r="A747" s="16"/>
      <c r="C747" t="str">
        <f t="shared" si="121"/>
        <v/>
      </c>
      <c r="D747" s="16"/>
      <c r="E747" s="3" t="str">
        <f>IF(B747="","",IFERROR(VLOOKUP(B747,Ingredients!$A:$G,4,FALSE),"ingredient not in list"))</f>
        <v/>
      </c>
      <c r="F747" t="str">
        <f t="shared" si="122"/>
        <v/>
      </c>
      <c r="G747" s="9" t="str">
        <f>IF(B747="", "", IFERROR((VLOOKUP(B747,Ingredients!$A:$H,8,FALSE)*(D747/(VLOOKUP(B747,Ingredients!$A:$H,3,FALSE)))), "ingredient not in list"))</f>
        <v/>
      </c>
      <c r="H747" t="str">
        <f t="shared" si="123"/>
        <v/>
      </c>
      <c r="I747" s="69" t="str">
        <f>IF($B747="", "", IFERROR((VLOOKUP($B747,Ingredients!$A:$K,9,FALSE)*($D747/(VLOOKUP($B747,Ingredients!$A:$K,3,FALSE)))), "ingredient not in list"))</f>
        <v/>
      </c>
      <c r="J747" t="str">
        <f t="shared" si="124"/>
        <v/>
      </c>
      <c r="K747" s="69" t="str">
        <f>IF($B747="", "", IFERROR((VLOOKUP($B747,Ingredients!$A:$K,10,FALSE)*($D747/(VLOOKUP($B747,Ingredients!$A:$K,3,FALSE)))), "ingredient not in list"))</f>
        <v/>
      </c>
      <c r="L747" t="str">
        <f t="shared" si="125"/>
        <v/>
      </c>
      <c r="M747" s="69" t="str">
        <f>IF($B747="", "", IFERROR((VLOOKUP($B747,Ingredients!$A:$K,11,FALSE)*($D747/(VLOOKUP($B747,Ingredients!$A:$K,3,FALSE)))), "ingredient not in list"))</f>
        <v/>
      </c>
      <c r="N747" t="str">
        <f t="shared" si="126"/>
        <v/>
      </c>
      <c r="O747" s="29" t="str">
        <f>IF($B747="", "", IFERROR((VLOOKUP($B747,Ingredients!$A:$H,6,FALSE)*($D747/(VLOOKUP($B747,Ingredients!$A:$H,3,FALSE)))), "ingredient not in list"))</f>
        <v/>
      </c>
      <c r="P747" s="9" t="str">
        <f>IF(AND(G747&lt;&gt;"",G748=""),SUM(G$1:G748)-SUM(P$1:P746),"")</f>
        <v/>
      </c>
      <c r="Q747" t="str">
        <f>IF(AND(O747&lt;&gt;"",O748=""),SUM(O$1:O748)-SUM(Q$1:Q746),"")</f>
        <v/>
      </c>
      <c r="R747" s="114" t="str">
        <f>IF(AND(I747&lt;&gt;"",I748=""),SUM(I$1:I748)-SUM(R$1:R746),"")</f>
        <v/>
      </c>
      <c r="S747" s="114" t="str">
        <f>IF(AND(K747&lt;&gt;"",K748=""),SUM(K$1:K748)-SUM(S$1:S746),"")</f>
        <v/>
      </c>
      <c r="T747" s="114" t="str">
        <f>IF(AND(M747&lt;&gt;"",M748=""),SUM(M$1:M748)-SUM(T$1:T746),"")</f>
        <v/>
      </c>
      <c r="V747" s="9" t="str">
        <f t="shared" si="127"/>
        <v/>
      </c>
      <c r="W747" s="28" t="str">
        <f t="shared" si="128"/>
        <v/>
      </c>
      <c r="X747" s="114" t="str">
        <f t="shared" si="129"/>
        <v/>
      </c>
      <c r="Y747" s="114" t="str">
        <f t="shared" si="130"/>
        <v/>
      </c>
      <c r="Z747" s="114" t="str">
        <f t="shared" si="131"/>
        <v/>
      </c>
    </row>
    <row r="748" spans="1:26" ht="12.75" x14ac:dyDescent="0.2">
      <c r="A748" s="16"/>
      <c r="C748" t="str">
        <f t="shared" si="121"/>
        <v/>
      </c>
      <c r="D748" s="16"/>
      <c r="E748" s="3" t="str">
        <f>IF(B748="","",IFERROR(VLOOKUP(B748,Ingredients!$A:$G,4,FALSE),"ingredient not in list"))</f>
        <v/>
      </c>
      <c r="F748" t="str">
        <f t="shared" si="122"/>
        <v/>
      </c>
      <c r="G748" s="9" t="str">
        <f>IF(B748="", "", IFERROR((VLOOKUP(B748,Ingredients!$A:$H,8,FALSE)*(D748/(VLOOKUP(B748,Ingredients!$A:$H,3,FALSE)))), "ingredient not in list"))</f>
        <v/>
      </c>
      <c r="H748" t="str">
        <f t="shared" si="123"/>
        <v/>
      </c>
      <c r="I748" s="69" t="str">
        <f>IF($B748="", "", IFERROR((VLOOKUP($B748,Ingredients!$A:$K,9,FALSE)*($D748/(VLOOKUP($B748,Ingredients!$A:$K,3,FALSE)))), "ingredient not in list"))</f>
        <v/>
      </c>
      <c r="J748" t="str">
        <f t="shared" si="124"/>
        <v/>
      </c>
      <c r="K748" s="69" t="str">
        <f>IF($B748="", "", IFERROR((VLOOKUP($B748,Ingredients!$A:$K,10,FALSE)*($D748/(VLOOKUP($B748,Ingredients!$A:$K,3,FALSE)))), "ingredient not in list"))</f>
        <v/>
      </c>
      <c r="L748" t="str">
        <f t="shared" si="125"/>
        <v/>
      </c>
      <c r="M748" s="69" t="str">
        <f>IF($B748="", "", IFERROR((VLOOKUP($B748,Ingredients!$A:$K,11,FALSE)*($D748/(VLOOKUP($B748,Ingredients!$A:$K,3,FALSE)))), "ingredient not in list"))</f>
        <v/>
      </c>
      <c r="N748" t="str">
        <f t="shared" si="126"/>
        <v/>
      </c>
      <c r="O748" s="29" t="str">
        <f>IF($B748="", "", IFERROR((VLOOKUP($B748,Ingredients!$A:$H,6,FALSE)*($D748/(VLOOKUP($B748,Ingredients!$A:$H,3,FALSE)))), "ingredient not in list"))</f>
        <v/>
      </c>
      <c r="P748" s="9" t="str">
        <f>IF(AND(G748&lt;&gt;"",G749=""),SUM(G$1:G749)-SUM(P$1:P747),"")</f>
        <v/>
      </c>
      <c r="Q748" t="str">
        <f>IF(AND(O748&lt;&gt;"",O749=""),SUM(O$1:O749)-SUM(Q$1:Q747),"")</f>
        <v/>
      </c>
      <c r="R748" s="114" t="str">
        <f>IF(AND(I748&lt;&gt;"",I749=""),SUM(I$1:I749)-SUM(R$1:R747),"")</f>
        <v/>
      </c>
      <c r="S748" s="114" t="str">
        <f>IF(AND(K748&lt;&gt;"",K749=""),SUM(K$1:K749)-SUM(S$1:S747),"")</f>
        <v/>
      </c>
      <c r="T748" s="114" t="str">
        <f>IF(AND(M748&lt;&gt;"",M749=""),SUM(M$1:M749)-SUM(T$1:T747),"")</f>
        <v/>
      </c>
      <c r="V748" s="9" t="str">
        <f t="shared" si="127"/>
        <v/>
      </c>
      <c r="W748" s="28" t="str">
        <f t="shared" si="128"/>
        <v/>
      </c>
      <c r="X748" s="114" t="str">
        <f t="shared" si="129"/>
        <v/>
      </c>
      <c r="Y748" s="114" t="str">
        <f t="shared" si="130"/>
        <v/>
      </c>
      <c r="Z748" s="114" t="str">
        <f t="shared" si="131"/>
        <v/>
      </c>
    </row>
    <row r="749" spans="1:26" ht="12.75" x14ac:dyDescent="0.2">
      <c r="A749" s="16"/>
      <c r="C749" t="str">
        <f t="shared" si="121"/>
        <v/>
      </c>
      <c r="D749" s="16"/>
      <c r="E749" s="3" t="str">
        <f>IF(B749="","",IFERROR(VLOOKUP(B749,Ingredients!$A:$G,4,FALSE),"ingredient not in list"))</f>
        <v/>
      </c>
      <c r="F749" t="str">
        <f t="shared" si="122"/>
        <v/>
      </c>
      <c r="G749" s="9" t="str">
        <f>IF(B749="", "", IFERROR((VLOOKUP(B749,Ingredients!$A:$H,8,FALSE)*(D749/(VLOOKUP(B749,Ingredients!$A:$H,3,FALSE)))), "ingredient not in list"))</f>
        <v/>
      </c>
      <c r="H749" t="str">
        <f t="shared" si="123"/>
        <v/>
      </c>
      <c r="I749" s="69" t="str">
        <f>IF($B749="", "", IFERROR((VLOOKUP($B749,Ingredients!$A:$K,9,FALSE)*($D749/(VLOOKUP($B749,Ingredients!$A:$K,3,FALSE)))), "ingredient not in list"))</f>
        <v/>
      </c>
      <c r="J749" t="str">
        <f t="shared" si="124"/>
        <v/>
      </c>
      <c r="K749" s="69" t="str">
        <f>IF($B749="", "", IFERROR((VLOOKUP($B749,Ingredients!$A:$K,10,FALSE)*($D749/(VLOOKUP($B749,Ingredients!$A:$K,3,FALSE)))), "ingredient not in list"))</f>
        <v/>
      </c>
      <c r="L749" t="str">
        <f t="shared" si="125"/>
        <v/>
      </c>
      <c r="M749" s="69" t="str">
        <f>IF($B749="", "", IFERROR((VLOOKUP($B749,Ingredients!$A:$K,11,FALSE)*($D749/(VLOOKUP($B749,Ingredients!$A:$K,3,FALSE)))), "ingredient not in list"))</f>
        <v/>
      </c>
      <c r="N749" t="str">
        <f t="shared" si="126"/>
        <v/>
      </c>
      <c r="O749" s="29" t="str">
        <f>IF($B749="", "", IFERROR((VLOOKUP($B749,Ingredients!$A:$H,6,FALSE)*($D749/(VLOOKUP($B749,Ingredients!$A:$H,3,FALSE)))), "ingredient not in list"))</f>
        <v/>
      </c>
      <c r="P749" s="9" t="str">
        <f>IF(AND(G749&lt;&gt;"",G750=""),SUM(G$1:G750)-SUM(P$1:P748),"")</f>
        <v/>
      </c>
      <c r="Q749" t="str">
        <f>IF(AND(O749&lt;&gt;"",O750=""),SUM(O$1:O750)-SUM(Q$1:Q748),"")</f>
        <v/>
      </c>
      <c r="R749" s="114" t="str">
        <f>IF(AND(I749&lt;&gt;"",I750=""),SUM(I$1:I750)-SUM(R$1:R748),"")</f>
        <v/>
      </c>
      <c r="S749" s="114" t="str">
        <f>IF(AND(K749&lt;&gt;"",K750=""),SUM(K$1:K750)-SUM(S$1:S748),"")</f>
        <v/>
      </c>
      <c r="T749" s="114" t="str">
        <f>IF(AND(M749&lt;&gt;"",M750=""),SUM(M$1:M750)-SUM(T$1:T748),"")</f>
        <v/>
      </c>
      <c r="V749" s="9" t="str">
        <f t="shared" si="127"/>
        <v/>
      </c>
      <c r="W749" s="28" t="str">
        <f t="shared" si="128"/>
        <v/>
      </c>
      <c r="X749" s="114" t="str">
        <f t="shared" si="129"/>
        <v/>
      </c>
      <c r="Y749" s="114" t="str">
        <f t="shared" si="130"/>
        <v/>
      </c>
      <c r="Z749" s="114" t="str">
        <f t="shared" si="131"/>
        <v/>
      </c>
    </row>
    <row r="750" spans="1:26" ht="12.75" x14ac:dyDescent="0.2">
      <c r="A750" s="16"/>
      <c r="C750" t="str">
        <f t="shared" si="121"/>
        <v/>
      </c>
      <c r="D750" s="16"/>
      <c r="E750" s="3" t="str">
        <f>IF(B750="","",IFERROR(VLOOKUP(B750,Ingredients!$A:$G,4,FALSE),"ingredient not in list"))</f>
        <v/>
      </c>
      <c r="F750" t="str">
        <f t="shared" si="122"/>
        <v/>
      </c>
      <c r="G750" s="9" t="str">
        <f>IF(B750="", "", IFERROR((VLOOKUP(B750,Ingredients!$A:$H,8,FALSE)*(D750/(VLOOKUP(B750,Ingredients!$A:$H,3,FALSE)))), "ingredient not in list"))</f>
        <v/>
      </c>
      <c r="H750" t="str">
        <f t="shared" si="123"/>
        <v/>
      </c>
      <c r="I750" s="69" t="str">
        <f>IF($B750="", "", IFERROR((VLOOKUP($B750,Ingredients!$A:$K,9,FALSE)*($D750/(VLOOKUP($B750,Ingredients!$A:$K,3,FALSE)))), "ingredient not in list"))</f>
        <v/>
      </c>
      <c r="J750" t="str">
        <f t="shared" si="124"/>
        <v/>
      </c>
      <c r="K750" s="69" t="str">
        <f>IF($B750="", "", IFERROR((VLOOKUP($B750,Ingredients!$A:$K,10,FALSE)*($D750/(VLOOKUP($B750,Ingredients!$A:$K,3,FALSE)))), "ingredient not in list"))</f>
        <v/>
      </c>
      <c r="L750" t="str">
        <f t="shared" si="125"/>
        <v/>
      </c>
      <c r="M750" s="69" t="str">
        <f>IF($B750="", "", IFERROR((VLOOKUP($B750,Ingredients!$A:$K,11,FALSE)*($D750/(VLOOKUP($B750,Ingredients!$A:$K,3,FALSE)))), "ingredient not in list"))</f>
        <v/>
      </c>
      <c r="N750" t="str">
        <f t="shared" si="126"/>
        <v/>
      </c>
      <c r="O750" s="29" t="str">
        <f>IF($B750="", "", IFERROR((VLOOKUP($B750,Ingredients!$A:$H,6,FALSE)*($D750/(VLOOKUP($B750,Ingredients!$A:$H,3,FALSE)))), "ingredient not in list"))</f>
        <v/>
      </c>
      <c r="P750" s="9" t="str">
        <f>IF(AND(G750&lt;&gt;"",G751=""),SUM(G$1:G751)-SUM(P$1:P749),"")</f>
        <v/>
      </c>
      <c r="Q750" t="str">
        <f>IF(AND(O750&lt;&gt;"",O751=""),SUM(O$1:O751)-SUM(Q$1:Q749),"")</f>
        <v/>
      </c>
      <c r="R750" s="114" t="str">
        <f>IF(AND(I750&lt;&gt;"",I751=""),SUM(I$1:I751)-SUM(R$1:R749),"")</f>
        <v/>
      </c>
      <c r="S750" s="114" t="str">
        <f>IF(AND(K750&lt;&gt;"",K751=""),SUM(K$1:K751)-SUM(S$1:S749),"")</f>
        <v/>
      </c>
      <c r="T750" s="114" t="str">
        <f>IF(AND(M750&lt;&gt;"",M751=""),SUM(M$1:M751)-SUM(T$1:T749),"")</f>
        <v/>
      </c>
      <c r="V750" s="9" t="str">
        <f t="shared" si="127"/>
        <v/>
      </c>
      <c r="W750" s="28" t="str">
        <f t="shared" si="128"/>
        <v/>
      </c>
      <c r="X750" s="114" t="str">
        <f t="shared" si="129"/>
        <v/>
      </c>
      <c r="Y750" s="114" t="str">
        <f t="shared" si="130"/>
        <v/>
      </c>
      <c r="Z750" s="114" t="str">
        <f t="shared" si="131"/>
        <v/>
      </c>
    </row>
    <row r="751" spans="1:26" ht="12.75" x14ac:dyDescent="0.2">
      <c r="A751" s="16"/>
      <c r="C751" t="str">
        <f t="shared" si="121"/>
        <v/>
      </c>
      <c r="D751" s="16"/>
      <c r="E751" s="3" t="str">
        <f>IF(B751="","",IFERROR(VLOOKUP(B751,Ingredients!$A:$G,4,FALSE),"ingredient not in list"))</f>
        <v/>
      </c>
      <c r="F751" t="str">
        <f t="shared" si="122"/>
        <v/>
      </c>
      <c r="G751" s="9" t="str">
        <f>IF(B751="", "", IFERROR((VLOOKUP(B751,Ingredients!$A:$H,8,FALSE)*(D751/(VLOOKUP(B751,Ingredients!$A:$H,3,FALSE)))), "ingredient not in list"))</f>
        <v/>
      </c>
      <c r="H751" t="str">
        <f t="shared" si="123"/>
        <v/>
      </c>
      <c r="I751" s="69" t="str">
        <f>IF($B751="", "", IFERROR((VLOOKUP($B751,Ingredients!$A:$K,9,FALSE)*($D751/(VLOOKUP($B751,Ingredients!$A:$K,3,FALSE)))), "ingredient not in list"))</f>
        <v/>
      </c>
      <c r="J751" t="str">
        <f t="shared" si="124"/>
        <v/>
      </c>
      <c r="K751" s="69" t="str">
        <f>IF($B751="", "", IFERROR((VLOOKUP($B751,Ingredients!$A:$K,10,FALSE)*($D751/(VLOOKUP($B751,Ingredients!$A:$K,3,FALSE)))), "ingredient not in list"))</f>
        <v/>
      </c>
      <c r="L751" t="str">
        <f t="shared" si="125"/>
        <v/>
      </c>
      <c r="M751" s="69" t="str">
        <f>IF($B751="", "", IFERROR((VLOOKUP($B751,Ingredients!$A:$K,11,FALSE)*($D751/(VLOOKUP($B751,Ingredients!$A:$K,3,FALSE)))), "ingredient not in list"))</f>
        <v/>
      </c>
      <c r="N751" t="str">
        <f t="shared" si="126"/>
        <v/>
      </c>
      <c r="O751" s="29" t="str">
        <f>IF($B751="", "", IFERROR((VLOOKUP($B751,Ingredients!$A:$H,6,FALSE)*($D751/(VLOOKUP($B751,Ingredients!$A:$H,3,FALSE)))), "ingredient not in list"))</f>
        <v/>
      </c>
      <c r="P751" s="9" t="str">
        <f>IF(AND(G751&lt;&gt;"",G752=""),SUM(G$1:G752)-SUM(P$1:P750),"")</f>
        <v/>
      </c>
      <c r="Q751" t="str">
        <f>IF(AND(O751&lt;&gt;"",O752=""),SUM(O$1:O752)-SUM(Q$1:Q750),"")</f>
        <v/>
      </c>
      <c r="R751" s="114" t="str">
        <f>IF(AND(I751&lt;&gt;"",I752=""),SUM(I$1:I752)-SUM(R$1:R750),"")</f>
        <v/>
      </c>
      <c r="S751" s="114" t="str">
        <f>IF(AND(K751&lt;&gt;"",K752=""),SUM(K$1:K752)-SUM(S$1:S750),"")</f>
        <v/>
      </c>
      <c r="T751" s="114" t="str">
        <f>IF(AND(M751&lt;&gt;"",M752=""),SUM(M$1:M752)-SUM(T$1:T750),"")</f>
        <v/>
      </c>
      <c r="V751" s="9" t="str">
        <f t="shared" si="127"/>
        <v/>
      </c>
      <c r="W751" s="28" t="str">
        <f t="shared" si="128"/>
        <v/>
      </c>
      <c r="X751" s="114" t="str">
        <f t="shared" si="129"/>
        <v/>
      </c>
      <c r="Y751" s="114" t="str">
        <f t="shared" si="130"/>
        <v/>
      </c>
      <c r="Z751" s="114" t="str">
        <f t="shared" si="131"/>
        <v/>
      </c>
    </row>
    <row r="752" spans="1:26" ht="12.75" x14ac:dyDescent="0.2">
      <c r="A752" s="16"/>
      <c r="C752" t="str">
        <f t="shared" si="121"/>
        <v/>
      </c>
      <c r="D752" s="16"/>
      <c r="E752" s="3" t="str">
        <f>IF(B752="","",IFERROR(VLOOKUP(B752,Ingredients!$A:$G,4,FALSE),"ingredient not in list"))</f>
        <v/>
      </c>
      <c r="F752" t="str">
        <f t="shared" si="122"/>
        <v/>
      </c>
      <c r="G752" s="9" t="str">
        <f>IF(B752="", "", IFERROR((VLOOKUP(B752,Ingredients!$A:$H,8,FALSE)*(D752/(VLOOKUP(B752,Ingredients!$A:$H,3,FALSE)))), "ingredient not in list"))</f>
        <v/>
      </c>
      <c r="H752" t="str">
        <f t="shared" si="123"/>
        <v/>
      </c>
      <c r="I752" s="69" t="str">
        <f>IF($B752="", "", IFERROR((VLOOKUP($B752,Ingredients!$A:$K,9,FALSE)*($D752/(VLOOKUP($B752,Ingredients!$A:$K,3,FALSE)))), "ingredient not in list"))</f>
        <v/>
      </c>
      <c r="J752" t="str">
        <f t="shared" si="124"/>
        <v/>
      </c>
      <c r="K752" s="69" t="str">
        <f>IF($B752="", "", IFERROR((VLOOKUP($B752,Ingredients!$A:$K,10,FALSE)*($D752/(VLOOKUP($B752,Ingredients!$A:$K,3,FALSE)))), "ingredient not in list"))</f>
        <v/>
      </c>
      <c r="L752" t="str">
        <f t="shared" si="125"/>
        <v/>
      </c>
      <c r="M752" s="69" t="str">
        <f>IF($B752="", "", IFERROR((VLOOKUP($B752,Ingredients!$A:$K,11,FALSE)*($D752/(VLOOKUP($B752,Ingredients!$A:$K,3,FALSE)))), "ingredient not in list"))</f>
        <v/>
      </c>
      <c r="N752" t="str">
        <f t="shared" si="126"/>
        <v/>
      </c>
      <c r="O752" s="29" t="str">
        <f>IF($B752="", "", IFERROR((VLOOKUP($B752,Ingredients!$A:$H,6,FALSE)*($D752/(VLOOKUP($B752,Ingredients!$A:$H,3,FALSE)))), "ingredient not in list"))</f>
        <v/>
      </c>
      <c r="P752" s="9" t="str">
        <f>IF(AND(G752&lt;&gt;"",G753=""),SUM(G$1:G753)-SUM(P$1:P751),"")</f>
        <v/>
      </c>
      <c r="Q752" t="str">
        <f>IF(AND(O752&lt;&gt;"",O753=""),SUM(O$1:O753)-SUM(Q$1:Q751),"")</f>
        <v/>
      </c>
      <c r="R752" s="114" t="str">
        <f>IF(AND(I752&lt;&gt;"",I753=""),SUM(I$1:I753)-SUM(R$1:R751),"")</f>
        <v/>
      </c>
      <c r="S752" s="114" t="str">
        <f>IF(AND(K752&lt;&gt;"",K753=""),SUM(K$1:K753)-SUM(S$1:S751),"")</f>
        <v/>
      </c>
      <c r="T752" s="114" t="str">
        <f>IF(AND(M752&lt;&gt;"",M753=""),SUM(M$1:M753)-SUM(T$1:T751),"")</f>
        <v/>
      </c>
      <c r="V752" s="9" t="str">
        <f t="shared" si="127"/>
        <v/>
      </c>
      <c r="W752" s="28" t="str">
        <f t="shared" si="128"/>
        <v/>
      </c>
      <c r="X752" s="114" t="str">
        <f t="shared" si="129"/>
        <v/>
      </c>
      <c r="Y752" s="114" t="str">
        <f t="shared" si="130"/>
        <v/>
      </c>
      <c r="Z752" s="114" t="str">
        <f t="shared" si="131"/>
        <v/>
      </c>
    </row>
    <row r="753" spans="1:26" ht="12.75" x14ac:dyDescent="0.2">
      <c r="A753" s="16"/>
      <c r="C753" t="str">
        <f t="shared" si="121"/>
        <v/>
      </c>
      <c r="D753" s="16"/>
      <c r="E753" s="3" t="str">
        <f>IF(B753="","",IFERROR(VLOOKUP(B753,Ingredients!$A:$G,4,FALSE),"ingredient not in list"))</f>
        <v/>
      </c>
      <c r="F753" t="str">
        <f t="shared" si="122"/>
        <v/>
      </c>
      <c r="G753" s="9" t="str">
        <f>IF(B753="", "", IFERROR((VLOOKUP(B753,Ingredients!$A:$H,8,FALSE)*(D753/(VLOOKUP(B753,Ingredients!$A:$H,3,FALSE)))), "ingredient not in list"))</f>
        <v/>
      </c>
      <c r="H753" t="str">
        <f t="shared" si="123"/>
        <v/>
      </c>
      <c r="I753" s="69" t="str">
        <f>IF($B753="", "", IFERROR((VLOOKUP($B753,Ingredients!$A:$K,9,FALSE)*($D753/(VLOOKUP($B753,Ingredients!$A:$K,3,FALSE)))), "ingredient not in list"))</f>
        <v/>
      </c>
      <c r="J753" t="str">
        <f t="shared" si="124"/>
        <v/>
      </c>
      <c r="K753" s="69" t="str">
        <f>IF($B753="", "", IFERROR((VLOOKUP($B753,Ingredients!$A:$K,10,FALSE)*($D753/(VLOOKUP($B753,Ingredients!$A:$K,3,FALSE)))), "ingredient not in list"))</f>
        <v/>
      </c>
      <c r="L753" t="str">
        <f t="shared" si="125"/>
        <v/>
      </c>
      <c r="M753" s="69" t="str">
        <f>IF($B753="", "", IFERROR((VLOOKUP($B753,Ingredients!$A:$K,11,FALSE)*($D753/(VLOOKUP($B753,Ingredients!$A:$K,3,FALSE)))), "ingredient not in list"))</f>
        <v/>
      </c>
      <c r="N753" t="str">
        <f t="shared" si="126"/>
        <v/>
      </c>
      <c r="O753" s="29" t="str">
        <f>IF($B753="", "", IFERROR((VLOOKUP($B753,Ingredients!$A:$H,6,FALSE)*($D753/(VLOOKUP($B753,Ingredients!$A:$H,3,FALSE)))), "ingredient not in list"))</f>
        <v/>
      </c>
      <c r="P753" s="9" t="str">
        <f>IF(AND(G753&lt;&gt;"",G754=""),SUM(G$1:G754)-SUM(P$1:P752),"")</f>
        <v/>
      </c>
      <c r="Q753" t="str">
        <f>IF(AND(O753&lt;&gt;"",O754=""),SUM(O$1:O754)-SUM(Q$1:Q752),"")</f>
        <v/>
      </c>
      <c r="R753" s="114" t="str">
        <f>IF(AND(I753&lt;&gt;"",I754=""),SUM(I$1:I754)-SUM(R$1:R752),"")</f>
        <v/>
      </c>
      <c r="S753" s="114" t="str">
        <f>IF(AND(K753&lt;&gt;"",K754=""),SUM(K$1:K754)-SUM(S$1:S752),"")</f>
        <v/>
      </c>
      <c r="T753" s="114" t="str">
        <f>IF(AND(M753&lt;&gt;"",M754=""),SUM(M$1:M754)-SUM(T$1:T752),"")</f>
        <v/>
      </c>
      <c r="V753" s="9" t="str">
        <f t="shared" si="127"/>
        <v/>
      </c>
      <c r="W753" s="28" t="str">
        <f t="shared" si="128"/>
        <v/>
      </c>
      <c r="X753" s="114" t="str">
        <f t="shared" si="129"/>
        <v/>
      </c>
      <c r="Y753" s="114" t="str">
        <f t="shared" si="130"/>
        <v/>
      </c>
      <c r="Z753" s="114" t="str">
        <f t="shared" si="131"/>
        <v/>
      </c>
    </row>
    <row r="754" spans="1:26" ht="12.75" x14ac:dyDescent="0.2">
      <c r="A754" s="16"/>
      <c r="C754" t="str">
        <f t="shared" si="121"/>
        <v/>
      </c>
      <c r="D754" s="16"/>
      <c r="E754" s="3" t="str">
        <f>IF(B754="","",IFERROR(VLOOKUP(B754,Ingredients!$A:$G,4,FALSE),"ingredient not in list"))</f>
        <v/>
      </c>
      <c r="F754" t="str">
        <f t="shared" si="122"/>
        <v/>
      </c>
      <c r="G754" s="9" t="str">
        <f>IF(B754="", "", IFERROR((VLOOKUP(B754,Ingredients!$A:$H,8,FALSE)*(D754/(VLOOKUP(B754,Ingredients!$A:$H,3,FALSE)))), "ingredient not in list"))</f>
        <v/>
      </c>
      <c r="H754" t="str">
        <f t="shared" si="123"/>
        <v/>
      </c>
      <c r="I754" s="69" t="str">
        <f>IF($B754="", "", IFERROR((VLOOKUP($B754,Ingredients!$A:$K,9,FALSE)*($D754/(VLOOKUP($B754,Ingredients!$A:$K,3,FALSE)))), "ingredient not in list"))</f>
        <v/>
      </c>
      <c r="J754" t="str">
        <f t="shared" si="124"/>
        <v/>
      </c>
      <c r="K754" s="69" t="str">
        <f>IF($B754="", "", IFERROR((VLOOKUP($B754,Ingredients!$A:$K,10,FALSE)*($D754/(VLOOKUP($B754,Ingredients!$A:$K,3,FALSE)))), "ingredient not in list"))</f>
        <v/>
      </c>
      <c r="L754" t="str">
        <f t="shared" si="125"/>
        <v/>
      </c>
      <c r="M754" s="69" t="str">
        <f>IF($B754="", "", IFERROR((VLOOKUP($B754,Ingredients!$A:$K,11,FALSE)*($D754/(VLOOKUP($B754,Ingredients!$A:$K,3,FALSE)))), "ingredient not in list"))</f>
        <v/>
      </c>
      <c r="N754" t="str">
        <f t="shared" si="126"/>
        <v/>
      </c>
      <c r="O754" s="29" t="str">
        <f>IF($B754="", "", IFERROR((VLOOKUP($B754,Ingredients!$A:$H,6,FALSE)*($D754/(VLOOKUP($B754,Ingredients!$A:$H,3,FALSE)))), "ingredient not in list"))</f>
        <v/>
      </c>
      <c r="P754" s="9" t="str">
        <f>IF(AND(G754&lt;&gt;"",G755=""),SUM(G$1:G755)-SUM(P$1:P753),"")</f>
        <v/>
      </c>
      <c r="Q754" t="str">
        <f>IF(AND(O754&lt;&gt;"",O755=""),SUM(O$1:O755)-SUM(Q$1:Q753),"")</f>
        <v/>
      </c>
      <c r="R754" s="114" t="str">
        <f>IF(AND(I754&lt;&gt;"",I755=""),SUM(I$1:I755)-SUM(R$1:R753),"")</f>
        <v/>
      </c>
      <c r="S754" s="114" t="str">
        <f>IF(AND(K754&lt;&gt;"",K755=""),SUM(K$1:K755)-SUM(S$1:S753),"")</f>
        <v/>
      </c>
      <c r="T754" s="114" t="str">
        <f>IF(AND(M754&lt;&gt;"",M755=""),SUM(M$1:M755)-SUM(T$1:T753),"")</f>
        <v/>
      </c>
      <c r="V754" s="9" t="str">
        <f t="shared" si="127"/>
        <v/>
      </c>
      <c r="W754" s="28" t="str">
        <f t="shared" si="128"/>
        <v/>
      </c>
      <c r="X754" s="114" t="str">
        <f t="shared" si="129"/>
        <v/>
      </c>
      <c r="Y754" s="114" t="str">
        <f t="shared" si="130"/>
        <v/>
      </c>
      <c r="Z754" s="114" t="str">
        <f t="shared" si="131"/>
        <v/>
      </c>
    </row>
    <row r="755" spans="1:26" ht="12.75" x14ac:dyDescent="0.2">
      <c r="A755" s="16"/>
      <c r="C755" t="str">
        <f t="shared" si="121"/>
        <v/>
      </c>
      <c r="D755" s="16"/>
      <c r="E755" s="3" t="str">
        <f>IF(B755="","",IFERROR(VLOOKUP(B755,Ingredients!$A:$G,4,FALSE),"ingredient not in list"))</f>
        <v/>
      </c>
      <c r="F755" t="str">
        <f t="shared" si="122"/>
        <v/>
      </c>
      <c r="G755" s="9" t="str">
        <f>IF(B755="", "", IFERROR((VLOOKUP(B755,Ingredients!$A:$H,8,FALSE)*(D755/(VLOOKUP(B755,Ingredients!$A:$H,3,FALSE)))), "ingredient not in list"))</f>
        <v/>
      </c>
      <c r="H755" t="str">
        <f t="shared" si="123"/>
        <v/>
      </c>
      <c r="I755" s="69" t="str">
        <f>IF($B755="", "", IFERROR((VLOOKUP($B755,Ingredients!$A:$K,9,FALSE)*($D755/(VLOOKUP($B755,Ingredients!$A:$K,3,FALSE)))), "ingredient not in list"))</f>
        <v/>
      </c>
      <c r="J755" t="str">
        <f t="shared" si="124"/>
        <v/>
      </c>
      <c r="K755" s="69" t="str">
        <f>IF($B755="", "", IFERROR((VLOOKUP($B755,Ingredients!$A:$K,10,FALSE)*($D755/(VLOOKUP($B755,Ingredients!$A:$K,3,FALSE)))), "ingredient not in list"))</f>
        <v/>
      </c>
      <c r="L755" t="str">
        <f t="shared" si="125"/>
        <v/>
      </c>
      <c r="M755" s="69" t="str">
        <f>IF($B755="", "", IFERROR((VLOOKUP($B755,Ingredients!$A:$K,11,FALSE)*($D755/(VLOOKUP($B755,Ingredients!$A:$K,3,FALSE)))), "ingredient not in list"))</f>
        <v/>
      </c>
      <c r="N755" t="str">
        <f t="shared" si="126"/>
        <v/>
      </c>
      <c r="O755" s="29" t="str">
        <f>IF($B755="", "", IFERROR((VLOOKUP($B755,Ingredients!$A:$H,6,FALSE)*($D755/(VLOOKUP($B755,Ingredients!$A:$H,3,FALSE)))), "ingredient not in list"))</f>
        <v/>
      </c>
      <c r="P755" s="9" t="str">
        <f>IF(AND(G755&lt;&gt;"",G756=""),SUM(G$1:G756)-SUM(P$1:P754),"")</f>
        <v/>
      </c>
      <c r="Q755" t="str">
        <f>IF(AND(O755&lt;&gt;"",O756=""),SUM(O$1:O756)-SUM(Q$1:Q754),"")</f>
        <v/>
      </c>
      <c r="R755" s="114" t="str">
        <f>IF(AND(I755&lt;&gt;"",I756=""),SUM(I$1:I756)-SUM(R$1:R754),"")</f>
        <v/>
      </c>
      <c r="S755" s="114" t="str">
        <f>IF(AND(K755&lt;&gt;"",K756=""),SUM(K$1:K756)-SUM(S$1:S754),"")</f>
        <v/>
      </c>
      <c r="T755" s="114" t="str">
        <f>IF(AND(M755&lt;&gt;"",M756=""),SUM(M$1:M756)-SUM(T$1:T754),"")</f>
        <v/>
      </c>
      <c r="V755" s="9" t="str">
        <f t="shared" si="127"/>
        <v/>
      </c>
      <c r="W755" s="28" t="str">
        <f t="shared" si="128"/>
        <v/>
      </c>
      <c r="X755" s="114" t="str">
        <f t="shared" si="129"/>
        <v/>
      </c>
      <c r="Y755" s="114" t="str">
        <f t="shared" si="130"/>
        <v/>
      </c>
      <c r="Z755" s="114" t="str">
        <f t="shared" si="131"/>
        <v/>
      </c>
    </row>
    <row r="756" spans="1:26" ht="12.75" x14ac:dyDescent="0.2">
      <c r="A756" s="16"/>
      <c r="C756" t="str">
        <f t="shared" si="121"/>
        <v/>
      </c>
      <c r="D756" s="16"/>
      <c r="E756" s="3" t="str">
        <f>IF(B756="","",IFERROR(VLOOKUP(B756,Ingredients!$A:$G,4,FALSE),"ingredient not in list"))</f>
        <v/>
      </c>
      <c r="F756" t="str">
        <f t="shared" si="122"/>
        <v/>
      </c>
      <c r="G756" s="9" t="str">
        <f>IF(B756="", "", IFERROR((VLOOKUP(B756,Ingredients!$A:$H,8,FALSE)*(D756/(VLOOKUP(B756,Ingredients!$A:$H,3,FALSE)))), "ingredient not in list"))</f>
        <v/>
      </c>
      <c r="H756" t="str">
        <f t="shared" si="123"/>
        <v/>
      </c>
      <c r="I756" s="69" t="str">
        <f>IF($B756="", "", IFERROR((VLOOKUP($B756,Ingredients!$A:$K,9,FALSE)*($D756/(VLOOKUP($B756,Ingredients!$A:$K,3,FALSE)))), "ingredient not in list"))</f>
        <v/>
      </c>
      <c r="J756" t="str">
        <f t="shared" si="124"/>
        <v/>
      </c>
      <c r="K756" s="69" t="str">
        <f>IF($B756="", "", IFERROR((VLOOKUP($B756,Ingredients!$A:$K,10,FALSE)*($D756/(VLOOKUP($B756,Ingredients!$A:$K,3,FALSE)))), "ingredient not in list"))</f>
        <v/>
      </c>
      <c r="L756" t="str">
        <f t="shared" si="125"/>
        <v/>
      </c>
      <c r="M756" s="69" t="str">
        <f>IF($B756="", "", IFERROR((VLOOKUP($B756,Ingredients!$A:$K,11,FALSE)*($D756/(VLOOKUP($B756,Ingredients!$A:$K,3,FALSE)))), "ingredient not in list"))</f>
        <v/>
      </c>
      <c r="N756" t="str">
        <f t="shared" si="126"/>
        <v/>
      </c>
      <c r="O756" s="29" t="str">
        <f>IF($B756="", "", IFERROR((VLOOKUP($B756,Ingredients!$A:$H,6,FALSE)*($D756/(VLOOKUP($B756,Ingredients!$A:$H,3,FALSE)))), "ingredient not in list"))</f>
        <v/>
      </c>
      <c r="P756" s="9" t="str">
        <f>IF(AND(G756&lt;&gt;"",G757=""),SUM(G$1:G757)-SUM(P$1:P755),"")</f>
        <v/>
      </c>
      <c r="Q756" t="str">
        <f>IF(AND(O756&lt;&gt;"",O757=""),SUM(O$1:O757)-SUM(Q$1:Q755),"")</f>
        <v/>
      </c>
      <c r="R756" s="114" t="str">
        <f>IF(AND(I756&lt;&gt;"",I757=""),SUM(I$1:I757)-SUM(R$1:R755),"")</f>
        <v/>
      </c>
      <c r="S756" s="114" t="str">
        <f>IF(AND(K756&lt;&gt;"",K757=""),SUM(K$1:K757)-SUM(S$1:S755),"")</f>
        <v/>
      </c>
      <c r="T756" s="114" t="str">
        <f>IF(AND(M756&lt;&gt;"",M757=""),SUM(M$1:M757)-SUM(T$1:T755),"")</f>
        <v/>
      </c>
      <c r="V756" s="9" t="str">
        <f t="shared" si="127"/>
        <v/>
      </c>
      <c r="W756" s="28" t="str">
        <f t="shared" si="128"/>
        <v/>
      </c>
      <c r="X756" s="114" t="str">
        <f t="shared" si="129"/>
        <v/>
      </c>
      <c r="Y756" s="114" t="str">
        <f t="shared" si="130"/>
        <v/>
      </c>
      <c r="Z756" s="114" t="str">
        <f t="shared" si="131"/>
        <v/>
      </c>
    </row>
    <row r="757" spans="1:26" ht="12.75" x14ac:dyDescent="0.2">
      <c r="A757" s="16"/>
      <c r="C757" t="str">
        <f t="shared" si="121"/>
        <v/>
      </c>
      <c r="D757" s="16"/>
      <c r="E757" s="3" t="str">
        <f>IF(B757="","",IFERROR(VLOOKUP(B757,Ingredients!$A:$G,4,FALSE),"ingredient not in list"))</f>
        <v/>
      </c>
      <c r="F757" t="str">
        <f t="shared" si="122"/>
        <v/>
      </c>
      <c r="G757" s="9" t="str">
        <f>IF(B757="", "", IFERROR((VLOOKUP(B757,Ingredients!$A:$H,8,FALSE)*(D757/(VLOOKUP(B757,Ingredients!$A:$H,3,FALSE)))), "ingredient not in list"))</f>
        <v/>
      </c>
      <c r="H757" t="str">
        <f t="shared" si="123"/>
        <v/>
      </c>
      <c r="I757" s="69" t="str">
        <f>IF($B757="", "", IFERROR((VLOOKUP($B757,Ingredients!$A:$K,9,FALSE)*($D757/(VLOOKUP($B757,Ingredients!$A:$K,3,FALSE)))), "ingredient not in list"))</f>
        <v/>
      </c>
      <c r="J757" t="str">
        <f t="shared" si="124"/>
        <v/>
      </c>
      <c r="K757" s="69" t="str">
        <f>IF($B757="", "", IFERROR((VLOOKUP($B757,Ingredients!$A:$K,10,FALSE)*($D757/(VLOOKUP($B757,Ingredients!$A:$K,3,FALSE)))), "ingredient not in list"))</f>
        <v/>
      </c>
      <c r="L757" t="str">
        <f t="shared" si="125"/>
        <v/>
      </c>
      <c r="M757" s="69" t="str">
        <f>IF($B757="", "", IFERROR((VLOOKUP($B757,Ingredients!$A:$K,11,FALSE)*($D757/(VLOOKUP($B757,Ingredients!$A:$K,3,FALSE)))), "ingredient not in list"))</f>
        <v/>
      </c>
      <c r="N757" t="str">
        <f t="shared" si="126"/>
        <v/>
      </c>
      <c r="O757" s="29" t="str">
        <f>IF($B757="", "", IFERROR((VLOOKUP($B757,Ingredients!$A:$H,6,FALSE)*($D757/(VLOOKUP($B757,Ingredients!$A:$H,3,FALSE)))), "ingredient not in list"))</f>
        <v/>
      </c>
      <c r="P757" s="9" t="str">
        <f>IF(AND(G757&lt;&gt;"",G758=""),SUM(G$1:G758)-SUM(P$1:P756),"")</f>
        <v/>
      </c>
      <c r="Q757" t="str">
        <f>IF(AND(O757&lt;&gt;"",O758=""),SUM(O$1:O758)-SUM(Q$1:Q756),"")</f>
        <v/>
      </c>
      <c r="R757" s="114" t="str">
        <f>IF(AND(I757&lt;&gt;"",I758=""),SUM(I$1:I758)-SUM(R$1:R756),"")</f>
        <v/>
      </c>
      <c r="S757" s="114" t="str">
        <f>IF(AND(K757&lt;&gt;"",K758=""),SUM(K$1:K758)-SUM(S$1:S756),"")</f>
        <v/>
      </c>
      <c r="T757" s="114" t="str">
        <f>IF(AND(M757&lt;&gt;"",M758=""),SUM(M$1:M758)-SUM(T$1:T756),"")</f>
        <v/>
      </c>
      <c r="V757" s="9" t="str">
        <f t="shared" si="127"/>
        <v/>
      </c>
      <c r="W757" s="28" t="str">
        <f t="shared" si="128"/>
        <v/>
      </c>
      <c r="X757" s="114" t="str">
        <f t="shared" si="129"/>
        <v/>
      </c>
      <c r="Y757" s="114" t="str">
        <f t="shared" si="130"/>
        <v/>
      </c>
      <c r="Z757" s="114" t="str">
        <f t="shared" si="131"/>
        <v/>
      </c>
    </row>
    <row r="758" spans="1:26" ht="12.75" x14ac:dyDescent="0.2">
      <c r="A758" s="16"/>
      <c r="C758" t="str">
        <f t="shared" si="121"/>
        <v/>
      </c>
      <c r="D758" s="16"/>
      <c r="E758" s="3" t="str">
        <f>IF(B758="","",IFERROR(VLOOKUP(B758,Ingredients!$A:$G,4,FALSE),"ingredient not in list"))</f>
        <v/>
      </c>
      <c r="F758" t="str">
        <f t="shared" si="122"/>
        <v/>
      </c>
      <c r="G758" s="9" t="str">
        <f>IF(B758="", "", IFERROR((VLOOKUP(B758,Ingredients!$A:$H,8,FALSE)*(D758/(VLOOKUP(B758,Ingredients!$A:$H,3,FALSE)))), "ingredient not in list"))</f>
        <v/>
      </c>
      <c r="H758" t="str">
        <f t="shared" si="123"/>
        <v/>
      </c>
      <c r="I758" s="69" t="str">
        <f>IF($B758="", "", IFERROR((VLOOKUP($B758,Ingredients!$A:$K,9,FALSE)*($D758/(VLOOKUP($B758,Ingredients!$A:$K,3,FALSE)))), "ingredient not in list"))</f>
        <v/>
      </c>
      <c r="J758" t="str">
        <f t="shared" si="124"/>
        <v/>
      </c>
      <c r="K758" s="69" t="str">
        <f>IF($B758="", "", IFERROR((VLOOKUP($B758,Ingredients!$A:$K,10,FALSE)*($D758/(VLOOKUP($B758,Ingredients!$A:$K,3,FALSE)))), "ingredient not in list"))</f>
        <v/>
      </c>
      <c r="L758" t="str">
        <f t="shared" si="125"/>
        <v/>
      </c>
      <c r="M758" s="69" t="str">
        <f>IF($B758="", "", IFERROR((VLOOKUP($B758,Ingredients!$A:$K,11,FALSE)*($D758/(VLOOKUP($B758,Ingredients!$A:$K,3,FALSE)))), "ingredient not in list"))</f>
        <v/>
      </c>
      <c r="N758" t="str">
        <f t="shared" si="126"/>
        <v/>
      </c>
      <c r="O758" s="29" t="str">
        <f>IF($B758="", "", IFERROR((VLOOKUP($B758,Ingredients!$A:$H,6,FALSE)*($D758/(VLOOKUP($B758,Ingredients!$A:$H,3,FALSE)))), "ingredient not in list"))</f>
        <v/>
      </c>
      <c r="P758" s="9" t="str">
        <f>IF(AND(G758&lt;&gt;"",G759=""),SUM(G$1:G759)-SUM(P$1:P757),"")</f>
        <v/>
      </c>
      <c r="Q758" t="str">
        <f>IF(AND(O758&lt;&gt;"",O759=""),SUM(O$1:O759)-SUM(Q$1:Q757),"")</f>
        <v/>
      </c>
      <c r="R758" s="114" t="str">
        <f>IF(AND(I758&lt;&gt;"",I759=""),SUM(I$1:I759)-SUM(R$1:R757),"")</f>
        <v/>
      </c>
      <c r="S758" s="114" t="str">
        <f>IF(AND(K758&lt;&gt;"",K759=""),SUM(K$1:K759)-SUM(S$1:S757),"")</f>
        <v/>
      </c>
      <c r="T758" s="114" t="str">
        <f>IF(AND(M758&lt;&gt;"",M759=""),SUM(M$1:M759)-SUM(T$1:T757),"")</f>
        <v/>
      </c>
      <c r="V758" s="9" t="str">
        <f t="shared" si="127"/>
        <v/>
      </c>
      <c r="W758" s="28" t="str">
        <f t="shared" si="128"/>
        <v/>
      </c>
      <c r="X758" s="114" t="str">
        <f t="shared" si="129"/>
        <v/>
      </c>
      <c r="Y758" s="114" t="str">
        <f t="shared" si="130"/>
        <v/>
      </c>
      <c r="Z758" s="114" t="str">
        <f t="shared" si="131"/>
        <v/>
      </c>
    </row>
    <row r="759" spans="1:26" ht="12.75" x14ac:dyDescent="0.2">
      <c r="A759" s="16"/>
      <c r="C759" t="str">
        <f t="shared" si="121"/>
        <v/>
      </c>
      <c r="D759" s="16"/>
      <c r="E759" s="3" t="str">
        <f>IF(B759="","",IFERROR(VLOOKUP(B759,Ingredients!$A:$G,4,FALSE),"ingredient not in list"))</f>
        <v/>
      </c>
      <c r="F759" t="str">
        <f t="shared" si="122"/>
        <v/>
      </c>
      <c r="G759" s="9" t="str">
        <f>IF(B759="", "", IFERROR((VLOOKUP(B759,Ingredients!$A:$H,8,FALSE)*(D759/(VLOOKUP(B759,Ingredients!$A:$H,3,FALSE)))), "ingredient not in list"))</f>
        <v/>
      </c>
      <c r="H759" t="str">
        <f t="shared" si="123"/>
        <v/>
      </c>
      <c r="I759" s="69" t="str">
        <f>IF($B759="", "", IFERROR((VLOOKUP($B759,Ingredients!$A:$K,9,FALSE)*($D759/(VLOOKUP($B759,Ingredients!$A:$K,3,FALSE)))), "ingredient not in list"))</f>
        <v/>
      </c>
      <c r="J759" t="str">
        <f t="shared" si="124"/>
        <v/>
      </c>
      <c r="K759" s="69" t="str">
        <f>IF($B759="", "", IFERROR((VLOOKUP($B759,Ingredients!$A:$K,10,FALSE)*($D759/(VLOOKUP($B759,Ingredients!$A:$K,3,FALSE)))), "ingredient not in list"))</f>
        <v/>
      </c>
      <c r="L759" t="str">
        <f t="shared" si="125"/>
        <v/>
      </c>
      <c r="M759" s="69" t="str">
        <f>IF($B759="", "", IFERROR((VLOOKUP($B759,Ingredients!$A:$K,11,FALSE)*($D759/(VLOOKUP($B759,Ingredients!$A:$K,3,FALSE)))), "ingredient not in list"))</f>
        <v/>
      </c>
      <c r="N759" t="str">
        <f t="shared" si="126"/>
        <v/>
      </c>
      <c r="O759" s="29" t="str">
        <f>IF($B759="", "", IFERROR((VLOOKUP($B759,Ingredients!$A:$H,6,FALSE)*($D759/(VLOOKUP($B759,Ingredients!$A:$H,3,FALSE)))), "ingredient not in list"))</f>
        <v/>
      </c>
      <c r="P759" s="9" t="str">
        <f>IF(AND(G759&lt;&gt;"",G760=""),SUM(G$1:G760)-SUM(P$1:P758),"")</f>
        <v/>
      </c>
      <c r="Q759" t="str">
        <f>IF(AND(O759&lt;&gt;"",O760=""),SUM(O$1:O760)-SUM(Q$1:Q758),"")</f>
        <v/>
      </c>
      <c r="R759" s="114" t="str">
        <f>IF(AND(I759&lt;&gt;"",I760=""),SUM(I$1:I760)-SUM(R$1:R758),"")</f>
        <v/>
      </c>
      <c r="S759" s="114" t="str">
        <f>IF(AND(K759&lt;&gt;"",K760=""),SUM(K$1:K760)-SUM(S$1:S758),"")</f>
        <v/>
      </c>
      <c r="T759" s="114" t="str">
        <f>IF(AND(M759&lt;&gt;"",M760=""),SUM(M$1:M760)-SUM(T$1:T758),"")</f>
        <v/>
      </c>
      <c r="V759" s="9" t="str">
        <f t="shared" si="127"/>
        <v/>
      </c>
      <c r="W759" s="28" t="str">
        <f t="shared" si="128"/>
        <v/>
      </c>
      <c r="X759" s="114" t="str">
        <f t="shared" si="129"/>
        <v/>
      </c>
      <c r="Y759" s="114" t="str">
        <f t="shared" si="130"/>
        <v/>
      </c>
      <c r="Z759" s="114" t="str">
        <f t="shared" si="131"/>
        <v/>
      </c>
    </row>
    <row r="760" spans="1:26" ht="12.75" x14ac:dyDescent="0.2">
      <c r="A760" s="16"/>
      <c r="C760" t="str">
        <f t="shared" si="121"/>
        <v/>
      </c>
      <c r="D760" s="16"/>
      <c r="E760" s="3" t="str">
        <f>IF(B760="","",IFERROR(VLOOKUP(B760,Ingredients!$A:$G,4,FALSE),"ingredient not in list"))</f>
        <v/>
      </c>
      <c r="F760" t="str">
        <f t="shared" si="122"/>
        <v/>
      </c>
      <c r="G760" s="9" t="str">
        <f>IF(B760="", "", IFERROR((VLOOKUP(B760,Ingredients!$A:$H,8,FALSE)*(D760/(VLOOKUP(B760,Ingredients!$A:$H,3,FALSE)))), "ingredient not in list"))</f>
        <v/>
      </c>
      <c r="H760" t="str">
        <f t="shared" si="123"/>
        <v/>
      </c>
      <c r="I760" s="69" t="str">
        <f>IF($B760="", "", IFERROR((VLOOKUP($B760,Ingredients!$A:$K,9,FALSE)*($D760/(VLOOKUP($B760,Ingredients!$A:$K,3,FALSE)))), "ingredient not in list"))</f>
        <v/>
      </c>
      <c r="J760" t="str">
        <f t="shared" si="124"/>
        <v/>
      </c>
      <c r="K760" s="69" t="str">
        <f>IF($B760="", "", IFERROR((VLOOKUP($B760,Ingredients!$A:$K,10,FALSE)*($D760/(VLOOKUP($B760,Ingredients!$A:$K,3,FALSE)))), "ingredient not in list"))</f>
        <v/>
      </c>
      <c r="L760" t="str">
        <f t="shared" si="125"/>
        <v/>
      </c>
      <c r="M760" s="69" t="str">
        <f>IF($B760="", "", IFERROR((VLOOKUP($B760,Ingredients!$A:$K,11,FALSE)*($D760/(VLOOKUP($B760,Ingredients!$A:$K,3,FALSE)))), "ingredient not in list"))</f>
        <v/>
      </c>
      <c r="N760" t="str">
        <f t="shared" si="126"/>
        <v/>
      </c>
      <c r="O760" s="29" t="str">
        <f>IF($B760="", "", IFERROR((VLOOKUP($B760,Ingredients!$A:$H,6,FALSE)*($D760/(VLOOKUP($B760,Ingredients!$A:$H,3,FALSE)))), "ingredient not in list"))</f>
        <v/>
      </c>
      <c r="P760" s="9" t="str">
        <f>IF(AND(G760&lt;&gt;"",G761=""),SUM(G$1:G761)-SUM(P$1:P759),"")</f>
        <v/>
      </c>
      <c r="Q760" t="str">
        <f>IF(AND(O760&lt;&gt;"",O761=""),SUM(O$1:O761)-SUM(Q$1:Q759),"")</f>
        <v/>
      </c>
      <c r="R760" s="114" t="str">
        <f>IF(AND(I760&lt;&gt;"",I761=""),SUM(I$1:I761)-SUM(R$1:R759),"")</f>
        <v/>
      </c>
      <c r="S760" s="114" t="str">
        <f>IF(AND(K760&lt;&gt;"",K761=""),SUM(K$1:K761)-SUM(S$1:S759),"")</f>
        <v/>
      </c>
      <c r="T760" s="114" t="str">
        <f>IF(AND(M760&lt;&gt;"",M761=""),SUM(M$1:M761)-SUM(T$1:T759),"")</f>
        <v/>
      </c>
      <c r="V760" s="9" t="str">
        <f t="shared" si="127"/>
        <v/>
      </c>
      <c r="W760" s="28" t="str">
        <f t="shared" si="128"/>
        <v/>
      </c>
      <c r="X760" s="114" t="str">
        <f t="shared" si="129"/>
        <v/>
      </c>
      <c r="Y760" s="114" t="str">
        <f t="shared" si="130"/>
        <v/>
      </c>
      <c r="Z760" s="114" t="str">
        <f t="shared" si="131"/>
        <v/>
      </c>
    </row>
    <row r="761" spans="1:26" ht="12.75" x14ac:dyDescent="0.2">
      <c r="A761" s="16"/>
      <c r="C761" t="str">
        <f t="shared" si="121"/>
        <v/>
      </c>
      <c r="D761" s="16"/>
      <c r="E761" s="3" t="str">
        <f>IF(B761="","",IFERROR(VLOOKUP(B761,Ingredients!$A:$G,4,FALSE),"ingredient not in list"))</f>
        <v/>
      </c>
      <c r="F761" t="str">
        <f t="shared" si="122"/>
        <v/>
      </c>
      <c r="G761" s="9" t="str">
        <f>IF(B761="", "", IFERROR((VLOOKUP(B761,Ingredients!$A:$H,8,FALSE)*(D761/(VLOOKUP(B761,Ingredients!$A:$H,3,FALSE)))), "ingredient not in list"))</f>
        <v/>
      </c>
      <c r="H761" t="str">
        <f t="shared" si="123"/>
        <v/>
      </c>
      <c r="I761" s="69" t="str">
        <f>IF($B761="", "", IFERROR((VLOOKUP($B761,Ingredients!$A:$K,9,FALSE)*($D761/(VLOOKUP($B761,Ingredients!$A:$K,3,FALSE)))), "ingredient not in list"))</f>
        <v/>
      </c>
      <c r="J761" t="str">
        <f t="shared" si="124"/>
        <v/>
      </c>
      <c r="K761" s="69" t="str">
        <f>IF($B761="", "", IFERROR((VLOOKUP($B761,Ingredients!$A:$K,10,FALSE)*($D761/(VLOOKUP($B761,Ingredients!$A:$K,3,FALSE)))), "ingredient not in list"))</f>
        <v/>
      </c>
      <c r="L761" t="str">
        <f t="shared" si="125"/>
        <v/>
      </c>
      <c r="M761" s="69" t="str">
        <f>IF($B761="", "", IFERROR((VLOOKUP($B761,Ingredients!$A:$K,11,FALSE)*($D761/(VLOOKUP($B761,Ingredients!$A:$K,3,FALSE)))), "ingredient not in list"))</f>
        <v/>
      </c>
      <c r="N761" t="str">
        <f t="shared" si="126"/>
        <v/>
      </c>
      <c r="O761" s="29" t="str">
        <f>IF($B761="", "", IFERROR((VLOOKUP($B761,Ingredients!$A:$H,6,FALSE)*($D761/(VLOOKUP($B761,Ingredients!$A:$H,3,FALSE)))), "ingredient not in list"))</f>
        <v/>
      </c>
      <c r="P761" s="9" t="str">
        <f>IF(AND(G761&lt;&gt;"",G762=""),SUM(G$1:G762)-SUM(P$1:P760),"")</f>
        <v/>
      </c>
      <c r="Q761" t="str">
        <f>IF(AND(O761&lt;&gt;"",O762=""),SUM(O$1:O762)-SUM(Q$1:Q760),"")</f>
        <v/>
      </c>
      <c r="R761" s="114" t="str">
        <f>IF(AND(I761&lt;&gt;"",I762=""),SUM(I$1:I762)-SUM(R$1:R760),"")</f>
        <v/>
      </c>
      <c r="S761" s="114" t="str">
        <f>IF(AND(K761&lt;&gt;"",K762=""),SUM(K$1:K762)-SUM(S$1:S760),"")</f>
        <v/>
      </c>
      <c r="T761" s="114" t="str">
        <f>IF(AND(M761&lt;&gt;"",M762=""),SUM(M$1:M762)-SUM(T$1:T760),"")</f>
        <v/>
      </c>
      <c r="V761" s="9" t="str">
        <f t="shared" si="127"/>
        <v/>
      </c>
      <c r="W761" s="28" t="str">
        <f t="shared" si="128"/>
        <v/>
      </c>
      <c r="X761" s="114" t="str">
        <f t="shared" si="129"/>
        <v/>
      </c>
      <c r="Y761" s="114" t="str">
        <f t="shared" si="130"/>
        <v/>
      </c>
      <c r="Z761" s="114" t="str">
        <f t="shared" si="131"/>
        <v/>
      </c>
    </row>
    <row r="762" spans="1:26" ht="12.75" x14ac:dyDescent="0.2">
      <c r="A762" s="16"/>
      <c r="C762" t="str">
        <f t="shared" si="121"/>
        <v/>
      </c>
      <c r="D762" s="16"/>
      <c r="E762" s="3" t="str">
        <f>IF(B762="","",IFERROR(VLOOKUP(B762,Ingredients!$A:$G,4,FALSE),"ingredient not in list"))</f>
        <v/>
      </c>
      <c r="F762" t="str">
        <f t="shared" si="122"/>
        <v/>
      </c>
      <c r="G762" s="9" t="str">
        <f>IF(B762="", "", IFERROR((VLOOKUP(B762,Ingredients!$A:$H,8,FALSE)*(D762/(VLOOKUP(B762,Ingredients!$A:$H,3,FALSE)))), "ingredient not in list"))</f>
        <v/>
      </c>
      <c r="H762" t="str">
        <f t="shared" si="123"/>
        <v/>
      </c>
      <c r="I762" s="69" t="str">
        <f>IF($B762="", "", IFERROR((VLOOKUP($B762,Ingredients!$A:$K,9,FALSE)*($D762/(VLOOKUP($B762,Ingredients!$A:$K,3,FALSE)))), "ingredient not in list"))</f>
        <v/>
      </c>
      <c r="J762" t="str">
        <f t="shared" si="124"/>
        <v/>
      </c>
      <c r="K762" s="69" t="str">
        <f>IF($B762="", "", IFERROR((VLOOKUP($B762,Ingredients!$A:$K,10,FALSE)*($D762/(VLOOKUP($B762,Ingredients!$A:$K,3,FALSE)))), "ingredient not in list"))</f>
        <v/>
      </c>
      <c r="L762" t="str">
        <f t="shared" si="125"/>
        <v/>
      </c>
      <c r="M762" s="69" t="str">
        <f>IF($B762="", "", IFERROR((VLOOKUP($B762,Ingredients!$A:$K,11,FALSE)*($D762/(VLOOKUP($B762,Ingredients!$A:$K,3,FALSE)))), "ingredient not in list"))</f>
        <v/>
      </c>
      <c r="N762" t="str">
        <f t="shared" si="126"/>
        <v/>
      </c>
      <c r="O762" s="29" t="str">
        <f>IF($B762="", "", IFERROR((VLOOKUP($B762,Ingredients!$A:$H,6,FALSE)*($D762/(VLOOKUP($B762,Ingredients!$A:$H,3,FALSE)))), "ingredient not in list"))</f>
        <v/>
      </c>
      <c r="P762" s="9" t="str">
        <f>IF(AND(G762&lt;&gt;"",G763=""),SUM(G$1:G763)-SUM(P$1:P761),"")</f>
        <v/>
      </c>
      <c r="Q762" t="str">
        <f>IF(AND(O762&lt;&gt;"",O763=""),SUM(O$1:O763)-SUM(Q$1:Q761),"")</f>
        <v/>
      </c>
      <c r="R762" s="114" t="str">
        <f>IF(AND(I762&lt;&gt;"",I763=""),SUM(I$1:I763)-SUM(R$1:R761),"")</f>
        <v/>
      </c>
      <c r="S762" s="114" t="str">
        <f>IF(AND(K762&lt;&gt;"",K763=""),SUM(K$1:K763)-SUM(S$1:S761),"")</f>
        <v/>
      </c>
      <c r="T762" s="114" t="str">
        <f>IF(AND(M762&lt;&gt;"",M763=""),SUM(M$1:M763)-SUM(T$1:T761),"")</f>
        <v/>
      </c>
      <c r="V762" s="9" t="str">
        <f t="shared" si="127"/>
        <v/>
      </c>
      <c r="W762" s="28" t="str">
        <f t="shared" si="128"/>
        <v/>
      </c>
      <c r="X762" s="114" t="str">
        <f t="shared" si="129"/>
        <v/>
      </c>
      <c r="Y762" s="114" t="str">
        <f t="shared" si="130"/>
        <v/>
      </c>
      <c r="Z762" s="114" t="str">
        <f t="shared" si="131"/>
        <v/>
      </c>
    </row>
    <row r="763" spans="1:26" ht="12.75" x14ac:dyDescent="0.2">
      <c r="A763" s="16"/>
      <c r="C763" t="str">
        <f t="shared" si="121"/>
        <v/>
      </c>
      <c r="D763" s="16"/>
      <c r="E763" s="3" t="str">
        <f>IF(B763="","",IFERROR(VLOOKUP(B763,Ingredients!$A:$G,4,FALSE),"ingredient not in list"))</f>
        <v/>
      </c>
      <c r="F763" t="str">
        <f t="shared" si="122"/>
        <v/>
      </c>
      <c r="G763" s="9" t="str">
        <f>IF(B763="", "", IFERROR((VLOOKUP(B763,Ingredients!$A:$H,8,FALSE)*(D763/(VLOOKUP(B763,Ingredients!$A:$H,3,FALSE)))), "ingredient not in list"))</f>
        <v/>
      </c>
      <c r="H763" t="str">
        <f t="shared" si="123"/>
        <v/>
      </c>
      <c r="I763" s="69" t="str">
        <f>IF($B763="", "", IFERROR((VLOOKUP($B763,Ingredients!$A:$K,9,FALSE)*($D763/(VLOOKUP($B763,Ingredients!$A:$K,3,FALSE)))), "ingredient not in list"))</f>
        <v/>
      </c>
      <c r="J763" t="str">
        <f t="shared" si="124"/>
        <v/>
      </c>
      <c r="K763" s="69" t="str">
        <f>IF($B763="", "", IFERROR((VLOOKUP($B763,Ingredients!$A:$K,10,FALSE)*($D763/(VLOOKUP($B763,Ingredients!$A:$K,3,FALSE)))), "ingredient not in list"))</f>
        <v/>
      </c>
      <c r="L763" t="str">
        <f t="shared" si="125"/>
        <v/>
      </c>
      <c r="M763" s="69" t="str">
        <f>IF($B763="", "", IFERROR((VLOOKUP($B763,Ingredients!$A:$K,11,FALSE)*($D763/(VLOOKUP($B763,Ingredients!$A:$K,3,FALSE)))), "ingredient not in list"))</f>
        <v/>
      </c>
      <c r="N763" t="str">
        <f t="shared" si="126"/>
        <v/>
      </c>
      <c r="O763" s="29" t="str">
        <f>IF($B763="", "", IFERROR((VLOOKUP($B763,Ingredients!$A:$H,6,FALSE)*($D763/(VLOOKUP($B763,Ingredients!$A:$H,3,FALSE)))), "ingredient not in list"))</f>
        <v/>
      </c>
      <c r="P763" s="9" t="str">
        <f>IF(AND(G763&lt;&gt;"",G764=""),SUM(G$1:G764)-SUM(P$1:P762),"")</f>
        <v/>
      </c>
      <c r="Q763" t="str">
        <f>IF(AND(O763&lt;&gt;"",O764=""),SUM(O$1:O764)-SUM(Q$1:Q762),"")</f>
        <v/>
      </c>
      <c r="R763" s="114" t="str">
        <f>IF(AND(I763&lt;&gt;"",I764=""),SUM(I$1:I764)-SUM(R$1:R762),"")</f>
        <v/>
      </c>
      <c r="S763" s="114" t="str">
        <f>IF(AND(K763&lt;&gt;"",K764=""),SUM(K$1:K764)-SUM(S$1:S762),"")</f>
        <v/>
      </c>
      <c r="T763" s="114" t="str">
        <f>IF(AND(M763&lt;&gt;"",M764=""),SUM(M$1:M764)-SUM(T$1:T762),"")</f>
        <v/>
      </c>
      <c r="V763" s="9" t="str">
        <f t="shared" si="127"/>
        <v/>
      </c>
      <c r="W763" s="28" t="str">
        <f t="shared" si="128"/>
        <v/>
      </c>
      <c r="X763" s="114" t="str">
        <f t="shared" si="129"/>
        <v/>
      </c>
      <c r="Y763" s="114" t="str">
        <f t="shared" si="130"/>
        <v/>
      </c>
      <c r="Z763" s="114" t="str">
        <f t="shared" si="131"/>
        <v/>
      </c>
    </row>
    <row r="764" spans="1:26" ht="12.75" x14ac:dyDescent="0.2">
      <c r="A764" s="16"/>
      <c r="C764" t="str">
        <f t="shared" si="121"/>
        <v/>
      </c>
      <c r="D764" s="16"/>
      <c r="E764" s="3" t="str">
        <f>IF(B764="","",IFERROR(VLOOKUP(B764,Ingredients!$A:$G,4,FALSE),"ingredient not in list"))</f>
        <v/>
      </c>
      <c r="F764" t="str">
        <f t="shared" si="122"/>
        <v/>
      </c>
      <c r="G764" s="9" t="str">
        <f>IF(B764="", "", IFERROR((VLOOKUP(B764,Ingredients!$A:$H,8,FALSE)*(D764/(VLOOKUP(B764,Ingredients!$A:$H,3,FALSE)))), "ingredient not in list"))</f>
        <v/>
      </c>
      <c r="H764" t="str">
        <f t="shared" si="123"/>
        <v/>
      </c>
      <c r="I764" s="69" t="str">
        <f>IF($B764="", "", IFERROR((VLOOKUP($B764,Ingredients!$A:$K,9,FALSE)*($D764/(VLOOKUP($B764,Ingredients!$A:$K,3,FALSE)))), "ingredient not in list"))</f>
        <v/>
      </c>
      <c r="J764" t="str">
        <f t="shared" si="124"/>
        <v/>
      </c>
      <c r="K764" s="69" t="str">
        <f>IF($B764="", "", IFERROR((VLOOKUP($B764,Ingredients!$A:$K,10,FALSE)*($D764/(VLOOKUP($B764,Ingredients!$A:$K,3,FALSE)))), "ingredient not in list"))</f>
        <v/>
      </c>
      <c r="L764" t="str">
        <f t="shared" si="125"/>
        <v/>
      </c>
      <c r="M764" s="69" t="str">
        <f>IF($B764="", "", IFERROR((VLOOKUP($B764,Ingredients!$A:$K,11,FALSE)*($D764/(VLOOKUP($B764,Ingredients!$A:$K,3,FALSE)))), "ingredient not in list"))</f>
        <v/>
      </c>
      <c r="N764" t="str">
        <f t="shared" si="126"/>
        <v/>
      </c>
      <c r="O764" s="29" t="str">
        <f>IF($B764="", "", IFERROR((VLOOKUP($B764,Ingredients!$A:$H,6,FALSE)*($D764/(VLOOKUP($B764,Ingredients!$A:$H,3,FALSE)))), "ingredient not in list"))</f>
        <v/>
      </c>
      <c r="P764" s="9" t="str">
        <f>IF(AND(G764&lt;&gt;"",G765=""),SUM(G$1:G765)-SUM(P$1:P763),"")</f>
        <v/>
      </c>
      <c r="Q764" t="str">
        <f>IF(AND(O764&lt;&gt;"",O765=""),SUM(O$1:O765)-SUM(Q$1:Q763),"")</f>
        <v/>
      </c>
      <c r="R764" s="114" t="str">
        <f>IF(AND(I764&lt;&gt;"",I765=""),SUM(I$1:I765)-SUM(R$1:R763),"")</f>
        <v/>
      </c>
      <c r="S764" s="114" t="str">
        <f>IF(AND(K764&lt;&gt;"",K765=""),SUM(K$1:K765)-SUM(S$1:S763),"")</f>
        <v/>
      </c>
      <c r="T764" s="114" t="str">
        <f>IF(AND(M764&lt;&gt;"",M765=""),SUM(M$1:M765)-SUM(T$1:T763),"")</f>
        <v/>
      </c>
      <c r="V764" s="9" t="str">
        <f t="shared" si="127"/>
        <v/>
      </c>
      <c r="W764" s="28" t="str">
        <f t="shared" si="128"/>
        <v/>
      </c>
      <c r="X764" s="114" t="str">
        <f t="shared" si="129"/>
        <v/>
      </c>
      <c r="Y764" s="114" t="str">
        <f t="shared" si="130"/>
        <v/>
      </c>
      <c r="Z764" s="114" t="str">
        <f t="shared" si="131"/>
        <v/>
      </c>
    </row>
    <row r="765" spans="1:26" ht="12.75" x14ac:dyDescent="0.2">
      <c r="A765" s="16"/>
      <c r="C765" t="str">
        <f t="shared" si="121"/>
        <v/>
      </c>
      <c r="D765" s="16"/>
      <c r="E765" s="3" t="str">
        <f>IF(B765="","",IFERROR(VLOOKUP(B765,Ingredients!$A:$G,4,FALSE),"ingredient not in list"))</f>
        <v/>
      </c>
      <c r="F765" t="str">
        <f t="shared" si="122"/>
        <v/>
      </c>
      <c r="G765" s="9" t="str">
        <f>IF(B765="", "", IFERROR((VLOOKUP(B765,Ingredients!$A:$H,8,FALSE)*(D765/(VLOOKUP(B765,Ingredients!$A:$H,3,FALSE)))), "ingredient not in list"))</f>
        <v/>
      </c>
      <c r="H765" t="str">
        <f t="shared" si="123"/>
        <v/>
      </c>
      <c r="I765" s="69" t="str">
        <f>IF($B765="", "", IFERROR((VLOOKUP($B765,Ingredients!$A:$K,9,FALSE)*($D765/(VLOOKUP($B765,Ingredients!$A:$K,3,FALSE)))), "ingredient not in list"))</f>
        <v/>
      </c>
      <c r="J765" t="str">
        <f t="shared" si="124"/>
        <v/>
      </c>
      <c r="K765" s="69" t="str">
        <f>IF($B765="", "", IFERROR((VLOOKUP($B765,Ingredients!$A:$K,10,FALSE)*($D765/(VLOOKUP($B765,Ingredients!$A:$K,3,FALSE)))), "ingredient not in list"))</f>
        <v/>
      </c>
      <c r="L765" t="str">
        <f t="shared" si="125"/>
        <v/>
      </c>
      <c r="M765" s="69" t="str">
        <f>IF($B765="", "", IFERROR((VLOOKUP($B765,Ingredients!$A:$K,11,FALSE)*($D765/(VLOOKUP($B765,Ingredients!$A:$K,3,FALSE)))), "ingredient not in list"))</f>
        <v/>
      </c>
      <c r="N765" t="str">
        <f t="shared" si="126"/>
        <v/>
      </c>
      <c r="O765" s="29" t="str">
        <f>IF($B765="", "", IFERROR((VLOOKUP($B765,Ingredients!$A:$H,6,FALSE)*($D765/(VLOOKUP($B765,Ingredients!$A:$H,3,FALSE)))), "ingredient not in list"))</f>
        <v/>
      </c>
      <c r="P765" s="9" t="str">
        <f>IF(AND(G765&lt;&gt;"",G766=""),SUM(G$1:G766)-SUM(P$1:P764),"")</f>
        <v/>
      </c>
      <c r="Q765" t="str">
        <f>IF(AND(O765&lt;&gt;"",O766=""),SUM(O$1:O766)-SUM(Q$1:Q764),"")</f>
        <v/>
      </c>
      <c r="R765" s="114" t="str">
        <f>IF(AND(I765&lt;&gt;"",I766=""),SUM(I$1:I766)-SUM(R$1:R764),"")</f>
        <v/>
      </c>
      <c r="S765" s="114" t="str">
        <f>IF(AND(K765&lt;&gt;"",K766=""),SUM(K$1:K766)-SUM(S$1:S764),"")</f>
        <v/>
      </c>
      <c r="T765" s="114" t="str">
        <f>IF(AND(M765&lt;&gt;"",M766=""),SUM(M$1:M766)-SUM(T$1:T764),"")</f>
        <v/>
      </c>
      <c r="V765" s="9" t="str">
        <f t="shared" si="127"/>
        <v/>
      </c>
      <c r="W765" s="28" t="str">
        <f t="shared" si="128"/>
        <v/>
      </c>
      <c r="X765" s="114" t="str">
        <f t="shared" si="129"/>
        <v/>
      </c>
      <c r="Y765" s="114" t="str">
        <f t="shared" si="130"/>
        <v/>
      </c>
      <c r="Z765" s="114" t="str">
        <f t="shared" si="131"/>
        <v/>
      </c>
    </row>
    <row r="766" spans="1:26" ht="12.75" x14ac:dyDescent="0.2">
      <c r="A766" s="16"/>
      <c r="C766" t="str">
        <f t="shared" si="121"/>
        <v/>
      </c>
      <c r="D766" s="16"/>
      <c r="E766" s="3" t="str">
        <f>IF(B766="","",IFERROR(VLOOKUP(B766,Ingredients!$A:$G,4,FALSE),"ingredient not in list"))</f>
        <v/>
      </c>
      <c r="F766" t="str">
        <f t="shared" si="122"/>
        <v/>
      </c>
      <c r="G766" s="9" t="str">
        <f>IF(B766="", "", IFERROR((VLOOKUP(B766,Ingredients!$A:$H,8,FALSE)*(D766/(VLOOKUP(B766,Ingredients!$A:$H,3,FALSE)))), "ingredient not in list"))</f>
        <v/>
      </c>
      <c r="H766" t="str">
        <f t="shared" si="123"/>
        <v/>
      </c>
      <c r="I766" s="69" t="str">
        <f>IF($B766="", "", IFERROR((VLOOKUP($B766,Ingredients!$A:$K,9,FALSE)*($D766/(VLOOKUP($B766,Ingredients!$A:$K,3,FALSE)))), "ingredient not in list"))</f>
        <v/>
      </c>
      <c r="J766" t="str">
        <f t="shared" si="124"/>
        <v/>
      </c>
      <c r="K766" s="69" t="str">
        <f>IF($B766="", "", IFERROR((VLOOKUP($B766,Ingredients!$A:$K,10,FALSE)*($D766/(VLOOKUP($B766,Ingredients!$A:$K,3,FALSE)))), "ingredient not in list"))</f>
        <v/>
      </c>
      <c r="L766" t="str">
        <f t="shared" si="125"/>
        <v/>
      </c>
      <c r="M766" s="69" t="str">
        <f>IF($B766="", "", IFERROR((VLOOKUP($B766,Ingredients!$A:$K,11,FALSE)*($D766/(VLOOKUP($B766,Ingredients!$A:$K,3,FALSE)))), "ingredient not in list"))</f>
        <v/>
      </c>
      <c r="N766" t="str">
        <f t="shared" si="126"/>
        <v/>
      </c>
      <c r="O766" s="29" t="str">
        <f>IF($B766="", "", IFERROR((VLOOKUP($B766,Ingredients!$A:$H,6,FALSE)*($D766/(VLOOKUP($B766,Ingredients!$A:$H,3,FALSE)))), "ingredient not in list"))</f>
        <v/>
      </c>
      <c r="P766" s="9" t="str">
        <f>IF(AND(G766&lt;&gt;"",G767=""),SUM(G$1:G767)-SUM(P$1:P765),"")</f>
        <v/>
      </c>
      <c r="Q766" t="str">
        <f>IF(AND(O766&lt;&gt;"",O767=""),SUM(O$1:O767)-SUM(Q$1:Q765),"")</f>
        <v/>
      </c>
      <c r="R766" s="114" t="str">
        <f>IF(AND(I766&lt;&gt;"",I767=""),SUM(I$1:I767)-SUM(R$1:R765),"")</f>
        <v/>
      </c>
      <c r="S766" s="114" t="str">
        <f>IF(AND(K766&lt;&gt;"",K767=""),SUM(K$1:K767)-SUM(S$1:S765),"")</f>
        <v/>
      </c>
      <c r="T766" s="114" t="str">
        <f>IF(AND(M766&lt;&gt;"",M767=""),SUM(M$1:M767)-SUM(T$1:T765),"")</f>
        <v/>
      </c>
      <c r="V766" s="9" t="str">
        <f t="shared" si="127"/>
        <v/>
      </c>
      <c r="W766" s="28" t="str">
        <f t="shared" si="128"/>
        <v/>
      </c>
      <c r="X766" s="114" t="str">
        <f t="shared" si="129"/>
        <v/>
      </c>
      <c r="Y766" s="114" t="str">
        <f t="shared" si="130"/>
        <v/>
      </c>
      <c r="Z766" s="114" t="str">
        <f t="shared" si="131"/>
        <v/>
      </c>
    </row>
    <row r="767" spans="1:26" ht="12.75" x14ac:dyDescent="0.2">
      <c r="A767" s="16"/>
      <c r="C767" t="str">
        <f t="shared" si="121"/>
        <v/>
      </c>
      <c r="D767" s="16"/>
      <c r="E767" s="3" t="str">
        <f>IF(B767="","",IFERROR(VLOOKUP(B767,Ingredients!$A:$G,4,FALSE),"ingredient not in list"))</f>
        <v/>
      </c>
      <c r="F767" t="str">
        <f t="shared" si="122"/>
        <v/>
      </c>
      <c r="G767" s="9" t="str">
        <f>IF(B767="", "", IFERROR((VLOOKUP(B767,Ingredients!$A:$H,8,FALSE)*(D767/(VLOOKUP(B767,Ingredients!$A:$H,3,FALSE)))), "ingredient not in list"))</f>
        <v/>
      </c>
      <c r="H767" t="str">
        <f t="shared" si="123"/>
        <v/>
      </c>
      <c r="I767" s="69" t="str">
        <f>IF($B767="", "", IFERROR((VLOOKUP($B767,Ingredients!$A:$K,9,FALSE)*($D767/(VLOOKUP($B767,Ingredients!$A:$K,3,FALSE)))), "ingredient not in list"))</f>
        <v/>
      </c>
      <c r="J767" t="str">
        <f t="shared" si="124"/>
        <v/>
      </c>
      <c r="K767" s="69" t="str">
        <f>IF($B767="", "", IFERROR((VLOOKUP($B767,Ingredients!$A:$K,10,FALSE)*($D767/(VLOOKUP($B767,Ingredients!$A:$K,3,FALSE)))), "ingredient not in list"))</f>
        <v/>
      </c>
      <c r="L767" t="str">
        <f t="shared" si="125"/>
        <v/>
      </c>
      <c r="M767" s="69" t="str">
        <f>IF($B767="", "", IFERROR((VLOOKUP($B767,Ingredients!$A:$K,11,FALSE)*($D767/(VLOOKUP($B767,Ingredients!$A:$K,3,FALSE)))), "ingredient not in list"))</f>
        <v/>
      </c>
      <c r="N767" t="str">
        <f t="shared" si="126"/>
        <v/>
      </c>
      <c r="O767" s="29" t="str">
        <f>IF($B767="", "", IFERROR((VLOOKUP($B767,Ingredients!$A:$H,6,FALSE)*($D767/(VLOOKUP($B767,Ingredients!$A:$H,3,FALSE)))), "ingredient not in list"))</f>
        <v/>
      </c>
      <c r="P767" s="9" t="str">
        <f>IF(AND(G767&lt;&gt;"",G768=""),SUM(G$1:G768)-SUM(P$1:P766),"")</f>
        <v/>
      </c>
      <c r="Q767" t="str">
        <f>IF(AND(O767&lt;&gt;"",O768=""),SUM(O$1:O768)-SUM(Q$1:Q766),"")</f>
        <v/>
      </c>
      <c r="R767" s="114" t="str">
        <f>IF(AND(I767&lt;&gt;"",I768=""),SUM(I$1:I768)-SUM(R$1:R766),"")</f>
        <v/>
      </c>
      <c r="S767" s="114" t="str">
        <f>IF(AND(K767&lt;&gt;"",K768=""),SUM(K$1:K768)-SUM(S$1:S766),"")</f>
        <v/>
      </c>
      <c r="T767" s="114" t="str">
        <f>IF(AND(M767&lt;&gt;"",M768=""),SUM(M$1:M768)-SUM(T$1:T766),"")</f>
        <v/>
      </c>
      <c r="V767" s="9" t="str">
        <f t="shared" si="127"/>
        <v/>
      </c>
      <c r="W767" s="28" t="str">
        <f t="shared" si="128"/>
        <v/>
      </c>
      <c r="X767" s="114" t="str">
        <f t="shared" si="129"/>
        <v/>
      </c>
      <c r="Y767" s="114" t="str">
        <f t="shared" si="130"/>
        <v/>
      </c>
      <c r="Z767" s="114" t="str">
        <f t="shared" si="131"/>
        <v/>
      </c>
    </row>
    <row r="768" spans="1:26" ht="12.75" x14ac:dyDescent="0.2">
      <c r="A768" s="16"/>
      <c r="C768" t="str">
        <f t="shared" si="121"/>
        <v/>
      </c>
      <c r="D768" s="16"/>
      <c r="E768" s="3" t="str">
        <f>IF(B768="","",IFERROR(VLOOKUP(B768,Ingredients!$A:$G,4,FALSE),"ingredient not in list"))</f>
        <v/>
      </c>
      <c r="F768" t="str">
        <f t="shared" si="122"/>
        <v/>
      </c>
      <c r="G768" s="9" t="str">
        <f>IF(B768="", "", IFERROR((VLOOKUP(B768,Ingredients!$A:$H,8,FALSE)*(D768/(VLOOKUP(B768,Ingredients!$A:$H,3,FALSE)))), "ingredient not in list"))</f>
        <v/>
      </c>
      <c r="H768" t="str">
        <f t="shared" si="123"/>
        <v/>
      </c>
      <c r="I768" s="69" t="str">
        <f>IF($B768="", "", IFERROR((VLOOKUP($B768,Ingredients!$A:$K,9,FALSE)*($D768/(VLOOKUP($B768,Ingredients!$A:$K,3,FALSE)))), "ingredient not in list"))</f>
        <v/>
      </c>
      <c r="J768" t="str">
        <f t="shared" si="124"/>
        <v/>
      </c>
      <c r="K768" s="69" t="str">
        <f>IF($B768="", "", IFERROR((VLOOKUP($B768,Ingredients!$A:$K,10,FALSE)*($D768/(VLOOKUP($B768,Ingredients!$A:$K,3,FALSE)))), "ingredient not in list"))</f>
        <v/>
      </c>
      <c r="L768" t="str">
        <f t="shared" si="125"/>
        <v/>
      </c>
      <c r="M768" s="69" t="str">
        <f>IF($B768="", "", IFERROR((VLOOKUP($B768,Ingredients!$A:$K,11,FALSE)*($D768/(VLOOKUP($B768,Ingredients!$A:$K,3,FALSE)))), "ingredient not in list"))</f>
        <v/>
      </c>
      <c r="N768" t="str">
        <f t="shared" si="126"/>
        <v/>
      </c>
      <c r="O768" s="29" t="str">
        <f>IF($B768="", "", IFERROR((VLOOKUP($B768,Ingredients!$A:$H,6,FALSE)*($D768/(VLOOKUP($B768,Ingredients!$A:$H,3,FALSE)))), "ingredient not in list"))</f>
        <v/>
      </c>
      <c r="P768" s="9" t="str">
        <f>IF(AND(G768&lt;&gt;"",G769=""),SUM(G$1:G769)-SUM(P$1:P767),"")</f>
        <v/>
      </c>
      <c r="Q768" t="str">
        <f>IF(AND(O768&lt;&gt;"",O769=""),SUM(O$1:O769)-SUM(Q$1:Q767),"")</f>
        <v/>
      </c>
      <c r="R768" s="114" t="str">
        <f>IF(AND(I768&lt;&gt;"",I769=""),SUM(I$1:I769)-SUM(R$1:R767),"")</f>
        <v/>
      </c>
      <c r="S768" s="114" t="str">
        <f>IF(AND(K768&lt;&gt;"",K769=""),SUM(K$1:K769)-SUM(S$1:S767),"")</f>
        <v/>
      </c>
      <c r="T768" s="114" t="str">
        <f>IF(AND(M768&lt;&gt;"",M769=""),SUM(M$1:M769)-SUM(T$1:T767),"")</f>
        <v/>
      </c>
      <c r="V768" s="9" t="str">
        <f t="shared" si="127"/>
        <v/>
      </c>
      <c r="W768" s="28" t="str">
        <f t="shared" si="128"/>
        <v/>
      </c>
      <c r="X768" s="114" t="str">
        <f t="shared" si="129"/>
        <v/>
      </c>
      <c r="Y768" s="114" t="str">
        <f t="shared" si="130"/>
        <v/>
      </c>
      <c r="Z768" s="114" t="str">
        <f t="shared" si="131"/>
        <v/>
      </c>
    </row>
    <row r="769" spans="1:26" ht="12.75" x14ac:dyDescent="0.2">
      <c r="A769" s="16"/>
      <c r="C769" t="str">
        <f t="shared" si="121"/>
        <v/>
      </c>
      <c r="D769" s="16"/>
      <c r="E769" s="3" t="str">
        <f>IF(B769="","",IFERROR(VLOOKUP(B769,Ingredients!$A:$G,4,FALSE),"ingredient not in list"))</f>
        <v/>
      </c>
      <c r="F769" t="str">
        <f t="shared" si="122"/>
        <v/>
      </c>
      <c r="G769" s="9" t="str">
        <f>IF(B769="", "", IFERROR((VLOOKUP(B769,Ingredients!$A:$H,8,FALSE)*(D769/(VLOOKUP(B769,Ingredients!$A:$H,3,FALSE)))), "ingredient not in list"))</f>
        <v/>
      </c>
      <c r="H769" t="str">
        <f t="shared" si="123"/>
        <v/>
      </c>
      <c r="I769" s="69" t="str">
        <f>IF($B769="", "", IFERROR((VLOOKUP($B769,Ingredients!$A:$K,9,FALSE)*($D769/(VLOOKUP($B769,Ingredients!$A:$K,3,FALSE)))), "ingredient not in list"))</f>
        <v/>
      </c>
      <c r="J769" t="str">
        <f t="shared" si="124"/>
        <v/>
      </c>
      <c r="K769" s="69" t="str">
        <f>IF($B769="", "", IFERROR((VLOOKUP($B769,Ingredients!$A:$K,10,FALSE)*($D769/(VLOOKUP($B769,Ingredients!$A:$K,3,FALSE)))), "ingredient not in list"))</f>
        <v/>
      </c>
      <c r="L769" t="str">
        <f t="shared" si="125"/>
        <v/>
      </c>
      <c r="M769" s="69" t="str">
        <f>IF($B769="", "", IFERROR((VLOOKUP($B769,Ingredients!$A:$K,11,FALSE)*($D769/(VLOOKUP($B769,Ingredients!$A:$K,3,FALSE)))), "ingredient not in list"))</f>
        <v/>
      </c>
      <c r="N769" t="str">
        <f t="shared" si="126"/>
        <v/>
      </c>
      <c r="O769" s="29" t="str">
        <f>IF($B769="", "", IFERROR((VLOOKUP($B769,Ingredients!$A:$H,6,FALSE)*($D769/(VLOOKUP($B769,Ingredients!$A:$H,3,FALSE)))), "ingredient not in list"))</f>
        <v/>
      </c>
      <c r="P769" s="9" t="str">
        <f>IF(AND(G769&lt;&gt;"",G770=""),SUM(G$1:G770)-SUM(P$1:P768),"")</f>
        <v/>
      </c>
      <c r="Q769" t="str">
        <f>IF(AND(O769&lt;&gt;"",O770=""),SUM(O$1:O770)-SUM(Q$1:Q768),"")</f>
        <v/>
      </c>
      <c r="R769" s="114" t="str">
        <f>IF(AND(I769&lt;&gt;"",I770=""),SUM(I$1:I770)-SUM(R$1:R768),"")</f>
        <v/>
      </c>
      <c r="S769" s="114" t="str">
        <f>IF(AND(K769&lt;&gt;"",K770=""),SUM(K$1:K770)-SUM(S$1:S768),"")</f>
        <v/>
      </c>
      <c r="T769" s="114" t="str">
        <f>IF(AND(M769&lt;&gt;"",M770=""),SUM(M$1:M770)-SUM(T$1:T768),"")</f>
        <v/>
      </c>
      <c r="V769" s="9" t="str">
        <f t="shared" si="127"/>
        <v/>
      </c>
      <c r="W769" s="28" t="str">
        <f t="shared" si="128"/>
        <v/>
      </c>
      <c r="X769" s="114" t="str">
        <f t="shared" si="129"/>
        <v/>
      </c>
      <c r="Y769" s="114" t="str">
        <f t="shared" si="130"/>
        <v/>
      </c>
      <c r="Z769" s="114" t="str">
        <f t="shared" si="131"/>
        <v/>
      </c>
    </row>
    <row r="770" spans="1:26" ht="12.75" x14ac:dyDescent="0.2">
      <c r="A770" s="16"/>
      <c r="C770" t="str">
        <f t="shared" ref="C770:C833" si="132">IF($B770="","", "|")</f>
        <v/>
      </c>
      <c r="D770" s="16"/>
      <c r="E770" s="3" t="str">
        <f>IF(B770="","",IFERROR(VLOOKUP(B770,Ingredients!$A:$G,4,FALSE),"ingredient not in list"))</f>
        <v/>
      </c>
      <c r="F770" t="str">
        <f t="shared" ref="F770:F833" si="133">IF($B770="","", "|")</f>
        <v/>
      </c>
      <c r="G770" s="9" t="str">
        <f>IF(B770="", "", IFERROR((VLOOKUP(B770,Ingredients!$A:$H,8,FALSE)*(D770/(VLOOKUP(B770,Ingredients!$A:$H,3,FALSE)))), "ingredient not in list"))</f>
        <v/>
      </c>
      <c r="H770" t="str">
        <f t="shared" ref="H770:H833" si="134">IF($B770="","", "|")</f>
        <v/>
      </c>
      <c r="I770" s="69" t="str">
        <f>IF($B770="", "", IFERROR((VLOOKUP($B770,Ingredients!$A:$K,9,FALSE)*($D770/(VLOOKUP($B770,Ingredients!$A:$K,3,FALSE)))), "ingredient not in list"))</f>
        <v/>
      </c>
      <c r="J770" t="str">
        <f t="shared" ref="J770:J833" si="135">IF($B770="","", "|")</f>
        <v/>
      </c>
      <c r="K770" s="69" t="str">
        <f>IF($B770="", "", IFERROR((VLOOKUP($B770,Ingredients!$A:$K,10,FALSE)*($D770/(VLOOKUP($B770,Ingredients!$A:$K,3,FALSE)))), "ingredient not in list"))</f>
        <v/>
      </c>
      <c r="L770" t="str">
        <f t="shared" ref="L770:L833" si="136">IF($B770="","", "|")</f>
        <v/>
      </c>
      <c r="M770" s="69" t="str">
        <f>IF($B770="", "", IFERROR((VLOOKUP($B770,Ingredients!$A:$K,11,FALSE)*($D770/(VLOOKUP($B770,Ingredients!$A:$K,3,FALSE)))), "ingredient not in list"))</f>
        <v/>
      </c>
      <c r="N770" t="str">
        <f t="shared" ref="N770:N833" si="137">IF($B770="","", "|")</f>
        <v/>
      </c>
      <c r="O770" s="29" t="str">
        <f>IF($B770="", "", IFERROR((VLOOKUP($B770,Ingredients!$A:$H,6,FALSE)*($D770/(VLOOKUP($B770,Ingredients!$A:$H,3,FALSE)))), "ingredient not in list"))</f>
        <v/>
      </c>
      <c r="P770" s="9" t="str">
        <f>IF(AND(G770&lt;&gt;"",G771=""),SUM(G$1:G771)-SUM(P$1:P769),"")</f>
        <v/>
      </c>
      <c r="Q770" t="str">
        <f>IF(AND(O770&lt;&gt;"",O771=""),SUM(O$1:O771)-SUM(Q$1:Q769),"")</f>
        <v/>
      </c>
      <c r="R770" s="114" t="str">
        <f>IF(AND(I770&lt;&gt;"",I771=""),SUM(I$1:I771)-SUM(R$1:R769),"")</f>
        <v/>
      </c>
      <c r="S770" s="114" t="str">
        <f>IF(AND(K770&lt;&gt;"",K771=""),SUM(K$1:K771)-SUM(S$1:S769),"")</f>
        <v/>
      </c>
      <c r="T770" s="114" t="str">
        <f>IF(AND(M770&lt;&gt;"",M771=""),SUM(M$1:M771)-SUM(T$1:T769),"")</f>
        <v/>
      </c>
      <c r="V770" s="9" t="str">
        <f t="shared" si="127"/>
        <v/>
      </c>
      <c r="W770" s="28" t="str">
        <f t="shared" si="128"/>
        <v/>
      </c>
      <c r="X770" s="114" t="str">
        <f t="shared" si="129"/>
        <v/>
      </c>
      <c r="Y770" s="114" t="str">
        <f t="shared" si="130"/>
        <v/>
      </c>
      <c r="Z770" s="114" t="str">
        <f t="shared" si="131"/>
        <v/>
      </c>
    </row>
    <row r="771" spans="1:26" ht="12.75" x14ac:dyDescent="0.2">
      <c r="A771" s="16"/>
      <c r="C771" t="str">
        <f t="shared" si="132"/>
        <v/>
      </c>
      <c r="D771" s="16"/>
      <c r="E771" s="3" t="str">
        <f>IF(B771="","",IFERROR(VLOOKUP(B771,Ingredients!$A:$G,4,FALSE),"ingredient not in list"))</f>
        <v/>
      </c>
      <c r="F771" t="str">
        <f t="shared" si="133"/>
        <v/>
      </c>
      <c r="G771" s="9" t="str">
        <f>IF(B771="", "", IFERROR((VLOOKUP(B771,Ingredients!$A:$H,8,FALSE)*(D771/(VLOOKUP(B771,Ingredients!$A:$H,3,FALSE)))), "ingredient not in list"))</f>
        <v/>
      </c>
      <c r="H771" t="str">
        <f t="shared" si="134"/>
        <v/>
      </c>
      <c r="I771" s="69" t="str">
        <f>IF($B771="", "", IFERROR((VLOOKUP($B771,Ingredients!$A:$K,9,FALSE)*($D771/(VLOOKUP($B771,Ingredients!$A:$K,3,FALSE)))), "ingredient not in list"))</f>
        <v/>
      </c>
      <c r="J771" t="str">
        <f t="shared" si="135"/>
        <v/>
      </c>
      <c r="K771" s="69" t="str">
        <f>IF($B771="", "", IFERROR((VLOOKUP($B771,Ingredients!$A:$K,10,FALSE)*($D771/(VLOOKUP($B771,Ingredients!$A:$K,3,FALSE)))), "ingredient not in list"))</f>
        <v/>
      </c>
      <c r="L771" t="str">
        <f t="shared" si="136"/>
        <v/>
      </c>
      <c r="M771" s="69" t="str">
        <f>IF($B771="", "", IFERROR((VLOOKUP($B771,Ingredients!$A:$K,11,FALSE)*($D771/(VLOOKUP($B771,Ingredients!$A:$K,3,FALSE)))), "ingredient not in list"))</f>
        <v/>
      </c>
      <c r="N771" t="str">
        <f t="shared" si="137"/>
        <v/>
      </c>
      <c r="O771" s="29" t="str">
        <f>IF($B771="", "", IFERROR((VLOOKUP($B771,Ingredients!$A:$H,6,FALSE)*($D771/(VLOOKUP($B771,Ingredients!$A:$H,3,FALSE)))), "ingredient not in list"))</f>
        <v/>
      </c>
      <c r="P771" s="9" t="str">
        <f>IF(AND(G771&lt;&gt;"",G772=""),SUM(G$1:G772)-SUM(P$1:P770),"")</f>
        <v/>
      </c>
      <c r="Q771" t="str">
        <f>IF(AND(O771&lt;&gt;"",O772=""),SUM(O$1:O772)-SUM(Q$1:Q770),"")</f>
        <v/>
      </c>
      <c r="R771" s="114" t="str">
        <f>IF(AND(I771&lt;&gt;"",I772=""),SUM(I$1:I772)-SUM(R$1:R770),"")</f>
        <v/>
      </c>
      <c r="S771" s="114" t="str">
        <f>IF(AND(K771&lt;&gt;"",K772=""),SUM(K$1:K772)-SUM(S$1:S770),"")</f>
        <v/>
      </c>
      <c r="T771" s="114" t="str">
        <f>IF(AND(M771&lt;&gt;"",M772=""),SUM(M$1:M772)-SUM(T$1:T770),"")</f>
        <v/>
      </c>
      <c r="V771" s="9" t="str">
        <f t="shared" ref="V771:V834" si="138">IF(U771="","",P771/U771)</f>
        <v/>
      </c>
      <c r="W771" s="28" t="str">
        <f t="shared" ref="W771:W834" si="139">IF(U771="","", Q771/U771)</f>
        <v/>
      </c>
      <c r="X771" s="114" t="str">
        <f t="shared" ref="X771:X834" si="140">IF(R771="","", R771/U771)</f>
        <v/>
      </c>
      <c r="Y771" s="114" t="str">
        <f t="shared" ref="Y771:Y834" si="141">IF(S771="","", S771/U771)</f>
        <v/>
      </c>
      <c r="Z771" s="114" t="str">
        <f t="shared" ref="Z771:Z834" si="142">IF(T771="","", T771/U771)</f>
        <v/>
      </c>
    </row>
    <row r="772" spans="1:26" ht="12.75" x14ac:dyDescent="0.2">
      <c r="A772" s="16"/>
      <c r="C772" t="str">
        <f t="shared" si="132"/>
        <v/>
      </c>
      <c r="D772" s="16"/>
      <c r="E772" s="3" t="str">
        <f>IF(B772="","",IFERROR(VLOOKUP(B772,Ingredients!$A:$G,4,FALSE),"ingredient not in list"))</f>
        <v/>
      </c>
      <c r="F772" t="str">
        <f t="shared" si="133"/>
        <v/>
      </c>
      <c r="G772" s="9" t="str">
        <f>IF(B772="", "", IFERROR((VLOOKUP(B772,Ingredients!$A:$H,8,FALSE)*(D772/(VLOOKUP(B772,Ingredients!$A:$H,3,FALSE)))), "ingredient not in list"))</f>
        <v/>
      </c>
      <c r="H772" t="str">
        <f t="shared" si="134"/>
        <v/>
      </c>
      <c r="I772" s="69" t="str">
        <f>IF($B772="", "", IFERROR((VLOOKUP($B772,Ingredients!$A:$K,9,FALSE)*($D772/(VLOOKUP($B772,Ingredients!$A:$K,3,FALSE)))), "ingredient not in list"))</f>
        <v/>
      </c>
      <c r="J772" t="str">
        <f t="shared" si="135"/>
        <v/>
      </c>
      <c r="K772" s="69" t="str">
        <f>IF($B772="", "", IFERROR((VLOOKUP($B772,Ingredients!$A:$K,10,FALSE)*($D772/(VLOOKUP($B772,Ingredients!$A:$K,3,FALSE)))), "ingredient not in list"))</f>
        <v/>
      </c>
      <c r="L772" t="str">
        <f t="shared" si="136"/>
        <v/>
      </c>
      <c r="M772" s="69" t="str">
        <f>IF($B772="", "", IFERROR((VLOOKUP($B772,Ingredients!$A:$K,11,FALSE)*($D772/(VLOOKUP($B772,Ingredients!$A:$K,3,FALSE)))), "ingredient not in list"))</f>
        <v/>
      </c>
      <c r="N772" t="str">
        <f t="shared" si="137"/>
        <v/>
      </c>
      <c r="O772" s="29" t="str">
        <f>IF($B772="", "", IFERROR((VLOOKUP($B772,Ingredients!$A:$H,6,FALSE)*($D772/(VLOOKUP($B772,Ingredients!$A:$H,3,FALSE)))), "ingredient not in list"))</f>
        <v/>
      </c>
      <c r="P772" s="9" t="str">
        <f>IF(AND(G772&lt;&gt;"",G773=""),SUM(G$1:G773)-SUM(P$1:P771),"")</f>
        <v/>
      </c>
      <c r="Q772" t="str">
        <f>IF(AND(O772&lt;&gt;"",O773=""),SUM(O$1:O773)-SUM(Q$1:Q771),"")</f>
        <v/>
      </c>
      <c r="R772" s="114" t="str">
        <f>IF(AND(I772&lt;&gt;"",I773=""),SUM(I$1:I773)-SUM(R$1:R771),"")</f>
        <v/>
      </c>
      <c r="S772" s="114" t="str">
        <f>IF(AND(K772&lt;&gt;"",K773=""),SUM(K$1:K773)-SUM(S$1:S771),"")</f>
        <v/>
      </c>
      <c r="T772" s="114" t="str">
        <f>IF(AND(M772&lt;&gt;"",M773=""),SUM(M$1:M773)-SUM(T$1:T771),"")</f>
        <v/>
      </c>
      <c r="V772" s="9" t="str">
        <f t="shared" si="138"/>
        <v/>
      </c>
      <c r="W772" s="28" t="str">
        <f t="shared" si="139"/>
        <v/>
      </c>
      <c r="X772" s="114" t="str">
        <f t="shared" si="140"/>
        <v/>
      </c>
      <c r="Y772" s="114" t="str">
        <f t="shared" si="141"/>
        <v/>
      </c>
      <c r="Z772" s="114" t="str">
        <f t="shared" si="142"/>
        <v/>
      </c>
    </row>
    <row r="773" spans="1:26" ht="12.75" x14ac:dyDescent="0.2">
      <c r="A773" s="16"/>
      <c r="C773" t="str">
        <f t="shared" si="132"/>
        <v/>
      </c>
      <c r="D773" s="16"/>
      <c r="E773" s="3" t="str">
        <f>IF(B773="","",IFERROR(VLOOKUP(B773,Ingredients!$A:$G,4,FALSE),"ingredient not in list"))</f>
        <v/>
      </c>
      <c r="F773" t="str">
        <f t="shared" si="133"/>
        <v/>
      </c>
      <c r="G773" s="9" t="str">
        <f>IF(B773="", "", IFERROR((VLOOKUP(B773,Ingredients!$A:$H,8,FALSE)*(D773/(VLOOKUP(B773,Ingredients!$A:$H,3,FALSE)))), "ingredient not in list"))</f>
        <v/>
      </c>
      <c r="H773" t="str">
        <f t="shared" si="134"/>
        <v/>
      </c>
      <c r="I773" s="69" t="str">
        <f>IF($B773="", "", IFERROR((VLOOKUP($B773,Ingredients!$A:$K,9,FALSE)*($D773/(VLOOKUP($B773,Ingredients!$A:$K,3,FALSE)))), "ingredient not in list"))</f>
        <v/>
      </c>
      <c r="J773" t="str">
        <f t="shared" si="135"/>
        <v/>
      </c>
      <c r="K773" s="69" t="str">
        <f>IF($B773="", "", IFERROR((VLOOKUP($B773,Ingredients!$A:$K,10,FALSE)*($D773/(VLOOKUP($B773,Ingredients!$A:$K,3,FALSE)))), "ingredient not in list"))</f>
        <v/>
      </c>
      <c r="L773" t="str">
        <f t="shared" si="136"/>
        <v/>
      </c>
      <c r="M773" s="69" t="str">
        <f>IF($B773="", "", IFERROR((VLOOKUP($B773,Ingredients!$A:$K,11,FALSE)*($D773/(VLOOKUP($B773,Ingredients!$A:$K,3,FALSE)))), "ingredient not in list"))</f>
        <v/>
      </c>
      <c r="N773" t="str">
        <f t="shared" si="137"/>
        <v/>
      </c>
      <c r="O773" s="29" t="str">
        <f>IF($B773="", "", IFERROR((VLOOKUP($B773,Ingredients!$A:$H,6,FALSE)*($D773/(VLOOKUP($B773,Ingredients!$A:$H,3,FALSE)))), "ingredient not in list"))</f>
        <v/>
      </c>
      <c r="P773" s="9" t="str">
        <f>IF(AND(G773&lt;&gt;"",G774=""),SUM(G$1:G774)-SUM(P$1:P772),"")</f>
        <v/>
      </c>
      <c r="Q773" t="str">
        <f>IF(AND(O773&lt;&gt;"",O774=""),SUM(O$1:O774)-SUM(Q$1:Q772),"")</f>
        <v/>
      </c>
      <c r="R773" s="114" t="str">
        <f>IF(AND(I773&lt;&gt;"",I774=""),SUM(I$1:I774)-SUM(R$1:R772),"")</f>
        <v/>
      </c>
      <c r="S773" s="114" t="str">
        <f>IF(AND(K773&lt;&gt;"",K774=""),SUM(K$1:K774)-SUM(S$1:S772),"")</f>
        <v/>
      </c>
      <c r="T773" s="114" t="str">
        <f>IF(AND(M773&lt;&gt;"",M774=""),SUM(M$1:M774)-SUM(T$1:T772),"")</f>
        <v/>
      </c>
      <c r="V773" s="9" t="str">
        <f t="shared" si="138"/>
        <v/>
      </c>
      <c r="W773" s="28" t="str">
        <f t="shared" si="139"/>
        <v/>
      </c>
      <c r="X773" s="114" t="str">
        <f t="shared" si="140"/>
        <v/>
      </c>
      <c r="Y773" s="114" t="str">
        <f t="shared" si="141"/>
        <v/>
      </c>
      <c r="Z773" s="114" t="str">
        <f t="shared" si="142"/>
        <v/>
      </c>
    </row>
    <row r="774" spans="1:26" ht="12.75" x14ac:dyDescent="0.2">
      <c r="A774" s="16"/>
      <c r="C774" t="str">
        <f t="shared" si="132"/>
        <v/>
      </c>
      <c r="D774" s="16"/>
      <c r="E774" s="3" t="str">
        <f>IF(B774="","",IFERROR(VLOOKUP(B774,Ingredients!$A:$G,4,FALSE),"ingredient not in list"))</f>
        <v/>
      </c>
      <c r="F774" t="str">
        <f t="shared" si="133"/>
        <v/>
      </c>
      <c r="G774" s="9" t="str">
        <f>IF(B774="", "", IFERROR((VLOOKUP(B774,Ingredients!$A:$H,8,FALSE)*(D774/(VLOOKUP(B774,Ingredients!$A:$H,3,FALSE)))), "ingredient not in list"))</f>
        <v/>
      </c>
      <c r="H774" t="str">
        <f t="shared" si="134"/>
        <v/>
      </c>
      <c r="I774" s="69" t="str">
        <f>IF($B774="", "", IFERROR((VLOOKUP($B774,Ingredients!$A:$K,9,FALSE)*($D774/(VLOOKUP($B774,Ingredients!$A:$K,3,FALSE)))), "ingredient not in list"))</f>
        <v/>
      </c>
      <c r="J774" t="str">
        <f t="shared" si="135"/>
        <v/>
      </c>
      <c r="K774" s="69" t="str">
        <f>IF($B774="", "", IFERROR((VLOOKUP($B774,Ingredients!$A:$K,10,FALSE)*($D774/(VLOOKUP($B774,Ingredients!$A:$K,3,FALSE)))), "ingredient not in list"))</f>
        <v/>
      </c>
      <c r="L774" t="str">
        <f t="shared" si="136"/>
        <v/>
      </c>
      <c r="M774" s="69" t="str">
        <f>IF($B774="", "", IFERROR((VLOOKUP($B774,Ingredients!$A:$K,11,FALSE)*($D774/(VLOOKUP($B774,Ingredients!$A:$K,3,FALSE)))), "ingredient not in list"))</f>
        <v/>
      </c>
      <c r="N774" t="str">
        <f t="shared" si="137"/>
        <v/>
      </c>
      <c r="O774" s="29" t="str">
        <f>IF($B774="", "", IFERROR((VLOOKUP($B774,Ingredients!$A:$H,6,FALSE)*($D774/(VLOOKUP($B774,Ingredients!$A:$H,3,FALSE)))), "ingredient not in list"))</f>
        <v/>
      </c>
      <c r="P774" s="9" t="str">
        <f>IF(AND(G774&lt;&gt;"",G775=""),SUM(G$1:G775)-SUM(P$1:P773),"")</f>
        <v/>
      </c>
      <c r="Q774" t="str">
        <f>IF(AND(O774&lt;&gt;"",O775=""),SUM(O$1:O775)-SUM(Q$1:Q773),"")</f>
        <v/>
      </c>
      <c r="R774" s="114" t="str">
        <f>IF(AND(I774&lt;&gt;"",I775=""),SUM(I$1:I775)-SUM(R$1:R773),"")</f>
        <v/>
      </c>
      <c r="S774" s="114" t="str">
        <f>IF(AND(K774&lt;&gt;"",K775=""),SUM(K$1:K775)-SUM(S$1:S773),"")</f>
        <v/>
      </c>
      <c r="T774" s="114" t="str">
        <f>IF(AND(M774&lt;&gt;"",M775=""),SUM(M$1:M775)-SUM(T$1:T773),"")</f>
        <v/>
      </c>
      <c r="V774" s="9" t="str">
        <f t="shared" si="138"/>
        <v/>
      </c>
      <c r="W774" s="28" t="str">
        <f t="shared" si="139"/>
        <v/>
      </c>
      <c r="X774" s="114" t="str">
        <f t="shared" si="140"/>
        <v/>
      </c>
      <c r="Y774" s="114" t="str">
        <f t="shared" si="141"/>
        <v/>
      </c>
      <c r="Z774" s="114" t="str">
        <f t="shared" si="142"/>
        <v/>
      </c>
    </row>
    <row r="775" spans="1:26" ht="12.75" x14ac:dyDescent="0.2">
      <c r="A775" s="16"/>
      <c r="C775" t="str">
        <f t="shared" si="132"/>
        <v/>
      </c>
      <c r="D775" s="16"/>
      <c r="E775" s="3" t="str">
        <f>IF(B775="","",IFERROR(VLOOKUP(B775,Ingredients!$A:$G,4,FALSE),"ingredient not in list"))</f>
        <v/>
      </c>
      <c r="F775" t="str">
        <f t="shared" si="133"/>
        <v/>
      </c>
      <c r="G775" s="9" t="str">
        <f>IF(B775="", "", IFERROR((VLOOKUP(B775,Ingredients!$A:$H,8,FALSE)*(D775/(VLOOKUP(B775,Ingredients!$A:$H,3,FALSE)))), "ingredient not in list"))</f>
        <v/>
      </c>
      <c r="H775" t="str">
        <f t="shared" si="134"/>
        <v/>
      </c>
      <c r="I775" s="69" t="str">
        <f>IF($B775="", "", IFERROR((VLOOKUP($B775,Ingredients!$A:$K,9,FALSE)*($D775/(VLOOKUP($B775,Ingredients!$A:$K,3,FALSE)))), "ingredient not in list"))</f>
        <v/>
      </c>
      <c r="J775" t="str">
        <f t="shared" si="135"/>
        <v/>
      </c>
      <c r="K775" s="69" t="str">
        <f>IF($B775="", "", IFERROR((VLOOKUP($B775,Ingredients!$A:$K,10,FALSE)*($D775/(VLOOKUP($B775,Ingredients!$A:$K,3,FALSE)))), "ingredient not in list"))</f>
        <v/>
      </c>
      <c r="L775" t="str">
        <f t="shared" si="136"/>
        <v/>
      </c>
      <c r="M775" s="69" t="str">
        <f>IF($B775="", "", IFERROR((VLOOKUP($B775,Ingredients!$A:$K,11,FALSE)*($D775/(VLOOKUP($B775,Ingredients!$A:$K,3,FALSE)))), "ingredient not in list"))</f>
        <v/>
      </c>
      <c r="N775" t="str">
        <f t="shared" si="137"/>
        <v/>
      </c>
      <c r="O775" s="29" t="str">
        <f>IF($B775="", "", IFERROR((VLOOKUP($B775,Ingredients!$A:$H,6,FALSE)*($D775/(VLOOKUP($B775,Ingredients!$A:$H,3,FALSE)))), "ingredient not in list"))</f>
        <v/>
      </c>
      <c r="P775" s="9" t="str">
        <f>IF(AND(G775&lt;&gt;"",G776=""),SUM(G$1:G776)-SUM(P$1:P774),"")</f>
        <v/>
      </c>
      <c r="Q775" t="str">
        <f>IF(AND(O775&lt;&gt;"",O776=""),SUM(O$1:O776)-SUM(Q$1:Q774),"")</f>
        <v/>
      </c>
      <c r="R775" s="114" t="str">
        <f>IF(AND(I775&lt;&gt;"",I776=""),SUM(I$1:I776)-SUM(R$1:R774),"")</f>
        <v/>
      </c>
      <c r="S775" s="114" t="str">
        <f>IF(AND(K775&lt;&gt;"",K776=""),SUM(K$1:K776)-SUM(S$1:S774),"")</f>
        <v/>
      </c>
      <c r="T775" s="114" t="str">
        <f>IF(AND(M775&lt;&gt;"",M776=""),SUM(M$1:M776)-SUM(T$1:T774),"")</f>
        <v/>
      </c>
      <c r="V775" s="9" t="str">
        <f t="shared" si="138"/>
        <v/>
      </c>
      <c r="W775" s="28" t="str">
        <f t="shared" si="139"/>
        <v/>
      </c>
      <c r="X775" s="114" t="str">
        <f t="shared" si="140"/>
        <v/>
      </c>
      <c r="Y775" s="114" t="str">
        <f t="shared" si="141"/>
        <v/>
      </c>
      <c r="Z775" s="114" t="str">
        <f t="shared" si="142"/>
        <v/>
      </c>
    </row>
    <row r="776" spans="1:26" ht="12.75" x14ac:dyDescent="0.2">
      <c r="A776" s="16"/>
      <c r="C776" t="str">
        <f t="shared" si="132"/>
        <v/>
      </c>
      <c r="D776" s="16"/>
      <c r="E776" s="3" t="str">
        <f>IF(B776="","",IFERROR(VLOOKUP(B776,Ingredients!$A:$G,4,FALSE),"ingredient not in list"))</f>
        <v/>
      </c>
      <c r="F776" t="str">
        <f t="shared" si="133"/>
        <v/>
      </c>
      <c r="G776" s="9" t="str">
        <f>IF(B776="", "", IFERROR((VLOOKUP(B776,Ingredients!$A:$H,8,FALSE)*(D776/(VLOOKUP(B776,Ingredients!$A:$H,3,FALSE)))), "ingredient not in list"))</f>
        <v/>
      </c>
      <c r="H776" t="str">
        <f t="shared" si="134"/>
        <v/>
      </c>
      <c r="I776" s="69" t="str">
        <f>IF($B776="", "", IFERROR((VLOOKUP($B776,Ingredients!$A:$K,9,FALSE)*($D776/(VLOOKUP($B776,Ingredients!$A:$K,3,FALSE)))), "ingredient not in list"))</f>
        <v/>
      </c>
      <c r="J776" t="str">
        <f t="shared" si="135"/>
        <v/>
      </c>
      <c r="K776" s="69" t="str">
        <f>IF($B776="", "", IFERROR((VLOOKUP($B776,Ingredients!$A:$K,10,FALSE)*($D776/(VLOOKUP($B776,Ingredients!$A:$K,3,FALSE)))), "ingredient not in list"))</f>
        <v/>
      </c>
      <c r="L776" t="str">
        <f t="shared" si="136"/>
        <v/>
      </c>
      <c r="M776" s="69" t="str">
        <f>IF($B776="", "", IFERROR((VLOOKUP($B776,Ingredients!$A:$K,11,FALSE)*($D776/(VLOOKUP($B776,Ingredients!$A:$K,3,FALSE)))), "ingredient not in list"))</f>
        <v/>
      </c>
      <c r="N776" t="str">
        <f t="shared" si="137"/>
        <v/>
      </c>
      <c r="O776" s="29" t="str">
        <f>IF($B776="", "", IFERROR((VLOOKUP($B776,Ingredients!$A:$H,6,FALSE)*($D776/(VLOOKUP($B776,Ingredients!$A:$H,3,FALSE)))), "ingredient not in list"))</f>
        <v/>
      </c>
      <c r="P776" s="9" t="str">
        <f>IF(AND(G776&lt;&gt;"",G777=""),SUM(G$1:G777)-SUM(P$1:P775),"")</f>
        <v/>
      </c>
      <c r="Q776" t="str">
        <f>IF(AND(O776&lt;&gt;"",O777=""),SUM(O$1:O777)-SUM(Q$1:Q775),"")</f>
        <v/>
      </c>
      <c r="R776" s="114" t="str">
        <f>IF(AND(I776&lt;&gt;"",I777=""),SUM(I$1:I777)-SUM(R$1:R775),"")</f>
        <v/>
      </c>
      <c r="S776" s="114" t="str">
        <f>IF(AND(K776&lt;&gt;"",K777=""),SUM(K$1:K777)-SUM(S$1:S775),"")</f>
        <v/>
      </c>
      <c r="T776" s="114" t="str">
        <f>IF(AND(M776&lt;&gt;"",M777=""),SUM(M$1:M777)-SUM(T$1:T775),"")</f>
        <v/>
      </c>
      <c r="V776" s="9" t="str">
        <f t="shared" si="138"/>
        <v/>
      </c>
      <c r="W776" s="28" t="str">
        <f t="shared" si="139"/>
        <v/>
      </c>
      <c r="X776" s="114" t="str">
        <f t="shared" si="140"/>
        <v/>
      </c>
      <c r="Y776" s="114" t="str">
        <f t="shared" si="141"/>
        <v/>
      </c>
      <c r="Z776" s="114" t="str">
        <f t="shared" si="142"/>
        <v/>
      </c>
    </row>
    <row r="777" spans="1:26" ht="12.75" x14ac:dyDescent="0.2">
      <c r="A777" s="16"/>
      <c r="C777" t="str">
        <f t="shared" si="132"/>
        <v/>
      </c>
      <c r="D777" s="16"/>
      <c r="E777" s="3" t="str">
        <f>IF(B777="","",IFERROR(VLOOKUP(B777,Ingredients!$A:$G,4,FALSE),"ingredient not in list"))</f>
        <v/>
      </c>
      <c r="F777" t="str">
        <f t="shared" si="133"/>
        <v/>
      </c>
      <c r="G777" s="9" t="str">
        <f>IF(B777="", "", IFERROR((VLOOKUP(B777,Ingredients!$A:$H,8,FALSE)*(D777/(VLOOKUP(B777,Ingredients!$A:$H,3,FALSE)))), "ingredient not in list"))</f>
        <v/>
      </c>
      <c r="H777" t="str">
        <f t="shared" si="134"/>
        <v/>
      </c>
      <c r="I777" s="69" t="str">
        <f>IF($B777="", "", IFERROR((VLOOKUP($B777,Ingredients!$A:$K,9,FALSE)*($D777/(VLOOKUP($B777,Ingredients!$A:$K,3,FALSE)))), "ingredient not in list"))</f>
        <v/>
      </c>
      <c r="J777" t="str">
        <f t="shared" si="135"/>
        <v/>
      </c>
      <c r="K777" s="69" t="str">
        <f>IF($B777="", "", IFERROR((VLOOKUP($B777,Ingredients!$A:$K,10,FALSE)*($D777/(VLOOKUP($B777,Ingredients!$A:$K,3,FALSE)))), "ingredient not in list"))</f>
        <v/>
      </c>
      <c r="L777" t="str">
        <f t="shared" si="136"/>
        <v/>
      </c>
      <c r="M777" s="69" t="str">
        <f>IF($B777="", "", IFERROR((VLOOKUP($B777,Ingredients!$A:$K,11,FALSE)*($D777/(VLOOKUP($B777,Ingredients!$A:$K,3,FALSE)))), "ingredient not in list"))</f>
        <v/>
      </c>
      <c r="N777" t="str">
        <f t="shared" si="137"/>
        <v/>
      </c>
      <c r="O777" s="29" t="str">
        <f>IF($B777="", "", IFERROR((VLOOKUP($B777,Ingredients!$A:$H,6,FALSE)*($D777/(VLOOKUP($B777,Ingredients!$A:$H,3,FALSE)))), "ingredient not in list"))</f>
        <v/>
      </c>
      <c r="P777" s="9" t="str">
        <f>IF(AND(G777&lt;&gt;"",G778=""),SUM(G$1:G778)-SUM(P$1:P776),"")</f>
        <v/>
      </c>
      <c r="Q777" t="str">
        <f>IF(AND(O777&lt;&gt;"",O778=""),SUM(O$1:O778)-SUM(Q$1:Q776),"")</f>
        <v/>
      </c>
      <c r="R777" s="114" t="str">
        <f>IF(AND(I777&lt;&gt;"",I778=""),SUM(I$1:I778)-SUM(R$1:R776),"")</f>
        <v/>
      </c>
      <c r="S777" s="114" t="str">
        <f>IF(AND(K777&lt;&gt;"",K778=""),SUM(K$1:K778)-SUM(S$1:S776),"")</f>
        <v/>
      </c>
      <c r="T777" s="114" t="str">
        <f>IF(AND(M777&lt;&gt;"",M778=""),SUM(M$1:M778)-SUM(T$1:T776),"")</f>
        <v/>
      </c>
      <c r="V777" s="9" t="str">
        <f t="shared" si="138"/>
        <v/>
      </c>
      <c r="W777" s="28" t="str">
        <f t="shared" si="139"/>
        <v/>
      </c>
      <c r="X777" s="114" t="str">
        <f t="shared" si="140"/>
        <v/>
      </c>
      <c r="Y777" s="114" t="str">
        <f t="shared" si="141"/>
        <v/>
      </c>
      <c r="Z777" s="114" t="str">
        <f t="shared" si="142"/>
        <v/>
      </c>
    </row>
    <row r="778" spans="1:26" ht="12.75" x14ac:dyDescent="0.2">
      <c r="A778" s="16"/>
      <c r="C778" t="str">
        <f t="shared" si="132"/>
        <v/>
      </c>
      <c r="D778" s="16"/>
      <c r="E778" s="3" t="str">
        <f>IF(B778="","",IFERROR(VLOOKUP(B778,Ingredients!$A:$G,4,FALSE),"ingredient not in list"))</f>
        <v/>
      </c>
      <c r="F778" t="str">
        <f t="shared" si="133"/>
        <v/>
      </c>
      <c r="G778" s="9" t="str">
        <f>IF(B778="", "", IFERROR((VLOOKUP(B778,Ingredients!$A:$H,8,FALSE)*(D778/(VLOOKUP(B778,Ingredients!$A:$H,3,FALSE)))), "ingredient not in list"))</f>
        <v/>
      </c>
      <c r="H778" t="str">
        <f t="shared" si="134"/>
        <v/>
      </c>
      <c r="I778" s="69" t="str">
        <f>IF($B778="", "", IFERROR((VLOOKUP($B778,Ingredients!$A:$K,9,FALSE)*($D778/(VLOOKUP($B778,Ingredients!$A:$K,3,FALSE)))), "ingredient not in list"))</f>
        <v/>
      </c>
      <c r="J778" t="str">
        <f t="shared" si="135"/>
        <v/>
      </c>
      <c r="K778" s="69" t="str">
        <f>IF($B778="", "", IFERROR((VLOOKUP($B778,Ingredients!$A:$K,10,FALSE)*($D778/(VLOOKUP($B778,Ingredients!$A:$K,3,FALSE)))), "ingredient not in list"))</f>
        <v/>
      </c>
      <c r="L778" t="str">
        <f t="shared" si="136"/>
        <v/>
      </c>
      <c r="M778" s="69" t="str">
        <f>IF($B778="", "", IFERROR((VLOOKUP($B778,Ingredients!$A:$K,11,FALSE)*($D778/(VLOOKUP($B778,Ingredients!$A:$K,3,FALSE)))), "ingredient not in list"))</f>
        <v/>
      </c>
      <c r="N778" t="str">
        <f t="shared" si="137"/>
        <v/>
      </c>
      <c r="O778" s="29" t="str">
        <f>IF($B778="", "", IFERROR((VLOOKUP($B778,Ingredients!$A:$H,6,FALSE)*($D778/(VLOOKUP($B778,Ingredients!$A:$H,3,FALSE)))), "ingredient not in list"))</f>
        <v/>
      </c>
      <c r="P778" s="9" t="str">
        <f>IF(AND(G778&lt;&gt;"",G779=""),SUM(G$1:G779)-SUM(P$1:P777),"")</f>
        <v/>
      </c>
      <c r="Q778" t="str">
        <f>IF(AND(O778&lt;&gt;"",O779=""),SUM(O$1:O779)-SUM(Q$1:Q777),"")</f>
        <v/>
      </c>
      <c r="R778" s="114" t="str">
        <f>IF(AND(I778&lt;&gt;"",I779=""),SUM(I$1:I779)-SUM(R$1:R777),"")</f>
        <v/>
      </c>
      <c r="S778" s="114" t="str">
        <f>IF(AND(K778&lt;&gt;"",K779=""),SUM(K$1:K779)-SUM(S$1:S777),"")</f>
        <v/>
      </c>
      <c r="T778" s="114" t="str">
        <f>IF(AND(M778&lt;&gt;"",M779=""),SUM(M$1:M779)-SUM(T$1:T777),"")</f>
        <v/>
      </c>
      <c r="V778" s="9" t="str">
        <f t="shared" si="138"/>
        <v/>
      </c>
      <c r="W778" s="28" t="str">
        <f t="shared" si="139"/>
        <v/>
      </c>
      <c r="X778" s="114" t="str">
        <f t="shared" si="140"/>
        <v/>
      </c>
      <c r="Y778" s="114" t="str">
        <f t="shared" si="141"/>
        <v/>
      </c>
      <c r="Z778" s="114" t="str">
        <f t="shared" si="142"/>
        <v/>
      </c>
    </row>
    <row r="779" spans="1:26" ht="12.75" x14ac:dyDescent="0.2">
      <c r="A779" s="16"/>
      <c r="C779" t="str">
        <f t="shared" si="132"/>
        <v/>
      </c>
      <c r="D779" s="16"/>
      <c r="E779" s="3" t="str">
        <f>IF(B779="","",IFERROR(VLOOKUP(B779,Ingredients!$A:$G,4,FALSE),"ingredient not in list"))</f>
        <v/>
      </c>
      <c r="F779" t="str">
        <f t="shared" si="133"/>
        <v/>
      </c>
      <c r="G779" s="9" t="str">
        <f>IF(B779="", "", IFERROR((VLOOKUP(B779,Ingredients!$A:$H,8,FALSE)*(D779/(VLOOKUP(B779,Ingredients!$A:$H,3,FALSE)))), "ingredient not in list"))</f>
        <v/>
      </c>
      <c r="H779" t="str">
        <f t="shared" si="134"/>
        <v/>
      </c>
      <c r="I779" s="69" t="str">
        <f>IF($B779="", "", IFERROR((VLOOKUP($B779,Ingredients!$A:$K,9,FALSE)*($D779/(VLOOKUP($B779,Ingredients!$A:$K,3,FALSE)))), "ingredient not in list"))</f>
        <v/>
      </c>
      <c r="J779" t="str">
        <f t="shared" si="135"/>
        <v/>
      </c>
      <c r="K779" s="69" t="str">
        <f>IF($B779="", "", IFERROR((VLOOKUP($B779,Ingredients!$A:$K,10,FALSE)*($D779/(VLOOKUP($B779,Ingredients!$A:$K,3,FALSE)))), "ingredient not in list"))</f>
        <v/>
      </c>
      <c r="L779" t="str">
        <f t="shared" si="136"/>
        <v/>
      </c>
      <c r="M779" s="69" t="str">
        <f>IF($B779="", "", IFERROR((VLOOKUP($B779,Ingredients!$A:$K,11,FALSE)*($D779/(VLOOKUP($B779,Ingredients!$A:$K,3,FALSE)))), "ingredient not in list"))</f>
        <v/>
      </c>
      <c r="N779" t="str">
        <f t="shared" si="137"/>
        <v/>
      </c>
      <c r="O779" s="29" t="str">
        <f>IF($B779="", "", IFERROR((VLOOKUP($B779,Ingredients!$A:$H,6,FALSE)*($D779/(VLOOKUP($B779,Ingredients!$A:$H,3,FALSE)))), "ingredient not in list"))</f>
        <v/>
      </c>
      <c r="P779" s="9" t="str">
        <f>IF(AND(G779&lt;&gt;"",G780=""),SUM(G$1:G780)-SUM(P$1:P778),"")</f>
        <v/>
      </c>
      <c r="Q779" t="str">
        <f>IF(AND(O779&lt;&gt;"",O780=""),SUM(O$1:O780)-SUM(Q$1:Q778),"")</f>
        <v/>
      </c>
      <c r="R779" s="114" t="str">
        <f>IF(AND(I779&lt;&gt;"",I780=""),SUM(I$1:I780)-SUM(R$1:R778),"")</f>
        <v/>
      </c>
      <c r="S779" s="114" t="str">
        <f>IF(AND(K779&lt;&gt;"",K780=""),SUM(K$1:K780)-SUM(S$1:S778),"")</f>
        <v/>
      </c>
      <c r="T779" s="114" t="str">
        <f>IF(AND(M779&lt;&gt;"",M780=""),SUM(M$1:M780)-SUM(T$1:T778),"")</f>
        <v/>
      </c>
      <c r="V779" s="9" t="str">
        <f t="shared" si="138"/>
        <v/>
      </c>
      <c r="W779" s="28" t="str">
        <f t="shared" si="139"/>
        <v/>
      </c>
      <c r="X779" s="114" t="str">
        <f t="shared" si="140"/>
        <v/>
      </c>
      <c r="Y779" s="114" t="str">
        <f t="shared" si="141"/>
        <v/>
      </c>
      <c r="Z779" s="114" t="str">
        <f t="shared" si="142"/>
        <v/>
      </c>
    </row>
    <row r="780" spans="1:26" ht="12.75" x14ac:dyDescent="0.2">
      <c r="A780" s="16"/>
      <c r="C780" t="str">
        <f t="shared" si="132"/>
        <v/>
      </c>
      <c r="D780" s="16"/>
      <c r="E780" s="3" t="str">
        <f>IF(B780="","",IFERROR(VLOOKUP(B780,Ingredients!$A:$G,4,FALSE),"ingredient not in list"))</f>
        <v/>
      </c>
      <c r="F780" t="str">
        <f t="shared" si="133"/>
        <v/>
      </c>
      <c r="G780" s="9" t="str">
        <f>IF(B780="", "", IFERROR((VLOOKUP(B780,Ingredients!$A:$H,8,FALSE)*(D780/(VLOOKUP(B780,Ingredients!$A:$H,3,FALSE)))), "ingredient not in list"))</f>
        <v/>
      </c>
      <c r="H780" t="str">
        <f t="shared" si="134"/>
        <v/>
      </c>
      <c r="I780" s="69" t="str">
        <f>IF($B780="", "", IFERROR((VLOOKUP($B780,Ingredients!$A:$K,9,FALSE)*($D780/(VLOOKUP($B780,Ingredients!$A:$K,3,FALSE)))), "ingredient not in list"))</f>
        <v/>
      </c>
      <c r="J780" t="str">
        <f t="shared" si="135"/>
        <v/>
      </c>
      <c r="K780" s="69" t="str">
        <f>IF($B780="", "", IFERROR((VLOOKUP($B780,Ingredients!$A:$K,10,FALSE)*($D780/(VLOOKUP($B780,Ingredients!$A:$K,3,FALSE)))), "ingredient not in list"))</f>
        <v/>
      </c>
      <c r="L780" t="str">
        <f t="shared" si="136"/>
        <v/>
      </c>
      <c r="M780" s="69" t="str">
        <f>IF($B780="", "", IFERROR((VLOOKUP($B780,Ingredients!$A:$K,11,FALSE)*($D780/(VLOOKUP($B780,Ingredients!$A:$K,3,FALSE)))), "ingredient not in list"))</f>
        <v/>
      </c>
      <c r="N780" t="str">
        <f t="shared" si="137"/>
        <v/>
      </c>
      <c r="O780" s="29" t="str">
        <f>IF($B780="", "", IFERROR((VLOOKUP($B780,Ingredients!$A:$H,6,FALSE)*($D780/(VLOOKUP($B780,Ingredients!$A:$H,3,FALSE)))), "ingredient not in list"))</f>
        <v/>
      </c>
      <c r="P780" s="9" t="str">
        <f>IF(AND(G780&lt;&gt;"",G781=""),SUM(G$1:G781)-SUM(P$1:P779),"")</f>
        <v/>
      </c>
      <c r="Q780" t="str">
        <f>IF(AND(O780&lt;&gt;"",O781=""),SUM(O$1:O781)-SUM(Q$1:Q779),"")</f>
        <v/>
      </c>
      <c r="R780" s="114" t="str">
        <f>IF(AND(I780&lt;&gt;"",I781=""),SUM(I$1:I781)-SUM(R$1:R779),"")</f>
        <v/>
      </c>
      <c r="S780" s="114" t="str">
        <f>IF(AND(K780&lt;&gt;"",K781=""),SUM(K$1:K781)-SUM(S$1:S779),"")</f>
        <v/>
      </c>
      <c r="T780" s="114" t="str">
        <f>IF(AND(M780&lt;&gt;"",M781=""),SUM(M$1:M781)-SUM(T$1:T779),"")</f>
        <v/>
      </c>
      <c r="V780" s="9" t="str">
        <f t="shared" si="138"/>
        <v/>
      </c>
      <c r="W780" s="28" t="str">
        <f t="shared" si="139"/>
        <v/>
      </c>
      <c r="X780" s="114" t="str">
        <f t="shared" si="140"/>
        <v/>
      </c>
      <c r="Y780" s="114" t="str">
        <f t="shared" si="141"/>
        <v/>
      </c>
      <c r="Z780" s="114" t="str">
        <f t="shared" si="142"/>
        <v/>
      </c>
    </row>
    <row r="781" spans="1:26" ht="12.75" x14ac:dyDescent="0.2">
      <c r="A781" s="16"/>
      <c r="C781" t="str">
        <f t="shared" si="132"/>
        <v/>
      </c>
      <c r="D781" s="16"/>
      <c r="E781" s="3" t="str">
        <f>IF(B781="","",IFERROR(VLOOKUP(B781,Ingredients!$A:$G,4,FALSE),"ingredient not in list"))</f>
        <v/>
      </c>
      <c r="F781" t="str">
        <f t="shared" si="133"/>
        <v/>
      </c>
      <c r="G781" s="9" t="str">
        <f>IF(B781="", "", IFERROR((VLOOKUP(B781,Ingredients!$A:$H,8,FALSE)*(D781/(VLOOKUP(B781,Ingredients!$A:$H,3,FALSE)))), "ingredient not in list"))</f>
        <v/>
      </c>
      <c r="H781" t="str">
        <f t="shared" si="134"/>
        <v/>
      </c>
      <c r="I781" s="69" t="str">
        <f>IF($B781="", "", IFERROR((VLOOKUP($B781,Ingredients!$A:$K,9,FALSE)*($D781/(VLOOKUP($B781,Ingredients!$A:$K,3,FALSE)))), "ingredient not in list"))</f>
        <v/>
      </c>
      <c r="J781" t="str">
        <f t="shared" si="135"/>
        <v/>
      </c>
      <c r="K781" s="69" t="str">
        <f>IF($B781="", "", IFERROR((VLOOKUP($B781,Ingredients!$A:$K,10,FALSE)*($D781/(VLOOKUP($B781,Ingredients!$A:$K,3,FALSE)))), "ingredient not in list"))</f>
        <v/>
      </c>
      <c r="L781" t="str">
        <f t="shared" si="136"/>
        <v/>
      </c>
      <c r="M781" s="69" t="str">
        <f>IF($B781="", "", IFERROR((VLOOKUP($B781,Ingredients!$A:$K,11,FALSE)*($D781/(VLOOKUP($B781,Ingredients!$A:$K,3,FALSE)))), "ingredient not in list"))</f>
        <v/>
      </c>
      <c r="N781" t="str">
        <f t="shared" si="137"/>
        <v/>
      </c>
      <c r="O781" s="29" t="str">
        <f>IF($B781="", "", IFERROR((VLOOKUP($B781,Ingredients!$A:$H,6,FALSE)*($D781/(VLOOKUP($B781,Ingredients!$A:$H,3,FALSE)))), "ingredient not in list"))</f>
        <v/>
      </c>
      <c r="P781" s="9" t="str">
        <f>IF(AND(G781&lt;&gt;"",G782=""),SUM(G$1:G782)-SUM(P$1:P780),"")</f>
        <v/>
      </c>
      <c r="Q781" t="str">
        <f>IF(AND(O781&lt;&gt;"",O782=""),SUM(O$1:O782)-SUM(Q$1:Q780),"")</f>
        <v/>
      </c>
      <c r="R781" s="114" t="str">
        <f>IF(AND(I781&lt;&gt;"",I782=""),SUM(I$1:I782)-SUM(R$1:R780),"")</f>
        <v/>
      </c>
      <c r="S781" s="114" t="str">
        <f>IF(AND(K781&lt;&gt;"",K782=""),SUM(K$1:K782)-SUM(S$1:S780),"")</f>
        <v/>
      </c>
      <c r="T781" s="114" t="str">
        <f>IF(AND(M781&lt;&gt;"",M782=""),SUM(M$1:M782)-SUM(T$1:T780),"")</f>
        <v/>
      </c>
      <c r="V781" s="9" t="str">
        <f t="shared" si="138"/>
        <v/>
      </c>
      <c r="W781" s="28" t="str">
        <f t="shared" si="139"/>
        <v/>
      </c>
      <c r="X781" s="114" t="str">
        <f t="shared" si="140"/>
        <v/>
      </c>
      <c r="Y781" s="114" t="str">
        <f t="shared" si="141"/>
        <v/>
      </c>
      <c r="Z781" s="114" t="str">
        <f t="shared" si="142"/>
        <v/>
      </c>
    </row>
    <row r="782" spans="1:26" ht="12.75" x14ac:dyDescent="0.2">
      <c r="A782" s="16"/>
      <c r="C782" t="str">
        <f t="shared" si="132"/>
        <v/>
      </c>
      <c r="D782" s="16"/>
      <c r="E782" s="3" t="str">
        <f>IF(B782="","",IFERROR(VLOOKUP(B782,Ingredients!$A:$G,4,FALSE),"ingredient not in list"))</f>
        <v/>
      </c>
      <c r="F782" t="str">
        <f t="shared" si="133"/>
        <v/>
      </c>
      <c r="G782" s="9" t="str">
        <f>IF(B782="", "", IFERROR((VLOOKUP(B782,Ingredients!$A:$H,8,FALSE)*(D782/(VLOOKUP(B782,Ingredients!$A:$H,3,FALSE)))), "ingredient not in list"))</f>
        <v/>
      </c>
      <c r="H782" t="str">
        <f t="shared" si="134"/>
        <v/>
      </c>
      <c r="I782" s="69" t="str">
        <f>IF($B782="", "", IFERROR((VLOOKUP($B782,Ingredients!$A:$K,9,FALSE)*($D782/(VLOOKUP($B782,Ingredients!$A:$K,3,FALSE)))), "ingredient not in list"))</f>
        <v/>
      </c>
      <c r="J782" t="str">
        <f t="shared" si="135"/>
        <v/>
      </c>
      <c r="K782" s="69" t="str">
        <f>IF($B782="", "", IFERROR((VLOOKUP($B782,Ingredients!$A:$K,10,FALSE)*($D782/(VLOOKUP($B782,Ingredients!$A:$K,3,FALSE)))), "ingredient not in list"))</f>
        <v/>
      </c>
      <c r="L782" t="str">
        <f t="shared" si="136"/>
        <v/>
      </c>
      <c r="M782" s="69" t="str">
        <f>IF($B782="", "", IFERROR((VLOOKUP($B782,Ingredients!$A:$K,11,FALSE)*($D782/(VLOOKUP($B782,Ingredients!$A:$K,3,FALSE)))), "ingredient not in list"))</f>
        <v/>
      </c>
      <c r="N782" t="str">
        <f t="shared" si="137"/>
        <v/>
      </c>
      <c r="O782" s="29" t="str">
        <f>IF($B782="", "", IFERROR((VLOOKUP($B782,Ingredients!$A:$H,6,FALSE)*($D782/(VLOOKUP($B782,Ingredients!$A:$H,3,FALSE)))), "ingredient not in list"))</f>
        <v/>
      </c>
      <c r="P782" s="9" t="str">
        <f>IF(AND(G782&lt;&gt;"",G783=""),SUM(G$1:G783)-SUM(P$1:P781),"")</f>
        <v/>
      </c>
      <c r="Q782" t="str">
        <f>IF(AND(O782&lt;&gt;"",O783=""),SUM(O$1:O783)-SUM(Q$1:Q781),"")</f>
        <v/>
      </c>
      <c r="R782" s="114" t="str">
        <f>IF(AND(I782&lt;&gt;"",I783=""),SUM(I$1:I783)-SUM(R$1:R781),"")</f>
        <v/>
      </c>
      <c r="S782" s="114" t="str">
        <f>IF(AND(K782&lt;&gt;"",K783=""),SUM(K$1:K783)-SUM(S$1:S781),"")</f>
        <v/>
      </c>
      <c r="T782" s="114" t="str">
        <f>IF(AND(M782&lt;&gt;"",M783=""),SUM(M$1:M783)-SUM(T$1:T781),"")</f>
        <v/>
      </c>
      <c r="V782" s="9" t="str">
        <f t="shared" si="138"/>
        <v/>
      </c>
      <c r="W782" s="28" t="str">
        <f t="shared" si="139"/>
        <v/>
      </c>
      <c r="X782" s="114" t="str">
        <f t="shared" si="140"/>
        <v/>
      </c>
      <c r="Y782" s="114" t="str">
        <f t="shared" si="141"/>
        <v/>
      </c>
      <c r="Z782" s="114" t="str">
        <f t="shared" si="142"/>
        <v/>
      </c>
    </row>
    <row r="783" spans="1:26" ht="12.75" x14ac:dyDescent="0.2">
      <c r="A783" s="16"/>
      <c r="C783" t="str">
        <f t="shared" si="132"/>
        <v/>
      </c>
      <c r="D783" s="16"/>
      <c r="E783" s="3" t="str">
        <f>IF(B783="","",IFERROR(VLOOKUP(B783,Ingredients!$A:$G,4,FALSE),"ingredient not in list"))</f>
        <v/>
      </c>
      <c r="F783" t="str">
        <f t="shared" si="133"/>
        <v/>
      </c>
      <c r="G783" s="9" t="str">
        <f>IF(B783="", "", IFERROR((VLOOKUP(B783,Ingredients!$A:$H,8,FALSE)*(D783/(VLOOKUP(B783,Ingredients!$A:$H,3,FALSE)))), "ingredient not in list"))</f>
        <v/>
      </c>
      <c r="H783" t="str">
        <f t="shared" si="134"/>
        <v/>
      </c>
      <c r="I783" s="69" t="str">
        <f>IF($B783="", "", IFERROR((VLOOKUP($B783,Ingredients!$A:$K,9,FALSE)*($D783/(VLOOKUP($B783,Ingredients!$A:$K,3,FALSE)))), "ingredient not in list"))</f>
        <v/>
      </c>
      <c r="J783" t="str">
        <f t="shared" si="135"/>
        <v/>
      </c>
      <c r="K783" s="69" t="str">
        <f>IF($B783="", "", IFERROR((VLOOKUP($B783,Ingredients!$A:$K,10,FALSE)*($D783/(VLOOKUP($B783,Ingredients!$A:$K,3,FALSE)))), "ingredient not in list"))</f>
        <v/>
      </c>
      <c r="L783" t="str">
        <f t="shared" si="136"/>
        <v/>
      </c>
      <c r="M783" s="69" t="str">
        <f>IF($B783="", "", IFERROR((VLOOKUP($B783,Ingredients!$A:$K,11,FALSE)*($D783/(VLOOKUP($B783,Ingredients!$A:$K,3,FALSE)))), "ingredient not in list"))</f>
        <v/>
      </c>
      <c r="N783" t="str">
        <f t="shared" si="137"/>
        <v/>
      </c>
      <c r="O783" s="29" t="str">
        <f>IF($B783="", "", IFERROR((VLOOKUP($B783,Ingredients!$A:$H,6,FALSE)*($D783/(VLOOKUP($B783,Ingredients!$A:$H,3,FALSE)))), "ingredient not in list"))</f>
        <v/>
      </c>
      <c r="P783" s="9" t="str">
        <f>IF(AND(G783&lt;&gt;"",G784=""),SUM(G$1:G784)-SUM(P$1:P782),"")</f>
        <v/>
      </c>
      <c r="Q783" t="str">
        <f>IF(AND(O783&lt;&gt;"",O784=""),SUM(O$1:O784)-SUM(Q$1:Q782),"")</f>
        <v/>
      </c>
      <c r="R783" s="114" t="str">
        <f>IF(AND(I783&lt;&gt;"",I784=""),SUM(I$1:I784)-SUM(R$1:R782),"")</f>
        <v/>
      </c>
      <c r="S783" s="114" t="str">
        <f>IF(AND(K783&lt;&gt;"",K784=""),SUM(K$1:K784)-SUM(S$1:S782),"")</f>
        <v/>
      </c>
      <c r="T783" s="114" t="str">
        <f>IF(AND(M783&lt;&gt;"",M784=""),SUM(M$1:M784)-SUM(T$1:T782),"")</f>
        <v/>
      </c>
      <c r="V783" s="9" t="str">
        <f t="shared" si="138"/>
        <v/>
      </c>
      <c r="W783" s="28" t="str">
        <f t="shared" si="139"/>
        <v/>
      </c>
      <c r="X783" s="114" t="str">
        <f t="shared" si="140"/>
        <v/>
      </c>
      <c r="Y783" s="114" t="str">
        <f t="shared" si="141"/>
        <v/>
      </c>
      <c r="Z783" s="114" t="str">
        <f t="shared" si="142"/>
        <v/>
      </c>
    </row>
    <row r="784" spans="1:26" ht="12.75" x14ac:dyDescent="0.2">
      <c r="A784" s="16"/>
      <c r="C784" t="str">
        <f t="shared" si="132"/>
        <v/>
      </c>
      <c r="D784" s="16"/>
      <c r="E784" s="3" t="str">
        <f>IF(B784="","",IFERROR(VLOOKUP(B784,Ingredients!$A:$G,4,FALSE),"ingredient not in list"))</f>
        <v/>
      </c>
      <c r="F784" t="str">
        <f t="shared" si="133"/>
        <v/>
      </c>
      <c r="G784" s="9" t="str">
        <f>IF(B784="", "", IFERROR((VLOOKUP(B784,Ingredients!$A:$H,8,FALSE)*(D784/(VLOOKUP(B784,Ingredients!$A:$H,3,FALSE)))), "ingredient not in list"))</f>
        <v/>
      </c>
      <c r="H784" t="str">
        <f t="shared" si="134"/>
        <v/>
      </c>
      <c r="I784" s="69" t="str">
        <f>IF($B784="", "", IFERROR((VLOOKUP($B784,Ingredients!$A:$K,9,FALSE)*($D784/(VLOOKUP($B784,Ingredients!$A:$K,3,FALSE)))), "ingredient not in list"))</f>
        <v/>
      </c>
      <c r="J784" t="str">
        <f t="shared" si="135"/>
        <v/>
      </c>
      <c r="K784" s="69" t="str">
        <f>IF($B784="", "", IFERROR((VLOOKUP($B784,Ingredients!$A:$K,10,FALSE)*($D784/(VLOOKUP($B784,Ingredients!$A:$K,3,FALSE)))), "ingredient not in list"))</f>
        <v/>
      </c>
      <c r="L784" t="str">
        <f t="shared" si="136"/>
        <v/>
      </c>
      <c r="M784" s="69" t="str">
        <f>IF($B784="", "", IFERROR((VLOOKUP($B784,Ingredients!$A:$K,11,FALSE)*($D784/(VLOOKUP($B784,Ingredients!$A:$K,3,FALSE)))), "ingredient not in list"))</f>
        <v/>
      </c>
      <c r="N784" t="str">
        <f t="shared" si="137"/>
        <v/>
      </c>
      <c r="O784" s="29" t="str">
        <f>IF($B784="", "", IFERROR((VLOOKUP($B784,Ingredients!$A:$H,6,FALSE)*($D784/(VLOOKUP($B784,Ingredients!$A:$H,3,FALSE)))), "ingredient not in list"))</f>
        <v/>
      </c>
      <c r="P784" s="9" t="str">
        <f>IF(AND(G784&lt;&gt;"",G785=""),SUM(G$1:G785)-SUM(P$1:P783),"")</f>
        <v/>
      </c>
      <c r="Q784" t="str">
        <f>IF(AND(O784&lt;&gt;"",O785=""),SUM(O$1:O785)-SUM(Q$1:Q783),"")</f>
        <v/>
      </c>
      <c r="R784" s="114" t="str">
        <f>IF(AND(I784&lt;&gt;"",I785=""),SUM(I$1:I785)-SUM(R$1:R783),"")</f>
        <v/>
      </c>
      <c r="S784" s="114" t="str">
        <f>IF(AND(K784&lt;&gt;"",K785=""),SUM(K$1:K785)-SUM(S$1:S783),"")</f>
        <v/>
      </c>
      <c r="T784" s="114" t="str">
        <f>IF(AND(M784&lt;&gt;"",M785=""),SUM(M$1:M785)-SUM(T$1:T783),"")</f>
        <v/>
      </c>
      <c r="V784" s="9" t="str">
        <f t="shared" si="138"/>
        <v/>
      </c>
      <c r="W784" s="28" t="str">
        <f t="shared" si="139"/>
        <v/>
      </c>
      <c r="X784" s="114" t="str">
        <f t="shared" si="140"/>
        <v/>
      </c>
      <c r="Y784" s="114" t="str">
        <f t="shared" si="141"/>
        <v/>
      </c>
      <c r="Z784" s="114" t="str">
        <f t="shared" si="142"/>
        <v/>
      </c>
    </row>
    <row r="785" spans="1:26" ht="12.75" x14ac:dyDescent="0.2">
      <c r="A785" s="16"/>
      <c r="C785" t="str">
        <f t="shared" si="132"/>
        <v/>
      </c>
      <c r="D785" s="16"/>
      <c r="E785" s="3" t="str">
        <f>IF(B785="","",IFERROR(VLOOKUP(B785,Ingredients!$A:$G,4,FALSE),"ingredient not in list"))</f>
        <v/>
      </c>
      <c r="F785" t="str">
        <f t="shared" si="133"/>
        <v/>
      </c>
      <c r="G785" s="9" t="str">
        <f>IF(B785="", "", IFERROR((VLOOKUP(B785,Ingredients!$A:$H,8,FALSE)*(D785/(VLOOKUP(B785,Ingredients!$A:$H,3,FALSE)))), "ingredient not in list"))</f>
        <v/>
      </c>
      <c r="H785" t="str">
        <f t="shared" si="134"/>
        <v/>
      </c>
      <c r="I785" s="69" t="str">
        <f>IF($B785="", "", IFERROR((VLOOKUP($B785,Ingredients!$A:$K,9,FALSE)*($D785/(VLOOKUP($B785,Ingredients!$A:$K,3,FALSE)))), "ingredient not in list"))</f>
        <v/>
      </c>
      <c r="J785" t="str">
        <f t="shared" si="135"/>
        <v/>
      </c>
      <c r="K785" s="69" t="str">
        <f>IF($B785="", "", IFERROR((VLOOKUP($B785,Ingredients!$A:$K,10,FALSE)*($D785/(VLOOKUP($B785,Ingredients!$A:$K,3,FALSE)))), "ingredient not in list"))</f>
        <v/>
      </c>
      <c r="L785" t="str">
        <f t="shared" si="136"/>
        <v/>
      </c>
      <c r="M785" s="69" t="str">
        <f>IF($B785="", "", IFERROR((VLOOKUP($B785,Ingredients!$A:$K,11,FALSE)*($D785/(VLOOKUP($B785,Ingredients!$A:$K,3,FALSE)))), "ingredient not in list"))</f>
        <v/>
      </c>
      <c r="N785" t="str">
        <f t="shared" si="137"/>
        <v/>
      </c>
      <c r="O785" s="29" t="str">
        <f>IF($B785="", "", IFERROR((VLOOKUP($B785,Ingredients!$A:$H,6,FALSE)*($D785/(VLOOKUP($B785,Ingredients!$A:$H,3,FALSE)))), "ingredient not in list"))</f>
        <v/>
      </c>
      <c r="P785" s="9" t="str">
        <f>IF(AND(G785&lt;&gt;"",G786=""),SUM(G$1:G786)-SUM(P$1:P784),"")</f>
        <v/>
      </c>
      <c r="Q785" t="str">
        <f>IF(AND(O785&lt;&gt;"",O786=""),SUM(O$1:O786)-SUM(Q$1:Q784),"")</f>
        <v/>
      </c>
      <c r="R785" s="114" t="str">
        <f>IF(AND(I785&lt;&gt;"",I786=""),SUM(I$1:I786)-SUM(R$1:R784),"")</f>
        <v/>
      </c>
      <c r="S785" s="114" t="str">
        <f>IF(AND(K785&lt;&gt;"",K786=""),SUM(K$1:K786)-SUM(S$1:S784),"")</f>
        <v/>
      </c>
      <c r="T785" s="114" t="str">
        <f>IF(AND(M785&lt;&gt;"",M786=""),SUM(M$1:M786)-SUM(T$1:T784),"")</f>
        <v/>
      </c>
      <c r="V785" s="9" t="str">
        <f t="shared" si="138"/>
        <v/>
      </c>
      <c r="W785" s="28" t="str">
        <f t="shared" si="139"/>
        <v/>
      </c>
      <c r="X785" s="114" t="str">
        <f t="shared" si="140"/>
        <v/>
      </c>
      <c r="Y785" s="114" t="str">
        <f t="shared" si="141"/>
        <v/>
      </c>
      <c r="Z785" s="114" t="str">
        <f t="shared" si="142"/>
        <v/>
      </c>
    </row>
    <row r="786" spans="1:26" ht="12.75" x14ac:dyDescent="0.2">
      <c r="A786" s="16"/>
      <c r="C786" t="str">
        <f t="shared" si="132"/>
        <v/>
      </c>
      <c r="D786" s="16"/>
      <c r="E786" s="3" t="str">
        <f>IF(B786="","",IFERROR(VLOOKUP(B786,Ingredients!$A:$G,4,FALSE),"ingredient not in list"))</f>
        <v/>
      </c>
      <c r="F786" t="str">
        <f t="shared" si="133"/>
        <v/>
      </c>
      <c r="G786" s="9" t="str">
        <f>IF(B786="", "", IFERROR((VLOOKUP(B786,Ingredients!$A:$H,8,FALSE)*(D786/(VLOOKUP(B786,Ingredients!$A:$H,3,FALSE)))), "ingredient not in list"))</f>
        <v/>
      </c>
      <c r="H786" t="str">
        <f t="shared" si="134"/>
        <v/>
      </c>
      <c r="I786" s="69" t="str">
        <f>IF($B786="", "", IFERROR((VLOOKUP($B786,Ingredients!$A:$K,9,FALSE)*($D786/(VLOOKUP($B786,Ingredients!$A:$K,3,FALSE)))), "ingredient not in list"))</f>
        <v/>
      </c>
      <c r="J786" t="str">
        <f t="shared" si="135"/>
        <v/>
      </c>
      <c r="K786" s="69" t="str">
        <f>IF($B786="", "", IFERROR((VLOOKUP($B786,Ingredients!$A:$K,10,FALSE)*($D786/(VLOOKUP($B786,Ingredients!$A:$K,3,FALSE)))), "ingredient not in list"))</f>
        <v/>
      </c>
      <c r="L786" t="str">
        <f t="shared" si="136"/>
        <v/>
      </c>
      <c r="M786" s="69" t="str">
        <f>IF($B786="", "", IFERROR((VLOOKUP($B786,Ingredients!$A:$K,11,FALSE)*($D786/(VLOOKUP($B786,Ingredients!$A:$K,3,FALSE)))), "ingredient not in list"))</f>
        <v/>
      </c>
      <c r="N786" t="str">
        <f t="shared" si="137"/>
        <v/>
      </c>
      <c r="O786" s="29" t="str">
        <f>IF($B786="", "", IFERROR((VLOOKUP($B786,Ingredients!$A:$H,6,FALSE)*($D786/(VLOOKUP($B786,Ingredients!$A:$H,3,FALSE)))), "ingredient not in list"))</f>
        <v/>
      </c>
      <c r="P786" s="9" t="str">
        <f>IF(AND(G786&lt;&gt;"",G787=""),SUM(G$1:G787)-SUM(P$1:P785),"")</f>
        <v/>
      </c>
      <c r="Q786" t="str">
        <f>IF(AND(O786&lt;&gt;"",O787=""),SUM(O$1:O787)-SUM(Q$1:Q785),"")</f>
        <v/>
      </c>
      <c r="R786" s="114" t="str">
        <f>IF(AND(I786&lt;&gt;"",I787=""),SUM(I$1:I787)-SUM(R$1:R785),"")</f>
        <v/>
      </c>
      <c r="S786" s="114" t="str">
        <f>IF(AND(K786&lt;&gt;"",K787=""),SUM(K$1:K787)-SUM(S$1:S785),"")</f>
        <v/>
      </c>
      <c r="T786" s="114" t="str">
        <f>IF(AND(M786&lt;&gt;"",M787=""),SUM(M$1:M787)-SUM(T$1:T785),"")</f>
        <v/>
      </c>
      <c r="V786" s="9" t="str">
        <f t="shared" si="138"/>
        <v/>
      </c>
      <c r="W786" s="28" t="str">
        <f t="shared" si="139"/>
        <v/>
      </c>
      <c r="X786" s="114" t="str">
        <f t="shared" si="140"/>
        <v/>
      </c>
      <c r="Y786" s="114" t="str">
        <f t="shared" si="141"/>
        <v/>
      </c>
      <c r="Z786" s="114" t="str">
        <f t="shared" si="142"/>
        <v/>
      </c>
    </row>
    <row r="787" spans="1:26" ht="12.75" x14ac:dyDescent="0.2">
      <c r="A787" s="16"/>
      <c r="C787" t="str">
        <f t="shared" si="132"/>
        <v/>
      </c>
      <c r="D787" s="16"/>
      <c r="E787" s="3" t="str">
        <f>IF(B787="","",IFERROR(VLOOKUP(B787,Ingredients!$A:$G,4,FALSE),"ingredient not in list"))</f>
        <v/>
      </c>
      <c r="F787" t="str">
        <f t="shared" si="133"/>
        <v/>
      </c>
      <c r="G787" s="9" t="str">
        <f>IF(B787="", "", IFERROR((VLOOKUP(B787,Ingredients!$A:$H,8,FALSE)*(D787/(VLOOKUP(B787,Ingredients!$A:$H,3,FALSE)))), "ingredient not in list"))</f>
        <v/>
      </c>
      <c r="H787" t="str">
        <f t="shared" si="134"/>
        <v/>
      </c>
      <c r="I787" s="69" t="str">
        <f>IF($B787="", "", IFERROR((VLOOKUP($B787,Ingredients!$A:$K,9,FALSE)*($D787/(VLOOKUP($B787,Ingredients!$A:$K,3,FALSE)))), "ingredient not in list"))</f>
        <v/>
      </c>
      <c r="J787" t="str">
        <f t="shared" si="135"/>
        <v/>
      </c>
      <c r="K787" s="69" t="str">
        <f>IF($B787="", "", IFERROR((VLOOKUP($B787,Ingredients!$A:$K,10,FALSE)*($D787/(VLOOKUP($B787,Ingredients!$A:$K,3,FALSE)))), "ingredient not in list"))</f>
        <v/>
      </c>
      <c r="L787" t="str">
        <f t="shared" si="136"/>
        <v/>
      </c>
      <c r="M787" s="69" t="str">
        <f>IF($B787="", "", IFERROR((VLOOKUP($B787,Ingredients!$A:$K,11,FALSE)*($D787/(VLOOKUP($B787,Ingredients!$A:$K,3,FALSE)))), "ingredient not in list"))</f>
        <v/>
      </c>
      <c r="N787" t="str">
        <f t="shared" si="137"/>
        <v/>
      </c>
      <c r="O787" s="29" t="str">
        <f>IF($B787="", "", IFERROR((VLOOKUP($B787,Ingredients!$A:$H,6,FALSE)*($D787/(VLOOKUP($B787,Ingredients!$A:$H,3,FALSE)))), "ingredient not in list"))</f>
        <v/>
      </c>
      <c r="P787" s="9" t="str">
        <f>IF(AND(G787&lt;&gt;"",G788=""),SUM(G$1:G788)-SUM(P$1:P786),"")</f>
        <v/>
      </c>
      <c r="Q787" t="str">
        <f>IF(AND(O787&lt;&gt;"",O788=""),SUM(O$1:O788)-SUM(Q$1:Q786),"")</f>
        <v/>
      </c>
      <c r="R787" s="114" t="str">
        <f>IF(AND(I787&lt;&gt;"",I788=""),SUM(I$1:I788)-SUM(R$1:R786),"")</f>
        <v/>
      </c>
      <c r="S787" s="114" t="str">
        <f>IF(AND(K787&lt;&gt;"",K788=""),SUM(K$1:K788)-SUM(S$1:S786),"")</f>
        <v/>
      </c>
      <c r="T787" s="114" t="str">
        <f>IF(AND(M787&lt;&gt;"",M788=""),SUM(M$1:M788)-SUM(T$1:T786),"")</f>
        <v/>
      </c>
      <c r="V787" s="9" t="str">
        <f t="shared" si="138"/>
        <v/>
      </c>
      <c r="W787" s="28" t="str">
        <f t="shared" si="139"/>
        <v/>
      </c>
      <c r="X787" s="114" t="str">
        <f t="shared" si="140"/>
        <v/>
      </c>
      <c r="Y787" s="114" t="str">
        <f t="shared" si="141"/>
        <v/>
      </c>
      <c r="Z787" s="114" t="str">
        <f t="shared" si="142"/>
        <v/>
      </c>
    </row>
    <row r="788" spans="1:26" ht="12.75" x14ac:dyDescent="0.2">
      <c r="A788" s="16"/>
      <c r="C788" t="str">
        <f t="shared" si="132"/>
        <v/>
      </c>
      <c r="D788" s="16"/>
      <c r="E788" s="3" t="str">
        <f>IF(B788="","",IFERROR(VLOOKUP(B788,Ingredients!$A:$G,4,FALSE),"ingredient not in list"))</f>
        <v/>
      </c>
      <c r="F788" t="str">
        <f t="shared" si="133"/>
        <v/>
      </c>
      <c r="G788" s="9" t="str">
        <f>IF(B788="", "", IFERROR((VLOOKUP(B788,Ingredients!$A:$H,8,FALSE)*(D788/(VLOOKUP(B788,Ingredients!$A:$H,3,FALSE)))), "ingredient not in list"))</f>
        <v/>
      </c>
      <c r="H788" t="str">
        <f t="shared" si="134"/>
        <v/>
      </c>
      <c r="I788" s="69" t="str">
        <f>IF($B788="", "", IFERROR((VLOOKUP($B788,Ingredients!$A:$K,9,FALSE)*($D788/(VLOOKUP($B788,Ingredients!$A:$K,3,FALSE)))), "ingredient not in list"))</f>
        <v/>
      </c>
      <c r="J788" t="str">
        <f t="shared" si="135"/>
        <v/>
      </c>
      <c r="K788" s="69" t="str">
        <f>IF($B788="", "", IFERROR((VLOOKUP($B788,Ingredients!$A:$K,10,FALSE)*($D788/(VLOOKUP($B788,Ingredients!$A:$K,3,FALSE)))), "ingredient not in list"))</f>
        <v/>
      </c>
      <c r="L788" t="str">
        <f t="shared" si="136"/>
        <v/>
      </c>
      <c r="M788" s="69" t="str">
        <f>IF($B788="", "", IFERROR((VLOOKUP($B788,Ingredients!$A:$K,11,FALSE)*($D788/(VLOOKUP($B788,Ingredients!$A:$K,3,FALSE)))), "ingredient not in list"))</f>
        <v/>
      </c>
      <c r="N788" t="str">
        <f t="shared" si="137"/>
        <v/>
      </c>
      <c r="O788" s="29" t="str">
        <f>IF($B788="", "", IFERROR((VLOOKUP($B788,Ingredients!$A:$H,6,FALSE)*($D788/(VLOOKUP($B788,Ingredients!$A:$H,3,FALSE)))), "ingredient not in list"))</f>
        <v/>
      </c>
      <c r="P788" s="9" t="str">
        <f>IF(AND(G788&lt;&gt;"",G789=""),SUM(G$1:G789)-SUM(P$1:P787),"")</f>
        <v/>
      </c>
      <c r="Q788" t="str">
        <f>IF(AND(O788&lt;&gt;"",O789=""),SUM(O$1:O789)-SUM(Q$1:Q787),"")</f>
        <v/>
      </c>
      <c r="R788" s="114" t="str">
        <f>IF(AND(I788&lt;&gt;"",I789=""),SUM(I$1:I789)-SUM(R$1:R787),"")</f>
        <v/>
      </c>
      <c r="S788" s="114" t="str">
        <f>IF(AND(K788&lt;&gt;"",K789=""),SUM(K$1:K789)-SUM(S$1:S787),"")</f>
        <v/>
      </c>
      <c r="T788" s="114" t="str">
        <f>IF(AND(M788&lt;&gt;"",M789=""),SUM(M$1:M789)-SUM(T$1:T787),"")</f>
        <v/>
      </c>
      <c r="V788" s="9" t="str">
        <f t="shared" si="138"/>
        <v/>
      </c>
      <c r="W788" s="28" t="str">
        <f t="shared" si="139"/>
        <v/>
      </c>
      <c r="X788" s="114" t="str">
        <f t="shared" si="140"/>
        <v/>
      </c>
      <c r="Y788" s="114" t="str">
        <f t="shared" si="141"/>
        <v/>
      </c>
      <c r="Z788" s="114" t="str">
        <f t="shared" si="142"/>
        <v/>
      </c>
    </row>
    <row r="789" spans="1:26" ht="12.75" x14ac:dyDescent="0.2">
      <c r="A789" s="16"/>
      <c r="C789" t="str">
        <f t="shared" si="132"/>
        <v/>
      </c>
      <c r="D789" s="16"/>
      <c r="E789" s="3" t="str">
        <f>IF(B789="","",IFERROR(VLOOKUP(B789,Ingredients!$A:$G,4,FALSE),"ingredient not in list"))</f>
        <v/>
      </c>
      <c r="F789" t="str">
        <f t="shared" si="133"/>
        <v/>
      </c>
      <c r="G789" s="9" t="str">
        <f>IF(B789="", "", IFERROR((VLOOKUP(B789,Ingredients!$A:$H,8,FALSE)*(D789/(VLOOKUP(B789,Ingredients!$A:$H,3,FALSE)))), "ingredient not in list"))</f>
        <v/>
      </c>
      <c r="H789" t="str">
        <f t="shared" si="134"/>
        <v/>
      </c>
      <c r="I789" s="69" t="str">
        <f>IF($B789="", "", IFERROR((VLOOKUP($B789,Ingredients!$A:$K,9,FALSE)*($D789/(VLOOKUP($B789,Ingredients!$A:$K,3,FALSE)))), "ingredient not in list"))</f>
        <v/>
      </c>
      <c r="J789" t="str">
        <f t="shared" si="135"/>
        <v/>
      </c>
      <c r="K789" s="69" t="str">
        <f>IF($B789="", "", IFERROR((VLOOKUP($B789,Ingredients!$A:$K,10,FALSE)*($D789/(VLOOKUP($B789,Ingredients!$A:$K,3,FALSE)))), "ingredient not in list"))</f>
        <v/>
      </c>
      <c r="L789" t="str">
        <f t="shared" si="136"/>
        <v/>
      </c>
      <c r="M789" s="69" t="str">
        <f>IF($B789="", "", IFERROR((VLOOKUP($B789,Ingredients!$A:$K,11,FALSE)*($D789/(VLOOKUP($B789,Ingredients!$A:$K,3,FALSE)))), "ingredient not in list"))</f>
        <v/>
      </c>
      <c r="N789" t="str">
        <f t="shared" si="137"/>
        <v/>
      </c>
      <c r="O789" s="29" t="str">
        <f>IF($B789="", "", IFERROR((VLOOKUP($B789,Ingredients!$A:$H,6,FALSE)*($D789/(VLOOKUP($B789,Ingredients!$A:$H,3,FALSE)))), "ingredient not in list"))</f>
        <v/>
      </c>
      <c r="P789" s="9" t="str">
        <f>IF(AND(G789&lt;&gt;"",G790=""),SUM(G$1:G790)-SUM(P$1:P788),"")</f>
        <v/>
      </c>
      <c r="Q789" t="str">
        <f>IF(AND(O789&lt;&gt;"",O790=""),SUM(O$1:O790)-SUM(Q$1:Q788),"")</f>
        <v/>
      </c>
      <c r="R789" s="114" t="str">
        <f>IF(AND(I789&lt;&gt;"",I790=""),SUM(I$1:I790)-SUM(R$1:R788),"")</f>
        <v/>
      </c>
      <c r="S789" s="114" t="str">
        <f>IF(AND(K789&lt;&gt;"",K790=""),SUM(K$1:K790)-SUM(S$1:S788),"")</f>
        <v/>
      </c>
      <c r="T789" s="114" t="str">
        <f>IF(AND(M789&lt;&gt;"",M790=""),SUM(M$1:M790)-SUM(T$1:T788),"")</f>
        <v/>
      </c>
      <c r="V789" s="9" t="str">
        <f t="shared" si="138"/>
        <v/>
      </c>
      <c r="W789" s="28" t="str">
        <f t="shared" si="139"/>
        <v/>
      </c>
      <c r="X789" s="114" t="str">
        <f t="shared" si="140"/>
        <v/>
      </c>
      <c r="Y789" s="114" t="str">
        <f t="shared" si="141"/>
        <v/>
      </c>
      <c r="Z789" s="114" t="str">
        <f t="shared" si="142"/>
        <v/>
      </c>
    </row>
    <row r="790" spans="1:26" ht="12.75" x14ac:dyDescent="0.2">
      <c r="A790" s="16"/>
      <c r="C790" t="str">
        <f t="shared" si="132"/>
        <v/>
      </c>
      <c r="D790" s="16"/>
      <c r="E790" s="3" t="str">
        <f>IF(B790="","",IFERROR(VLOOKUP(B790,Ingredients!$A:$G,4,FALSE),"ingredient not in list"))</f>
        <v/>
      </c>
      <c r="F790" t="str">
        <f t="shared" si="133"/>
        <v/>
      </c>
      <c r="G790" s="9" t="str">
        <f>IF(B790="", "", IFERROR((VLOOKUP(B790,Ingredients!$A:$H,8,FALSE)*(D790/(VLOOKUP(B790,Ingredients!$A:$H,3,FALSE)))), "ingredient not in list"))</f>
        <v/>
      </c>
      <c r="H790" t="str">
        <f t="shared" si="134"/>
        <v/>
      </c>
      <c r="I790" s="69" t="str">
        <f>IF($B790="", "", IFERROR((VLOOKUP($B790,Ingredients!$A:$K,9,FALSE)*($D790/(VLOOKUP($B790,Ingredients!$A:$K,3,FALSE)))), "ingredient not in list"))</f>
        <v/>
      </c>
      <c r="J790" t="str">
        <f t="shared" si="135"/>
        <v/>
      </c>
      <c r="K790" s="69" t="str">
        <f>IF($B790="", "", IFERROR((VLOOKUP($B790,Ingredients!$A:$K,10,FALSE)*($D790/(VLOOKUP($B790,Ingredients!$A:$K,3,FALSE)))), "ingredient not in list"))</f>
        <v/>
      </c>
      <c r="L790" t="str">
        <f t="shared" si="136"/>
        <v/>
      </c>
      <c r="M790" s="69" t="str">
        <f>IF($B790="", "", IFERROR((VLOOKUP($B790,Ingredients!$A:$K,11,FALSE)*($D790/(VLOOKUP($B790,Ingredients!$A:$K,3,FALSE)))), "ingredient not in list"))</f>
        <v/>
      </c>
      <c r="N790" t="str">
        <f t="shared" si="137"/>
        <v/>
      </c>
      <c r="O790" s="29" t="str">
        <f>IF($B790="", "", IFERROR((VLOOKUP($B790,Ingredients!$A:$H,6,FALSE)*($D790/(VLOOKUP($B790,Ingredients!$A:$H,3,FALSE)))), "ingredient not in list"))</f>
        <v/>
      </c>
      <c r="P790" s="9" t="str">
        <f>IF(AND(G790&lt;&gt;"",G791=""),SUM(G$1:G791)-SUM(P$1:P789),"")</f>
        <v/>
      </c>
      <c r="Q790" t="str">
        <f>IF(AND(O790&lt;&gt;"",O791=""),SUM(O$1:O791)-SUM(Q$1:Q789),"")</f>
        <v/>
      </c>
      <c r="R790" s="114" t="str">
        <f>IF(AND(I790&lt;&gt;"",I791=""),SUM(I$1:I791)-SUM(R$1:R789),"")</f>
        <v/>
      </c>
      <c r="S790" s="114" t="str">
        <f>IF(AND(K790&lt;&gt;"",K791=""),SUM(K$1:K791)-SUM(S$1:S789),"")</f>
        <v/>
      </c>
      <c r="T790" s="114" t="str">
        <f>IF(AND(M790&lt;&gt;"",M791=""),SUM(M$1:M791)-SUM(T$1:T789),"")</f>
        <v/>
      </c>
      <c r="V790" s="9" t="str">
        <f t="shared" si="138"/>
        <v/>
      </c>
      <c r="W790" s="28" t="str">
        <f t="shared" si="139"/>
        <v/>
      </c>
      <c r="X790" s="114" t="str">
        <f t="shared" si="140"/>
        <v/>
      </c>
      <c r="Y790" s="114" t="str">
        <f t="shared" si="141"/>
        <v/>
      </c>
      <c r="Z790" s="114" t="str">
        <f t="shared" si="142"/>
        <v/>
      </c>
    </row>
    <row r="791" spans="1:26" ht="12.75" x14ac:dyDescent="0.2">
      <c r="A791" s="16"/>
      <c r="C791" t="str">
        <f t="shared" si="132"/>
        <v/>
      </c>
      <c r="D791" s="16"/>
      <c r="E791" s="3" t="str">
        <f>IF(B791="","",IFERROR(VLOOKUP(B791,Ingredients!$A:$G,4,FALSE),"ingredient not in list"))</f>
        <v/>
      </c>
      <c r="F791" t="str">
        <f t="shared" si="133"/>
        <v/>
      </c>
      <c r="G791" s="9" t="str">
        <f>IF(B791="", "", IFERROR((VLOOKUP(B791,Ingredients!$A:$H,8,FALSE)*(D791/(VLOOKUP(B791,Ingredients!$A:$H,3,FALSE)))), "ingredient not in list"))</f>
        <v/>
      </c>
      <c r="H791" t="str">
        <f t="shared" si="134"/>
        <v/>
      </c>
      <c r="I791" s="69" t="str">
        <f>IF($B791="", "", IFERROR((VLOOKUP($B791,Ingredients!$A:$K,9,FALSE)*($D791/(VLOOKUP($B791,Ingredients!$A:$K,3,FALSE)))), "ingredient not in list"))</f>
        <v/>
      </c>
      <c r="J791" t="str">
        <f t="shared" si="135"/>
        <v/>
      </c>
      <c r="K791" s="69" t="str">
        <f>IF($B791="", "", IFERROR((VLOOKUP($B791,Ingredients!$A:$K,10,FALSE)*($D791/(VLOOKUP($B791,Ingredients!$A:$K,3,FALSE)))), "ingredient not in list"))</f>
        <v/>
      </c>
      <c r="L791" t="str">
        <f t="shared" si="136"/>
        <v/>
      </c>
      <c r="M791" s="69" t="str">
        <f>IF($B791="", "", IFERROR((VLOOKUP($B791,Ingredients!$A:$K,11,FALSE)*($D791/(VLOOKUP($B791,Ingredients!$A:$K,3,FALSE)))), "ingredient not in list"))</f>
        <v/>
      </c>
      <c r="N791" t="str">
        <f t="shared" si="137"/>
        <v/>
      </c>
      <c r="O791" s="29" t="str">
        <f>IF($B791="", "", IFERROR((VLOOKUP($B791,Ingredients!$A:$H,6,FALSE)*($D791/(VLOOKUP($B791,Ingredients!$A:$H,3,FALSE)))), "ingredient not in list"))</f>
        <v/>
      </c>
      <c r="P791" s="9" t="str">
        <f>IF(AND(G791&lt;&gt;"",G792=""),SUM(G$1:G792)-SUM(P$1:P790),"")</f>
        <v/>
      </c>
      <c r="Q791" t="str">
        <f>IF(AND(O791&lt;&gt;"",O792=""),SUM(O$1:O792)-SUM(Q$1:Q790),"")</f>
        <v/>
      </c>
      <c r="R791" s="114" t="str">
        <f>IF(AND(I791&lt;&gt;"",I792=""),SUM(I$1:I792)-SUM(R$1:R790),"")</f>
        <v/>
      </c>
      <c r="S791" s="114" t="str">
        <f>IF(AND(K791&lt;&gt;"",K792=""),SUM(K$1:K792)-SUM(S$1:S790),"")</f>
        <v/>
      </c>
      <c r="T791" s="114" t="str">
        <f>IF(AND(M791&lt;&gt;"",M792=""),SUM(M$1:M792)-SUM(T$1:T790),"")</f>
        <v/>
      </c>
      <c r="V791" s="9" t="str">
        <f t="shared" si="138"/>
        <v/>
      </c>
      <c r="W791" s="28" t="str">
        <f t="shared" si="139"/>
        <v/>
      </c>
      <c r="X791" s="114" t="str">
        <f t="shared" si="140"/>
        <v/>
      </c>
      <c r="Y791" s="114" t="str">
        <f t="shared" si="141"/>
        <v/>
      </c>
      <c r="Z791" s="114" t="str">
        <f t="shared" si="142"/>
        <v/>
      </c>
    </row>
    <row r="792" spans="1:26" ht="12.75" x14ac:dyDescent="0.2">
      <c r="A792" s="16"/>
      <c r="C792" t="str">
        <f t="shared" si="132"/>
        <v/>
      </c>
      <c r="D792" s="16"/>
      <c r="E792" s="3" t="str">
        <f>IF(B792="","",IFERROR(VLOOKUP(B792,Ingredients!$A:$G,4,FALSE),"ingredient not in list"))</f>
        <v/>
      </c>
      <c r="F792" t="str">
        <f t="shared" si="133"/>
        <v/>
      </c>
      <c r="G792" s="9" t="str">
        <f>IF(B792="", "", IFERROR((VLOOKUP(B792,Ingredients!$A:$H,8,FALSE)*(D792/(VLOOKUP(B792,Ingredients!$A:$H,3,FALSE)))), "ingredient not in list"))</f>
        <v/>
      </c>
      <c r="H792" t="str">
        <f t="shared" si="134"/>
        <v/>
      </c>
      <c r="I792" s="69" t="str">
        <f>IF($B792="", "", IFERROR((VLOOKUP($B792,Ingredients!$A:$K,9,FALSE)*($D792/(VLOOKUP($B792,Ingredients!$A:$K,3,FALSE)))), "ingredient not in list"))</f>
        <v/>
      </c>
      <c r="J792" t="str">
        <f t="shared" si="135"/>
        <v/>
      </c>
      <c r="K792" s="69" t="str">
        <f>IF($B792="", "", IFERROR((VLOOKUP($B792,Ingredients!$A:$K,10,FALSE)*($D792/(VLOOKUP($B792,Ingredients!$A:$K,3,FALSE)))), "ingredient not in list"))</f>
        <v/>
      </c>
      <c r="L792" t="str">
        <f t="shared" si="136"/>
        <v/>
      </c>
      <c r="M792" s="69" t="str">
        <f>IF($B792="", "", IFERROR((VLOOKUP($B792,Ingredients!$A:$K,11,FALSE)*($D792/(VLOOKUP($B792,Ingredients!$A:$K,3,FALSE)))), "ingredient not in list"))</f>
        <v/>
      </c>
      <c r="N792" t="str">
        <f t="shared" si="137"/>
        <v/>
      </c>
      <c r="O792" s="29" t="str">
        <f>IF($B792="", "", IFERROR((VLOOKUP($B792,Ingredients!$A:$H,6,FALSE)*($D792/(VLOOKUP($B792,Ingredients!$A:$H,3,FALSE)))), "ingredient not in list"))</f>
        <v/>
      </c>
      <c r="P792" s="9" t="str">
        <f>IF(AND(G792&lt;&gt;"",G793=""),SUM(G$1:G793)-SUM(P$1:P791),"")</f>
        <v/>
      </c>
      <c r="Q792" t="str">
        <f>IF(AND(O792&lt;&gt;"",O793=""),SUM(O$1:O793)-SUM(Q$1:Q791),"")</f>
        <v/>
      </c>
      <c r="R792" s="114" t="str">
        <f>IF(AND(I792&lt;&gt;"",I793=""),SUM(I$1:I793)-SUM(R$1:R791),"")</f>
        <v/>
      </c>
      <c r="S792" s="114" t="str">
        <f>IF(AND(K792&lt;&gt;"",K793=""),SUM(K$1:K793)-SUM(S$1:S791),"")</f>
        <v/>
      </c>
      <c r="T792" s="114" t="str">
        <f>IF(AND(M792&lt;&gt;"",M793=""),SUM(M$1:M793)-SUM(T$1:T791),"")</f>
        <v/>
      </c>
      <c r="V792" s="9" t="str">
        <f t="shared" si="138"/>
        <v/>
      </c>
      <c r="W792" s="28" t="str">
        <f t="shared" si="139"/>
        <v/>
      </c>
      <c r="X792" s="114" t="str">
        <f t="shared" si="140"/>
        <v/>
      </c>
      <c r="Y792" s="114" t="str">
        <f t="shared" si="141"/>
        <v/>
      </c>
      <c r="Z792" s="114" t="str">
        <f t="shared" si="142"/>
        <v/>
      </c>
    </row>
    <row r="793" spans="1:26" ht="12.75" x14ac:dyDescent="0.2">
      <c r="A793" s="16"/>
      <c r="C793" t="str">
        <f t="shared" si="132"/>
        <v/>
      </c>
      <c r="D793" s="16"/>
      <c r="E793" s="3" t="str">
        <f>IF(B793="","",IFERROR(VLOOKUP(B793,Ingredients!$A:$G,4,FALSE),"ingredient not in list"))</f>
        <v/>
      </c>
      <c r="F793" t="str">
        <f t="shared" si="133"/>
        <v/>
      </c>
      <c r="G793" s="9" t="str">
        <f>IF(B793="", "", IFERROR((VLOOKUP(B793,Ingredients!$A:$H,8,FALSE)*(D793/(VLOOKUP(B793,Ingredients!$A:$H,3,FALSE)))), "ingredient not in list"))</f>
        <v/>
      </c>
      <c r="H793" t="str">
        <f t="shared" si="134"/>
        <v/>
      </c>
      <c r="I793" s="69" t="str">
        <f>IF($B793="", "", IFERROR((VLOOKUP($B793,Ingredients!$A:$K,9,FALSE)*($D793/(VLOOKUP($B793,Ingredients!$A:$K,3,FALSE)))), "ingredient not in list"))</f>
        <v/>
      </c>
      <c r="J793" t="str">
        <f t="shared" si="135"/>
        <v/>
      </c>
      <c r="K793" s="69" t="str">
        <f>IF($B793="", "", IFERROR((VLOOKUP($B793,Ingredients!$A:$K,10,FALSE)*($D793/(VLOOKUP($B793,Ingredients!$A:$K,3,FALSE)))), "ingredient not in list"))</f>
        <v/>
      </c>
      <c r="L793" t="str">
        <f t="shared" si="136"/>
        <v/>
      </c>
      <c r="M793" s="69" t="str">
        <f>IF($B793="", "", IFERROR((VLOOKUP($B793,Ingredients!$A:$K,11,FALSE)*($D793/(VLOOKUP($B793,Ingredients!$A:$K,3,FALSE)))), "ingredient not in list"))</f>
        <v/>
      </c>
      <c r="N793" t="str">
        <f t="shared" si="137"/>
        <v/>
      </c>
      <c r="O793" s="29" t="str">
        <f>IF($B793="", "", IFERROR((VLOOKUP($B793,Ingredients!$A:$H,6,FALSE)*($D793/(VLOOKUP($B793,Ingredients!$A:$H,3,FALSE)))), "ingredient not in list"))</f>
        <v/>
      </c>
      <c r="P793" s="9" t="str">
        <f>IF(AND(G793&lt;&gt;"",G794=""),SUM(G$1:G794)-SUM(P$1:P792),"")</f>
        <v/>
      </c>
      <c r="Q793" t="str">
        <f>IF(AND(O793&lt;&gt;"",O794=""),SUM(O$1:O794)-SUM(Q$1:Q792),"")</f>
        <v/>
      </c>
      <c r="R793" s="114" t="str">
        <f>IF(AND(I793&lt;&gt;"",I794=""),SUM(I$1:I794)-SUM(R$1:R792),"")</f>
        <v/>
      </c>
      <c r="S793" s="114" t="str">
        <f>IF(AND(K793&lt;&gt;"",K794=""),SUM(K$1:K794)-SUM(S$1:S792),"")</f>
        <v/>
      </c>
      <c r="T793" s="114" t="str">
        <f>IF(AND(M793&lt;&gt;"",M794=""),SUM(M$1:M794)-SUM(T$1:T792),"")</f>
        <v/>
      </c>
      <c r="V793" s="9" t="str">
        <f t="shared" si="138"/>
        <v/>
      </c>
      <c r="W793" s="28" t="str">
        <f t="shared" si="139"/>
        <v/>
      </c>
      <c r="X793" s="114" t="str">
        <f t="shared" si="140"/>
        <v/>
      </c>
      <c r="Y793" s="114" t="str">
        <f t="shared" si="141"/>
        <v/>
      </c>
      <c r="Z793" s="114" t="str">
        <f t="shared" si="142"/>
        <v/>
      </c>
    </row>
    <row r="794" spans="1:26" ht="12.75" x14ac:dyDescent="0.2">
      <c r="A794" s="16"/>
      <c r="C794" t="str">
        <f t="shared" si="132"/>
        <v/>
      </c>
      <c r="D794" s="16"/>
      <c r="E794" s="3" t="str">
        <f>IF(B794="","",IFERROR(VLOOKUP(B794,Ingredients!$A:$G,4,FALSE),"ingredient not in list"))</f>
        <v/>
      </c>
      <c r="F794" t="str">
        <f t="shared" si="133"/>
        <v/>
      </c>
      <c r="G794" s="9" t="str">
        <f>IF(B794="", "", IFERROR((VLOOKUP(B794,Ingredients!$A:$H,8,FALSE)*(D794/(VLOOKUP(B794,Ingredients!$A:$H,3,FALSE)))), "ingredient not in list"))</f>
        <v/>
      </c>
      <c r="H794" t="str">
        <f t="shared" si="134"/>
        <v/>
      </c>
      <c r="I794" s="69" t="str">
        <f>IF($B794="", "", IFERROR((VLOOKUP($B794,Ingredients!$A:$K,9,FALSE)*($D794/(VLOOKUP($B794,Ingredients!$A:$K,3,FALSE)))), "ingredient not in list"))</f>
        <v/>
      </c>
      <c r="J794" t="str">
        <f t="shared" si="135"/>
        <v/>
      </c>
      <c r="K794" s="69" t="str">
        <f>IF($B794="", "", IFERROR((VLOOKUP($B794,Ingredients!$A:$K,10,FALSE)*($D794/(VLOOKUP($B794,Ingredients!$A:$K,3,FALSE)))), "ingredient not in list"))</f>
        <v/>
      </c>
      <c r="L794" t="str">
        <f t="shared" si="136"/>
        <v/>
      </c>
      <c r="M794" s="69" t="str">
        <f>IF($B794="", "", IFERROR((VLOOKUP($B794,Ingredients!$A:$K,11,FALSE)*($D794/(VLOOKUP($B794,Ingredients!$A:$K,3,FALSE)))), "ingredient not in list"))</f>
        <v/>
      </c>
      <c r="N794" t="str">
        <f t="shared" si="137"/>
        <v/>
      </c>
      <c r="O794" s="29" t="str">
        <f>IF($B794="", "", IFERROR((VLOOKUP($B794,Ingredients!$A:$H,6,FALSE)*($D794/(VLOOKUP($B794,Ingredients!$A:$H,3,FALSE)))), "ingredient not in list"))</f>
        <v/>
      </c>
      <c r="P794" s="9" t="str">
        <f>IF(AND(G794&lt;&gt;"",G795=""),SUM(G$1:G795)-SUM(P$1:P793),"")</f>
        <v/>
      </c>
      <c r="Q794" t="str">
        <f>IF(AND(O794&lt;&gt;"",O795=""),SUM(O$1:O795)-SUM(Q$1:Q793),"")</f>
        <v/>
      </c>
      <c r="R794" s="114" t="str">
        <f>IF(AND(I794&lt;&gt;"",I795=""),SUM(I$1:I795)-SUM(R$1:R793),"")</f>
        <v/>
      </c>
      <c r="S794" s="114" t="str">
        <f>IF(AND(K794&lt;&gt;"",K795=""),SUM(K$1:K795)-SUM(S$1:S793),"")</f>
        <v/>
      </c>
      <c r="T794" s="114" t="str">
        <f>IF(AND(M794&lt;&gt;"",M795=""),SUM(M$1:M795)-SUM(T$1:T793),"")</f>
        <v/>
      </c>
      <c r="V794" s="9" t="str">
        <f t="shared" si="138"/>
        <v/>
      </c>
      <c r="W794" s="28" t="str">
        <f t="shared" si="139"/>
        <v/>
      </c>
      <c r="X794" s="114" t="str">
        <f t="shared" si="140"/>
        <v/>
      </c>
      <c r="Y794" s="114" t="str">
        <f t="shared" si="141"/>
        <v/>
      </c>
      <c r="Z794" s="114" t="str">
        <f t="shared" si="142"/>
        <v/>
      </c>
    </row>
    <row r="795" spans="1:26" ht="12.75" x14ac:dyDescent="0.2">
      <c r="A795" s="16"/>
      <c r="C795" t="str">
        <f t="shared" si="132"/>
        <v/>
      </c>
      <c r="D795" s="16"/>
      <c r="E795" s="3" t="str">
        <f>IF(B795="","",IFERROR(VLOOKUP(B795,Ingredients!$A:$G,4,FALSE),"ingredient not in list"))</f>
        <v/>
      </c>
      <c r="F795" t="str">
        <f t="shared" si="133"/>
        <v/>
      </c>
      <c r="G795" s="9" t="str">
        <f>IF(B795="", "", IFERROR((VLOOKUP(B795,Ingredients!$A:$H,8,FALSE)*(D795/(VLOOKUP(B795,Ingredients!$A:$H,3,FALSE)))), "ingredient not in list"))</f>
        <v/>
      </c>
      <c r="H795" t="str">
        <f t="shared" si="134"/>
        <v/>
      </c>
      <c r="I795" s="69" t="str">
        <f>IF($B795="", "", IFERROR((VLOOKUP($B795,Ingredients!$A:$K,9,FALSE)*($D795/(VLOOKUP($B795,Ingredients!$A:$K,3,FALSE)))), "ingredient not in list"))</f>
        <v/>
      </c>
      <c r="J795" t="str">
        <f t="shared" si="135"/>
        <v/>
      </c>
      <c r="K795" s="69" t="str">
        <f>IF($B795="", "", IFERROR((VLOOKUP($B795,Ingredients!$A:$K,10,FALSE)*($D795/(VLOOKUP($B795,Ingredients!$A:$K,3,FALSE)))), "ingredient not in list"))</f>
        <v/>
      </c>
      <c r="L795" t="str">
        <f t="shared" si="136"/>
        <v/>
      </c>
      <c r="M795" s="69" t="str">
        <f>IF($B795="", "", IFERROR((VLOOKUP($B795,Ingredients!$A:$K,11,FALSE)*($D795/(VLOOKUP($B795,Ingredients!$A:$K,3,FALSE)))), "ingredient not in list"))</f>
        <v/>
      </c>
      <c r="N795" t="str">
        <f t="shared" si="137"/>
        <v/>
      </c>
      <c r="O795" s="29" t="str">
        <f>IF($B795="", "", IFERROR((VLOOKUP($B795,Ingredients!$A:$H,6,FALSE)*($D795/(VLOOKUP($B795,Ingredients!$A:$H,3,FALSE)))), "ingredient not in list"))</f>
        <v/>
      </c>
      <c r="P795" s="9" t="str">
        <f>IF(AND(G795&lt;&gt;"",G796=""),SUM(G$1:G796)-SUM(P$1:P794),"")</f>
        <v/>
      </c>
      <c r="Q795" t="str">
        <f>IF(AND(O795&lt;&gt;"",O796=""),SUM(O$1:O796)-SUM(Q$1:Q794),"")</f>
        <v/>
      </c>
      <c r="R795" s="114" t="str">
        <f>IF(AND(I795&lt;&gt;"",I796=""),SUM(I$1:I796)-SUM(R$1:R794),"")</f>
        <v/>
      </c>
      <c r="S795" s="114" t="str">
        <f>IF(AND(K795&lt;&gt;"",K796=""),SUM(K$1:K796)-SUM(S$1:S794),"")</f>
        <v/>
      </c>
      <c r="T795" s="114" t="str">
        <f>IF(AND(M795&lt;&gt;"",M796=""),SUM(M$1:M796)-SUM(T$1:T794),"")</f>
        <v/>
      </c>
      <c r="V795" s="9" t="str">
        <f t="shared" si="138"/>
        <v/>
      </c>
      <c r="W795" s="28" t="str">
        <f t="shared" si="139"/>
        <v/>
      </c>
      <c r="X795" s="114" t="str">
        <f t="shared" si="140"/>
        <v/>
      </c>
      <c r="Y795" s="114" t="str">
        <f t="shared" si="141"/>
        <v/>
      </c>
      <c r="Z795" s="114" t="str">
        <f t="shared" si="142"/>
        <v/>
      </c>
    </row>
    <row r="796" spans="1:26" ht="12.75" x14ac:dyDescent="0.2">
      <c r="A796" s="16"/>
      <c r="C796" t="str">
        <f t="shared" si="132"/>
        <v/>
      </c>
      <c r="D796" s="16"/>
      <c r="E796" s="3" t="str">
        <f>IF(B796="","",IFERROR(VLOOKUP(B796,Ingredients!$A:$G,4,FALSE),"ingredient not in list"))</f>
        <v/>
      </c>
      <c r="F796" t="str">
        <f t="shared" si="133"/>
        <v/>
      </c>
      <c r="G796" s="9" t="str">
        <f>IF(B796="", "", IFERROR((VLOOKUP(B796,Ingredients!$A:$H,8,FALSE)*(D796/(VLOOKUP(B796,Ingredients!$A:$H,3,FALSE)))), "ingredient not in list"))</f>
        <v/>
      </c>
      <c r="H796" t="str">
        <f t="shared" si="134"/>
        <v/>
      </c>
      <c r="I796" s="69" t="str">
        <f>IF($B796="", "", IFERROR((VLOOKUP($B796,Ingredients!$A:$K,9,FALSE)*($D796/(VLOOKUP($B796,Ingredients!$A:$K,3,FALSE)))), "ingredient not in list"))</f>
        <v/>
      </c>
      <c r="J796" t="str">
        <f t="shared" si="135"/>
        <v/>
      </c>
      <c r="K796" s="69" t="str">
        <f>IF($B796="", "", IFERROR((VLOOKUP($B796,Ingredients!$A:$K,10,FALSE)*($D796/(VLOOKUP($B796,Ingredients!$A:$K,3,FALSE)))), "ingredient not in list"))</f>
        <v/>
      </c>
      <c r="L796" t="str">
        <f t="shared" si="136"/>
        <v/>
      </c>
      <c r="M796" s="69" t="str">
        <f>IF($B796="", "", IFERROR((VLOOKUP($B796,Ingredients!$A:$K,11,FALSE)*($D796/(VLOOKUP($B796,Ingredients!$A:$K,3,FALSE)))), "ingredient not in list"))</f>
        <v/>
      </c>
      <c r="N796" t="str">
        <f t="shared" si="137"/>
        <v/>
      </c>
      <c r="O796" s="29" t="str">
        <f>IF($B796="", "", IFERROR((VLOOKUP($B796,Ingredients!$A:$H,6,FALSE)*($D796/(VLOOKUP($B796,Ingredients!$A:$H,3,FALSE)))), "ingredient not in list"))</f>
        <v/>
      </c>
      <c r="P796" s="9" t="str">
        <f>IF(AND(G796&lt;&gt;"",G797=""),SUM(G$1:G797)-SUM(P$1:P795),"")</f>
        <v/>
      </c>
      <c r="Q796" t="str">
        <f>IF(AND(O796&lt;&gt;"",O797=""),SUM(O$1:O797)-SUM(Q$1:Q795),"")</f>
        <v/>
      </c>
      <c r="R796" s="114" t="str">
        <f>IF(AND(I796&lt;&gt;"",I797=""),SUM(I$1:I797)-SUM(R$1:R795),"")</f>
        <v/>
      </c>
      <c r="S796" s="114" t="str">
        <f>IF(AND(K796&lt;&gt;"",K797=""),SUM(K$1:K797)-SUM(S$1:S795),"")</f>
        <v/>
      </c>
      <c r="T796" s="114" t="str">
        <f>IF(AND(M796&lt;&gt;"",M797=""),SUM(M$1:M797)-SUM(T$1:T795),"")</f>
        <v/>
      </c>
      <c r="V796" s="9" t="str">
        <f t="shared" si="138"/>
        <v/>
      </c>
      <c r="W796" s="28" t="str">
        <f t="shared" si="139"/>
        <v/>
      </c>
      <c r="X796" s="114" t="str">
        <f t="shared" si="140"/>
        <v/>
      </c>
      <c r="Y796" s="114" t="str">
        <f t="shared" si="141"/>
        <v/>
      </c>
      <c r="Z796" s="114" t="str">
        <f t="shared" si="142"/>
        <v/>
      </c>
    </row>
    <row r="797" spans="1:26" ht="12.75" x14ac:dyDescent="0.2">
      <c r="A797" s="16"/>
      <c r="C797" t="str">
        <f t="shared" si="132"/>
        <v/>
      </c>
      <c r="D797" s="16"/>
      <c r="E797" s="3" t="str">
        <f>IF(B797="","",IFERROR(VLOOKUP(B797,Ingredients!$A:$G,4,FALSE),"ingredient not in list"))</f>
        <v/>
      </c>
      <c r="F797" t="str">
        <f t="shared" si="133"/>
        <v/>
      </c>
      <c r="G797" s="9" t="str">
        <f>IF(B797="", "", IFERROR((VLOOKUP(B797,Ingredients!$A:$H,8,FALSE)*(D797/(VLOOKUP(B797,Ingredients!$A:$H,3,FALSE)))), "ingredient not in list"))</f>
        <v/>
      </c>
      <c r="H797" t="str">
        <f t="shared" si="134"/>
        <v/>
      </c>
      <c r="I797" s="69" t="str">
        <f>IF($B797="", "", IFERROR((VLOOKUP($B797,Ingredients!$A:$K,9,FALSE)*($D797/(VLOOKUP($B797,Ingredients!$A:$K,3,FALSE)))), "ingredient not in list"))</f>
        <v/>
      </c>
      <c r="J797" t="str">
        <f t="shared" si="135"/>
        <v/>
      </c>
      <c r="K797" s="69" t="str">
        <f>IF($B797="", "", IFERROR((VLOOKUP($B797,Ingredients!$A:$K,10,FALSE)*($D797/(VLOOKUP($B797,Ingredients!$A:$K,3,FALSE)))), "ingredient not in list"))</f>
        <v/>
      </c>
      <c r="L797" t="str">
        <f t="shared" si="136"/>
        <v/>
      </c>
      <c r="M797" s="69" t="str">
        <f>IF($B797="", "", IFERROR((VLOOKUP($B797,Ingredients!$A:$K,11,FALSE)*($D797/(VLOOKUP($B797,Ingredients!$A:$K,3,FALSE)))), "ingredient not in list"))</f>
        <v/>
      </c>
      <c r="N797" t="str">
        <f t="shared" si="137"/>
        <v/>
      </c>
      <c r="O797" s="29" t="str">
        <f>IF($B797="", "", IFERROR((VLOOKUP($B797,Ingredients!$A:$H,6,FALSE)*($D797/(VLOOKUP($B797,Ingredients!$A:$H,3,FALSE)))), "ingredient not in list"))</f>
        <v/>
      </c>
      <c r="P797" s="9" t="str">
        <f>IF(AND(G797&lt;&gt;"",G798=""),SUM(G$1:G798)-SUM(P$1:P796),"")</f>
        <v/>
      </c>
      <c r="Q797" t="str">
        <f>IF(AND(O797&lt;&gt;"",O798=""),SUM(O$1:O798)-SUM(Q$1:Q796),"")</f>
        <v/>
      </c>
      <c r="R797" s="114" t="str">
        <f>IF(AND(I797&lt;&gt;"",I798=""),SUM(I$1:I798)-SUM(R$1:R796),"")</f>
        <v/>
      </c>
      <c r="S797" s="114" t="str">
        <f>IF(AND(K797&lt;&gt;"",K798=""),SUM(K$1:K798)-SUM(S$1:S796),"")</f>
        <v/>
      </c>
      <c r="T797" s="114" t="str">
        <f>IF(AND(M797&lt;&gt;"",M798=""),SUM(M$1:M798)-SUM(T$1:T796),"")</f>
        <v/>
      </c>
      <c r="V797" s="9" t="str">
        <f t="shared" si="138"/>
        <v/>
      </c>
      <c r="W797" s="28" t="str">
        <f t="shared" si="139"/>
        <v/>
      </c>
      <c r="X797" s="114" t="str">
        <f t="shared" si="140"/>
        <v/>
      </c>
      <c r="Y797" s="114" t="str">
        <f t="shared" si="141"/>
        <v/>
      </c>
      <c r="Z797" s="114" t="str">
        <f t="shared" si="142"/>
        <v/>
      </c>
    </row>
    <row r="798" spans="1:26" ht="12.75" x14ac:dyDescent="0.2">
      <c r="A798" s="16"/>
      <c r="C798" t="str">
        <f t="shared" si="132"/>
        <v/>
      </c>
      <c r="D798" s="16"/>
      <c r="E798" s="3" t="str">
        <f>IF(B798="","",IFERROR(VLOOKUP(B798,Ingredients!$A:$G,4,FALSE),"ingredient not in list"))</f>
        <v/>
      </c>
      <c r="F798" t="str">
        <f t="shared" si="133"/>
        <v/>
      </c>
      <c r="G798" s="9" t="str">
        <f>IF(B798="", "", IFERROR((VLOOKUP(B798,Ingredients!$A:$H,8,FALSE)*(D798/(VLOOKUP(B798,Ingredients!$A:$H,3,FALSE)))), "ingredient not in list"))</f>
        <v/>
      </c>
      <c r="H798" t="str">
        <f t="shared" si="134"/>
        <v/>
      </c>
      <c r="I798" s="69" t="str">
        <f>IF($B798="", "", IFERROR((VLOOKUP($B798,Ingredients!$A:$K,9,FALSE)*($D798/(VLOOKUP($B798,Ingredients!$A:$K,3,FALSE)))), "ingredient not in list"))</f>
        <v/>
      </c>
      <c r="J798" t="str">
        <f t="shared" si="135"/>
        <v/>
      </c>
      <c r="K798" s="69" t="str">
        <f>IF($B798="", "", IFERROR((VLOOKUP($B798,Ingredients!$A:$K,10,FALSE)*($D798/(VLOOKUP($B798,Ingredients!$A:$K,3,FALSE)))), "ingredient not in list"))</f>
        <v/>
      </c>
      <c r="L798" t="str">
        <f t="shared" si="136"/>
        <v/>
      </c>
      <c r="M798" s="69" t="str">
        <f>IF($B798="", "", IFERROR((VLOOKUP($B798,Ingredients!$A:$K,11,FALSE)*($D798/(VLOOKUP($B798,Ingredients!$A:$K,3,FALSE)))), "ingredient not in list"))</f>
        <v/>
      </c>
      <c r="N798" t="str">
        <f t="shared" si="137"/>
        <v/>
      </c>
      <c r="O798" s="29" t="str">
        <f>IF($B798="", "", IFERROR((VLOOKUP($B798,Ingredients!$A:$H,6,FALSE)*($D798/(VLOOKUP($B798,Ingredients!$A:$H,3,FALSE)))), "ingredient not in list"))</f>
        <v/>
      </c>
      <c r="P798" s="9" t="str">
        <f>IF(AND(G798&lt;&gt;"",G799=""),SUM(G$1:G799)-SUM(P$1:P797),"")</f>
        <v/>
      </c>
      <c r="Q798" t="str">
        <f>IF(AND(O798&lt;&gt;"",O799=""),SUM(O$1:O799)-SUM(Q$1:Q797),"")</f>
        <v/>
      </c>
      <c r="R798" s="114" t="str">
        <f>IF(AND(I798&lt;&gt;"",I799=""),SUM(I$1:I799)-SUM(R$1:R797),"")</f>
        <v/>
      </c>
      <c r="S798" s="114" t="str">
        <f>IF(AND(K798&lt;&gt;"",K799=""),SUM(K$1:K799)-SUM(S$1:S797),"")</f>
        <v/>
      </c>
      <c r="T798" s="114" t="str">
        <f>IF(AND(M798&lt;&gt;"",M799=""),SUM(M$1:M799)-SUM(T$1:T797),"")</f>
        <v/>
      </c>
      <c r="V798" s="9" t="str">
        <f t="shared" si="138"/>
        <v/>
      </c>
      <c r="W798" s="28" t="str">
        <f t="shared" si="139"/>
        <v/>
      </c>
      <c r="X798" s="114" t="str">
        <f t="shared" si="140"/>
        <v/>
      </c>
      <c r="Y798" s="114" t="str">
        <f t="shared" si="141"/>
        <v/>
      </c>
      <c r="Z798" s="114" t="str">
        <f t="shared" si="142"/>
        <v/>
      </c>
    </row>
    <row r="799" spans="1:26" ht="12.75" x14ac:dyDescent="0.2">
      <c r="A799" s="16"/>
      <c r="C799" t="str">
        <f t="shared" si="132"/>
        <v/>
      </c>
      <c r="D799" s="16"/>
      <c r="E799" s="3" t="str">
        <f>IF(B799="","",IFERROR(VLOOKUP(B799,Ingredients!$A:$G,4,FALSE),"ingredient not in list"))</f>
        <v/>
      </c>
      <c r="F799" t="str">
        <f t="shared" si="133"/>
        <v/>
      </c>
      <c r="G799" s="9" t="str">
        <f>IF(B799="", "", IFERROR((VLOOKUP(B799,Ingredients!$A:$H,8,FALSE)*(D799/(VLOOKUP(B799,Ingredients!$A:$H,3,FALSE)))), "ingredient not in list"))</f>
        <v/>
      </c>
      <c r="H799" t="str">
        <f t="shared" si="134"/>
        <v/>
      </c>
      <c r="I799" s="69" t="str">
        <f>IF($B799="", "", IFERROR((VLOOKUP($B799,Ingredients!$A:$K,9,FALSE)*($D799/(VLOOKUP($B799,Ingredients!$A:$K,3,FALSE)))), "ingredient not in list"))</f>
        <v/>
      </c>
      <c r="J799" t="str">
        <f t="shared" si="135"/>
        <v/>
      </c>
      <c r="K799" s="69" t="str">
        <f>IF($B799="", "", IFERROR((VLOOKUP($B799,Ingredients!$A:$K,10,FALSE)*($D799/(VLOOKUP($B799,Ingredients!$A:$K,3,FALSE)))), "ingredient not in list"))</f>
        <v/>
      </c>
      <c r="L799" t="str">
        <f t="shared" si="136"/>
        <v/>
      </c>
      <c r="M799" s="69" t="str">
        <f>IF($B799="", "", IFERROR((VLOOKUP($B799,Ingredients!$A:$K,11,FALSE)*($D799/(VLOOKUP($B799,Ingredients!$A:$K,3,FALSE)))), "ingredient not in list"))</f>
        <v/>
      </c>
      <c r="N799" t="str">
        <f t="shared" si="137"/>
        <v/>
      </c>
      <c r="O799" s="29" t="str">
        <f>IF($B799="", "", IFERROR((VLOOKUP($B799,Ingredients!$A:$H,6,FALSE)*($D799/(VLOOKUP($B799,Ingredients!$A:$H,3,FALSE)))), "ingredient not in list"))</f>
        <v/>
      </c>
      <c r="P799" s="9" t="str">
        <f>IF(AND(G799&lt;&gt;"",G800=""),SUM(G$1:G800)-SUM(P$1:P798),"")</f>
        <v/>
      </c>
      <c r="Q799" t="str">
        <f>IF(AND(O799&lt;&gt;"",O800=""),SUM(O$1:O800)-SUM(Q$1:Q798),"")</f>
        <v/>
      </c>
      <c r="R799" s="114" t="str">
        <f>IF(AND(I799&lt;&gt;"",I800=""),SUM(I$1:I800)-SUM(R$1:R798),"")</f>
        <v/>
      </c>
      <c r="S799" s="114" t="str">
        <f>IF(AND(K799&lt;&gt;"",K800=""),SUM(K$1:K800)-SUM(S$1:S798),"")</f>
        <v/>
      </c>
      <c r="T799" s="114" t="str">
        <f>IF(AND(M799&lt;&gt;"",M800=""),SUM(M$1:M800)-SUM(T$1:T798),"")</f>
        <v/>
      </c>
      <c r="V799" s="9" t="str">
        <f t="shared" si="138"/>
        <v/>
      </c>
      <c r="W799" s="28" t="str">
        <f t="shared" si="139"/>
        <v/>
      </c>
      <c r="X799" s="114" t="str">
        <f t="shared" si="140"/>
        <v/>
      </c>
      <c r="Y799" s="114" t="str">
        <f t="shared" si="141"/>
        <v/>
      </c>
      <c r="Z799" s="114" t="str">
        <f t="shared" si="142"/>
        <v/>
      </c>
    </row>
    <row r="800" spans="1:26" ht="12.75" x14ac:dyDescent="0.2">
      <c r="A800" s="16"/>
      <c r="C800" t="str">
        <f t="shared" si="132"/>
        <v/>
      </c>
      <c r="D800" s="16"/>
      <c r="E800" s="3" t="str">
        <f>IF(B800="","",IFERROR(VLOOKUP(B800,Ingredients!$A:$G,4,FALSE),"ingredient not in list"))</f>
        <v/>
      </c>
      <c r="F800" t="str">
        <f t="shared" si="133"/>
        <v/>
      </c>
      <c r="G800" s="9" t="str">
        <f>IF(B800="", "", IFERROR((VLOOKUP(B800,Ingredients!$A:$H,8,FALSE)*(D800/(VLOOKUP(B800,Ingredients!$A:$H,3,FALSE)))), "ingredient not in list"))</f>
        <v/>
      </c>
      <c r="H800" t="str">
        <f t="shared" si="134"/>
        <v/>
      </c>
      <c r="I800" s="69" t="str">
        <f>IF($B800="", "", IFERROR((VLOOKUP($B800,Ingredients!$A:$K,9,FALSE)*($D800/(VLOOKUP($B800,Ingredients!$A:$K,3,FALSE)))), "ingredient not in list"))</f>
        <v/>
      </c>
      <c r="J800" t="str">
        <f t="shared" si="135"/>
        <v/>
      </c>
      <c r="K800" s="69" t="str">
        <f>IF($B800="", "", IFERROR((VLOOKUP($B800,Ingredients!$A:$K,10,FALSE)*($D800/(VLOOKUP($B800,Ingredients!$A:$K,3,FALSE)))), "ingredient not in list"))</f>
        <v/>
      </c>
      <c r="L800" t="str">
        <f t="shared" si="136"/>
        <v/>
      </c>
      <c r="M800" s="69" t="str">
        <f>IF($B800="", "", IFERROR((VLOOKUP($B800,Ingredients!$A:$K,11,FALSE)*($D800/(VLOOKUP($B800,Ingredients!$A:$K,3,FALSE)))), "ingredient not in list"))</f>
        <v/>
      </c>
      <c r="N800" t="str">
        <f t="shared" si="137"/>
        <v/>
      </c>
      <c r="O800" s="29" t="str">
        <f>IF($B800="", "", IFERROR((VLOOKUP($B800,Ingredients!$A:$H,6,FALSE)*($D800/(VLOOKUP($B800,Ingredients!$A:$H,3,FALSE)))), "ingredient not in list"))</f>
        <v/>
      </c>
      <c r="P800" s="9" t="str">
        <f>IF(AND(G800&lt;&gt;"",G801=""),SUM(G$1:G801)-SUM(P$1:P799),"")</f>
        <v/>
      </c>
      <c r="Q800" t="str">
        <f>IF(AND(O800&lt;&gt;"",O801=""),SUM(O$1:O801)-SUM(Q$1:Q799),"")</f>
        <v/>
      </c>
      <c r="R800" s="114" t="str">
        <f>IF(AND(I800&lt;&gt;"",I801=""),SUM(I$1:I801)-SUM(R$1:R799),"")</f>
        <v/>
      </c>
      <c r="S800" s="114" t="str">
        <f>IF(AND(K800&lt;&gt;"",K801=""),SUM(K$1:K801)-SUM(S$1:S799),"")</f>
        <v/>
      </c>
      <c r="T800" s="114" t="str">
        <f>IF(AND(M800&lt;&gt;"",M801=""),SUM(M$1:M801)-SUM(T$1:T799),"")</f>
        <v/>
      </c>
      <c r="V800" s="9" t="str">
        <f t="shared" si="138"/>
        <v/>
      </c>
      <c r="W800" s="28" t="str">
        <f t="shared" si="139"/>
        <v/>
      </c>
      <c r="X800" s="114" t="str">
        <f t="shared" si="140"/>
        <v/>
      </c>
      <c r="Y800" s="114" t="str">
        <f t="shared" si="141"/>
        <v/>
      </c>
      <c r="Z800" s="114" t="str">
        <f t="shared" si="142"/>
        <v/>
      </c>
    </row>
    <row r="801" spans="1:26" ht="12.75" x14ac:dyDescent="0.2">
      <c r="A801" s="16"/>
      <c r="C801" t="str">
        <f t="shared" si="132"/>
        <v/>
      </c>
      <c r="D801" s="16"/>
      <c r="E801" s="3" t="str">
        <f>IF(B801="","",IFERROR(VLOOKUP(B801,Ingredients!$A:$G,4,FALSE),"ingredient not in list"))</f>
        <v/>
      </c>
      <c r="F801" t="str">
        <f t="shared" si="133"/>
        <v/>
      </c>
      <c r="G801" s="9" t="str">
        <f>IF(B801="", "", IFERROR((VLOOKUP(B801,Ingredients!$A:$H,8,FALSE)*(D801/(VLOOKUP(B801,Ingredients!$A:$H,3,FALSE)))), "ingredient not in list"))</f>
        <v/>
      </c>
      <c r="H801" t="str">
        <f t="shared" si="134"/>
        <v/>
      </c>
      <c r="I801" s="69" t="str">
        <f>IF($B801="", "", IFERROR((VLOOKUP($B801,Ingredients!$A:$K,9,FALSE)*($D801/(VLOOKUP($B801,Ingredients!$A:$K,3,FALSE)))), "ingredient not in list"))</f>
        <v/>
      </c>
      <c r="J801" t="str">
        <f t="shared" si="135"/>
        <v/>
      </c>
      <c r="K801" s="69" t="str">
        <f>IF($B801="", "", IFERROR((VLOOKUP($B801,Ingredients!$A:$K,10,FALSE)*($D801/(VLOOKUP($B801,Ingredients!$A:$K,3,FALSE)))), "ingredient not in list"))</f>
        <v/>
      </c>
      <c r="L801" t="str">
        <f t="shared" si="136"/>
        <v/>
      </c>
      <c r="M801" s="69" t="str">
        <f>IF($B801="", "", IFERROR((VLOOKUP($B801,Ingredients!$A:$K,11,FALSE)*($D801/(VLOOKUP($B801,Ingredients!$A:$K,3,FALSE)))), "ingredient not in list"))</f>
        <v/>
      </c>
      <c r="N801" t="str">
        <f t="shared" si="137"/>
        <v/>
      </c>
      <c r="O801" s="29" t="str">
        <f>IF($B801="", "", IFERROR((VLOOKUP($B801,Ingredients!$A:$H,6,FALSE)*($D801/(VLOOKUP($B801,Ingredients!$A:$H,3,FALSE)))), "ingredient not in list"))</f>
        <v/>
      </c>
      <c r="P801" s="9" t="str">
        <f>IF(AND(G801&lt;&gt;"",G802=""),SUM(G$1:G802)-SUM(P$1:P800),"")</f>
        <v/>
      </c>
      <c r="Q801" t="str">
        <f>IF(AND(O801&lt;&gt;"",O802=""),SUM(O$1:O802)-SUM(Q$1:Q800),"")</f>
        <v/>
      </c>
      <c r="R801" s="114" t="str">
        <f>IF(AND(I801&lt;&gt;"",I802=""),SUM(I$1:I802)-SUM(R$1:R800),"")</f>
        <v/>
      </c>
      <c r="S801" s="114" t="str">
        <f>IF(AND(K801&lt;&gt;"",K802=""),SUM(K$1:K802)-SUM(S$1:S800),"")</f>
        <v/>
      </c>
      <c r="T801" s="114" t="str">
        <f>IF(AND(M801&lt;&gt;"",M802=""),SUM(M$1:M802)-SUM(T$1:T800),"")</f>
        <v/>
      </c>
      <c r="V801" s="9" t="str">
        <f t="shared" si="138"/>
        <v/>
      </c>
      <c r="W801" s="28" t="str">
        <f t="shared" si="139"/>
        <v/>
      </c>
      <c r="X801" s="114" t="str">
        <f t="shared" si="140"/>
        <v/>
      </c>
      <c r="Y801" s="114" t="str">
        <f t="shared" si="141"/>
        <v/>
      </c>
      <c r="Z801" s="114" t="str">
        <f t="shared" si="142"/>
        <v/>
      </c>
    </row>
    <row r="802" spans="1:26" ht="12.75" x14ac:dyDescent="0.2">
      <c r="A802" s="16"/>
      <c r="C802" t="str">
        <f t="shared" si="132"/>
        <v/>
      </c>
      <c r="D802" s="16"/>
      <c r="E802" s="3" t="str">
        <f>IF(B802="","",IFERROR(VLOOKUP(B802,Ingredients!$A:$G,4,FALSE),"ingredient not in list"))</f>
        <v/>
      </c>
      <c r="F802" t="str">
        <f t="shared" si="133"/>
        <v/>
      </c>
      <c r="G802" s="9" t="str">
        <f>IF(B802="", "", IFERROR((VLOOKUP(B802,Ingredients!$A:$H,8,FALSE)*(D802/(VLOOKUP(B802,Ingredients!$A:$H,3,FALSE)))), "ingredient not in list"))</f>
        <v/>
      </c>
      <c r="H802" t="str">
        <f t="shared" si="134"/>
        <v/>
      </c>
      <c r="I802" s="69" t="str">
        <f>IF($B802="", "", IFERROR((VLOOKUP($B802,Ingredients!$A:$K,9,FALSE)*($D802/(VLOOKUP($B802,Ingredients!$A:$K,3,FALSE)))), "ingredient not in list"))</f>
        <v/>
      </c>
      <c r="J802" t="str">
        <f t="shared" si="135"/>
        <v/>
      </c>
      <c r="K802" s="69" t="str">
        <f>IF($B802="", "", IFERROR((VLOOKUP($B802,Ingredients!$A:$K,10,FALSE)*($D802/(VLOOKUP($B802,Ingredients!$A:$K,3,FALSE)))), "ingredient not in list"))</f>
        <v/>
      </c>
      <c r="L802" t="str">
        <f t="shared" si="136"/>
        <v/>
      </c>
      <c r="M802" s="69" t="str">
        <f>IF($B802="", "", IFERROR((VLOOKUP($B802,Ingredients!$A:$K,11,FALSE)*($D802/(VLOOKUP($B802,Ingredients!$A:$K,3,FALSE)))), "ingredient not in list"))</f>
        <v/>
      </c>
      <c r="N802" t="str">
        <f t="shared" si="137"/>
        <v/>
      </c>
      <c r="O802" s="29" t="str">
        <f>IF($B802="", "", IFERROR((VLOOKUP($B802,Ingredients!$A:$H,6,FALSE)*($D802/(VLOOKUP($B802,Ingredients!$A:$H,3,FALSE)))), "ingredient not in list"))</f>
        <v/>
      </c>
      <c r="P802" s="9" t="str">
        <f>IF(AND(G802&lt;&gt;"",G803=""),SUM(G$1:G803)-SUM(P$1:P801),"")</f>
        <v/>
      </c>
      <c r="Q802" t="str">
        <f>IF(AND(O802&lt;&gt;"",O803=""),SUM(O$1:O803)-SUM(Q$1:Q801),"")</f>
        <v/>
      </c>
      <c r="R802" s="114" t="str">
        <f>IF(AND(I802&lt;&gt;"",I803=""),SUM(I$1:I803)-SUM(R$1:R801),"")</f>
        <v/>
      </c>
      <c r="S802" s="114" t="str">
        <f>IF(AND(K802&lt;&gt;"",K803=""),SUM(K$1:K803)-SUM(S$1:S801),"")</f>
        <v/>
      </c>
      <c r="T802" s="114" t="str">
        <f>IF(AND(M802&lt;&gt;"",M803=""),SUM(M$1:M803)-SUM(T$1:T801),"")</f>
        <v/>
      </c>
      <c r="V802" s="9" t="str">
        <f t="shared" si="138"/>
        <v/>
      </c>
      <c r="W802" s="28" t="str">
        <f t="shared" si="139"/>
        <v/>
      </c>
      <c r="X802" s="114" t="str">
        <f t="shared" si="140"/>
        <v/>
      </c>
      <c r="Y802" s="114" t="str">
        <f t="shared" si="141"/>
        <v/>
      </c>
      <c r="Z802" s="114" t="str">
        <f t="shared" si="142"/>
        <v/>
      </c>
    </row>
    <row r="803" spans="1:26" ht="12.75" x14ac:dyDescent="0.2">
      <c r="A803" s="16"/>
      <c r="C803" t="str">
        <f t="shared" si="132"/>
        <v/>
      </c>
      <c r="D803" s="16"/>
      <c r="E803" s="3" t="str">
        <f>IF(B803="","",IFERROR(VLOOKUP(B803,Ingredients!$A:$G,4,FALSE),"ingredient not in list"))</f>
        <v/>
      </c>
      <c r="F803" t="str">
        <f t="shared" si="133"/>
        <v/>
      </c>
      <c r="G803" s="9" t="str">
        <f>IF(B803="", "", IFERROR((VLOOKUP(B803,Ingredients!$A:$H,8,FALSE)*(D803/(VLOOKUP(B803,Ingredients!$A:$H,3,FALSE)))), "ingredient not in list"))</f>
        <v/>
      </c>
      <c r="H803" t="str">
        <f t="shared" si="134"/>
        <v/>
      </c>
      <c r="I803" s="69" t="str">
        <f>IF($B803="", "", IFERROR((VLOOKUP($B803,Ingredients!$A:$K,9,FALSE)*($D803/(VLOOKUP($B803,Ingredients!$A:$K,3,FALSE)))), "ingredient not in list"))</f>
        <v/>
      </c>
      <c r="J803" t="str">
        <f t="shared" si="135"/>
        <v/>
      </c>
      <c r="K803" s="69" t="str">
        <f>IF($B803="", "", IFERROR((VLOOKUP($B803,Ingredients!$A:$K,10,FALSE)*($D803/(VLOOKUP($B803,Ingredients!$A:$K,3,FALSE)))), "ingredient not in list"))</f>
        <v/>
      </c>
      <c r="L803" t="str">
        <f t="shared" si="136"/>
        <v/>
      </c>
      <c r="M803" s="69" t="str">
        <f>IF($B803="", "", IFERROR((VLOOKUP($B803,Ingredients!$A:$K,11,FALSE)*($D803/(VLOOKUP($B803,Ingredients!$A:$K,3,FALSE)))), "ingredient not in list"))</f>
        <v/>
      </c>
      <c r="N803" t="str">
        <f t="shared" si="137"/>
        <v/>
      </c>
      <c r="O803" s="29" t="str">
        <f>IF($B803="", "", IFERROR((VLOOKUP($B803,Ingredients!$A:$H,6,FALSE)*($D803/(VLOOKUP($B803,Ingredients!$A:$H,3,FALSE)))), "ingredient not in list"))</f>
        <v/>
      </c>
      <c r="P803" s="9" t="str">
        <f>IF(AND(G803&lt;&gt;"",G804=""),SUM(G$1:G804)-SUM(P$1:P802),"")</f>
        <v/>
      </c>
      <c r="Q803" t="str">
        <f>IF(AND(O803&lt;&gt;"",O804=""),SUM(O$1:O804)-SUM(Q$1:Q802),"")</f>
        <v/>
      </c>
      <c r="R803" s="114" t="str">
        <f>IF(AND(I803&lt;&gt;"",I804=""),SUM(I$1:I804)-SUM(R$1:R802),"")</f>
        <v/>
      </c>
      <c r="S803" s="114" t="str">
        <f>IF(AND(K803&lt;&gt;"",K804=""),SUM(K$1:K804)-SUM(S$1:S802),"")</f>
        <v/>
      </c>
      <c r="T803" s="114" t="str">
        <f>IF(AND(M803&lt;&gt;"",M804=""),SUM(M$1:M804)-SUM(T$1:T802),"")</f>
        <v/>
      </c>
      <c r="V803" s="9" t="str">
        <f t="shared" si="138"/>
        <v/>
      </c>
      <c r="W803" s="28" t="str">
        <f t="shared" si="139"/>
        <v/>
      </c>
      <c r="X803" s="114" t="str">
        <f t="shared" si="140"/>
        <v/>
      </c>
      <c r="Y803" s="114" t="str">
        <f t="shared" si="141"/>
        <v/>
      </c>
      <c r="Z803" s="114" t="str">
        <f t="shared" si="142"/>
        <v/>
      </c>
    </row>
    <row r="804" spans="1:26" ht="12.75" x14ac:dyDescent="0.2">
      <c r="A804" s="16"/>
      <c r="C804" t="str">
        <f t="shared" si="132"/>
        <v/>
      </c>
      <c r="D804" s="16"/>
      <c r="E804" s="3" t="str">
        <f>IF(B804="","",IFERROR(VLOOKUP(B804,Ingredients!$A:$G,4,FALSE),"ingredient not in list"))</f>
        <v/>
      </c>
      <c r="F804" t="str">
        <f t="shared" si="133"/>
        <v/>
      </c>
      <c r="G804" s="9" t="str">
        <f>IF(B804="", "", IFERROR((VLOOKUP(B804,Ingredients!$A:$H,8,FALSE)*(D804/(VLOOKUP(B804,Ingredients!$A:$H,3,FALSE)))), "ingredient not in list"))</f>
        <v/>
      </c>
      <c r="H804" t="str">
        <f t="shared" si="134"/>
        <v/>
      </c>
      <c r="I804" s="69" t="str">
        <f>IF($B804="", "", IFERROR((VLOOKUP($B804,Ingredients!$A:$K,9,FALSE)*($D804/(VLOOKUP($B804,Ingredients!$A:$K,3,FALSE)))), "ingredient not in list"))</f>
        <v/>
      </c>
      <c r="J804" t="str">
        <f t="shared" si="135"/>
        <v/>
      </c>
      <c r="K804" s="69" t="str">
        <f>IF($B804="", "", IFERROR((VLOOKUP($B804,Ingredients!$A:$K,10,FALSE)*($D804/(VLOOKUP($B804,Ingredients!$A:$K,3,FALSE)))), "ingredient not in list"))</f>
        <v/>
      </c>
      <c r="L804" t="str">
        <f t="shared" si="136"/>
        <v/>
      </c>
      <c r="M804" s="69" t="str">
        <f>IF($B804="", "", IFERROR((VLOOKUP($B804,Ingredients!$A:$K,11,FALSE)*($D804/(VLOOKUP($B804,Ingredients!$A:$K,3,FALSE)))), "ingredient not in list"))</f>
        <v/>
      </c>
      <c r="N804" t="str">
        <f t="shared" si="137"/>
        <v/>
      </c>
      <c r="O804" s="29" t="str">
        <f>IF($B804="", "", IFERROR((VLOOKUP($B804,Ingredients!$A:$H,6,FALSE)*($D804/(VLOOKUP($B804,Ingredients!$A:$H,3,FALSE)))), "ingredient not in list"))</f>
        <v/>
      </c>
      <c r="P804" s="9" t="str">
        <f>IF(AND(G804&lt;&gt;"",G805=""),SUM(G$1:G805)-SUM(P$1:P803),"")</f>
        <v/>
      </c>
      <c r="Q804" t="str">
        <f>IF(AND(O804&lt;&gt;"",O805=""),SUM(O$1:O805)-SUM(Q$1:Q803),"")</f>
        <v/>
      </c>
      <c r="R804" s="114" t="str">
        <f>IF(AND(I804&lt;&gt;"",I805=""),SUM(I$1:I805)-SUM(R$1:R803),"")</f>
        <v/>
      </c>
      <c r="S804" s="114" t="str">
        <f>IF(AND(K804&lt;&gt;"",K805=""),SUM(K$1:K805)-SUM(S$1:S803),"")</f>
        <v/>
      </c>
      <c r="T804" s="114" t="str">
        <f>IF(AND(M804&lt;&gt;"",M805=""),SUM(M$1:M805)-SUM(T$1:T803),"")</f>
        <v/>
      </c>
      <c r="V804" s="9" t="str">
        <f t="shared" si="138"/>
        <v/>
      </c>
      <c r="W804" s="28" t="str">
        <f t="shared" si="139"/>
        <v/>
      </c>
      <c r="X804" s="114" t="str">
        <f t="shared" si="140"/>
        <v/>
      </c>
      <c r="Y804" s="114" t="str">
        <f t="shared" si="141"/>
        <v/>
      </c>
      <c r="Z804" s="114" t="str">
        <f t="shared" si="142"/>
        <v/>
      </c>
    </row>
    <row r="805" spans="1:26" ht="12.75" x14ac:dyDescent="0.2">
      <c r="A805" s="16"/>
      <c r="C805" t="str">
        <f t="shared" si="132"/>
        <v/>
      </c>
      <c r="D805" s="16"/>
      <c r="E805" s="3" t="str">
        <f>IF(B805="","",IFERROR(VLOOKUP(B805,Ingredients!$A:$G,4,FALSE),"ingredient not in list"))</f>
        <v/>
      </c>
      <c r="F805" t="str">
        <f t="shared" si="133"/>
        <v/>
      </c>
      <c r="G805" s="9" t="str">
        <f>IF(B805="", "", IFERROR((VLOOKUP(B805,Ingredients!$A:$H,8,FALSE)*(D805/(VLOOKUP(B805,Ingredients!$A:$H,3,FALSE)))), "ingredient not in list"))</f>
        <v/>
      </c>
      <c r="H805" t="str">
        <f t="shared" si="134"/>
        <v/>
      </c>
      <c r="I805" s="69" t="str">
        <f>IF($B805="", "", IFERROR((VLOOKUP($B805,Ingredients!$A:$K,9,FALSE)*($D805/(VLOOKUP($B805,Ingredients!$A:$K,3,FALSE)))), "ingredient not in list"))</f>
        <v/>
      </c>
      <c r="J805" t="str">
        <f t="shared" si="135"/>
        <v/>
      </c>
      <c r="K805" s="69" t="str">
        <f>IF($B805="", "", IFERROR((VLOOKUP($B805,Ingredients!$A:$K,10,FALSE)*($D805/(VLOOKUP($B805,Ingredients!$A:$K,3,FALSE)))), "ingredient not in list"))</f>
        <v/>
      </c>
      <c r="L805" t="str">
        <f t="shared" si="136"/>
        <v/>
      </c>
      <c r="M805" s="69" t="str">
        <f>IF($B805="", "", IFERROR((VLOOKUP($B805,Ingredients!$A:$K,11,FALSE)*($D805/(VLOOKUP($B805,Ingredients!$A:$K,3,FALSE)))), "ingredient not in list"))</f>
        <v/>
      </c>
      <c r="N805" t="str">
        <f t="shared" si="137"/>
        <v/>
      </c>
      <c r="O805" s="29" t="str">
        <f>IF($B805="", "", IFERROR((VLOOKUP($B805,Ingredients!$A:$H,6,FALSE)*($D805/(VLOOKUP($B805,Ingredients!$A:$H,3,FALSE)))), "ingredient not in list"))</f>
        <v/>
      </c>
      <c r="P805" s="9" t="str">
        <f>IF(AND(G805&lt;&gt;"",G806=""),SUM(G$1:G806)-SUM(P$1:P804),"")</f>
        <v/>
      </c>
      <c r="Q805" t="str">
        <f>IF(AND(O805&lt;&gt;"",O806=""),SUM(O$1:O806)-SUM(Q$1:Q804),"")</f>
        <v/>
      </c>
      <c r="R805" s="114" t="str">
        <f>IF(AND(I805&lt;&gt;"",I806=""),SUM(I$1:I806)-SUM(R$1:R804),"")</f>
        <v/>
      </c>
      <c r="S805" s="114" t="str">
        <f>IF(AND(K805&lt;&gt;"",K806=""),SUM(K$1:K806)-SUM(S$1:S804),"")</f>
        <v/>
      </c>
      <c r="T805" s="114" t="str">
        <f>IF(AND(M805&lt;&gt;"",M806=""),SUM(M$1:M806)-SUM(T$1:T804),"")</f>
        <v/>
      </c>
      <c r="V805" s="9" t="str">
        <f t="shared" si="138"/>
        <v/>
      </c>
      <c r="W805" s="28" t="str">
        <f t="shared" si="139"/>
        <v/>
      </c>
      <c r="X805" s="114" t="str">
        <f t="shared" si="140"/>
        <v/>
      </c>
      <c r="Y805" s="114" t="str">
        <f t="shared" si="141"/>
        <v/>
      </c>
      <c r="Z805" s="114" t="str">
        <f t="shared" si="142"/>
        <v/>
      </c>
    </row>
    <row r="806" spans="1:26" ht="12.75" x14ac:dyDescent="0.2">
      <c r="A806" s="16"/>
      <c r="C806" t="str">
        <f t="shared" si="132"/>
        <v/>
      </c>
      <c r="D806" s="16"/>
      <c r="E806" s="3" t="str">
        <f>IF(B806="","",IFERROR(VLOOKUP(B806,Ingredients!$A:$G,4,FALSE),"ingredient not in list"))</f>
        <v/>
      </c>
      <c r="F806" t="str">
        <f t="shared" si="133"/>
        <v/>
      </c>
      <c r="G806" s="9" t="str">
        <f>IF(B806="", "", IFERROR((VLOOKUP(B806,Ingredients!$A:$H,8,FALSE)*(D806/(VLOOKUP(B806,Ingredients!$A:$H,3,FALSE)))), "ingredient not in list"))</f>
        <v/>
      </c>
      <c r="H806" t="str">
        <f t="shared" si="134"/>
        <v/>
      </c>
      <c r="I806" s="69" t="str">
        <f>IF($B806="", "", IFERROR((VLOOKUP($B806,Ingredients!$A:$K,9,FALSE)*($D806/(VLOOKUP($B806,Ingredients!$A:$K,3,FALSE)))), "ingredient not in list"))</f>
        <v/>
      </c>
      <c r="J806" t="str">
        <f t="shared" si="135"/>
        <v/>
      </c>
      <c r="K806" s="69" t="str">
        <f>IF($B806="", "", IFERROR((VLOOKUP($B806,Ingredients!$A:$K,10,FALSE)*($D806/(VLOOKUP($B806,Ingredients!$A:$K,3,FALSE)))), "ingredient not in list"))</f>
        <v/>
      </c>
      <c r="L806" t="str">
        <f t="shared" si="136"/>
        <v/>
      </c>
      <c r="M806" s="69" t="str">
        <f>IF($B806="", "", IFERROR((VLOOKUP($B806,Ingredients!$A:$K,11,FALSE)*($D806/(VLOOKUP($B806,Ingredients!$A:$K,3,FALSE)))), "ingredient not in list"))</f>
        <v/>
      </c>
      <c r="N806" t="str">
        <f t="shared" si="137"/>
        <v/>
      </c>
      <c r="O806" s="29" t="str">
        <f>IF($B806="", "", IFERROR((VLOOKUP($B806,Ingredients!$A:$H,6,FALSE)*($D806/(VLOOKUP($B806,Ingredients!$A:$H,3,FALSE)))), "ingredient not in list"))</f>
        <v/>
      </c>
      <c r="P806" s="9" t="str">
        <f>IF(AND(G806&lt;&gt;"",G807=""),SUM(G$1:G807)-SUM(P$1:P805),"")</f>
        <v/>
      </c>
      <c r="Q806" t="str">
        <f>IF(AND(O806&lt;&gt;"",O807=""),SUM(O$1:O807)-SUM(Q$1:Q805),"")</f>
        <v/>
      </c>
      <c r="R806" s="114" t="str">
        <f>IF(AND(I806&lt;&gt;"",I807=""),SUM(I$1:I807)-SUM(R$1:R805),"")</f>
        <v/>
      </c>
      <c r="S806" s="114" t="str">
        <f>IF(AND(K806&lt;&gt;"",K807=""),SUM(K$1:K807)-SUM(S$1:S805),"")</f>
        <v/>
      </c>
      <c r="T806" s="114" t="str">
        <f>IF(AND(M806&lt;&gt;"",M807=""),SUM(M$1:M807)-SUM(T$1:T805),"")</f>
        <v/>
      </c>
      <c r="V806" s="9" t="str">
        <f t="shared" si="138"/>
        <v/>
      </c>
      <c r="W806" s="28" t="str">
        <f t="shared" si="139"/>
        <v/>
      </c>
      <c r="X806" s="114" t="str">
        <f t="shared" si="140"/>
        <v/>
      </c>
      <c r="Y806" s="114" t="str">
        <f t="shared" si="141"/>
        <v/>
      </c>
      <c r="Z806" s="114" t="str">
        <f t="shared" si="142"/>
        <v/>
      </c>
    </row>
    <row r="807" spans="1:26" ht="12.75" x14ac:dyDescent="0.2">
      <c r="A807" s="16"/>
      <c r="C807" t="str">
        <f t="shared" si="132"/>
        <v/>
      </c>
      <c r="D807" s="16"/>
      <c r="E807" s="3" t="str">
        <f>IF(B807="","",IFERROR(VLOOKUP(B807,Ingredients!$A:$G,4,FALSE),"ingredient not in list"))</f>
        <v/>
      </c>
      <c r="F807" t="str">
        <f t="shared" si="133"/>
        <v/>
      </c>
      <c r="G807" s="9" t="str">
        <f>IF(B807="", "", IFERROR((VLOOKUP(B807,Ingredients!$A:$H,8,FALSE)*(D807/(VLOOKUP(B807,Ingredients!$A:$H,3,FALSE)))), "ingredient not in list"))</f>
        <v/>
      </c>
      <c r="H807" t="str">
        <f t="shared" si="134"/>
        <v/>
      </c>
      <c r="I807" s="69" t="str">
        <f>IF($B807="", "", IFERROR((VLOOKUP($B807,Ingredients!$A:$K,9,FALSE)*($D807/(VLOOKUP($B807,Ingredients!$A:$K,3,FALSE)))), "ingredient not in list"))</f>
        <v/>
      </c>
      <c r="J807" t="str">
        <f t="shared" si="135"/>
        <v/>
      </c>
      <c r="K807" s="69" t="str">
        <f>IF($B807="", "", IFERROR((VLOOKUP($B807,Ingredients!$A:$K,10,FALSE)*($D807/(VLOOKUP($B807,Ingredients!$A:$K,3,FALSE)))), "ingredient not in list"))</f>
        <v/>
      </c>
      <c r="L807" t="str">
        <f t="shared" si="136"/>
        <v/>
      </c>
      <c r="M807" s="69" t="str">
        <f>IF($B807="", "", IFERROR((VLOOKUP($B807,Ingredients!$A:$K,11,FALSE)*($D807/(VLOOKUP($B807,Ingredients!$A:$K,3,FALSE)))), "ingredient not in list"))</f>
        <v/>
      </c>
      <c r="N807" t="str">
        <f t="shared" si="137"/>
        <v/>
      </c>
      <c r="O807" s="29" t="str">
        <f>IF($B807="", "", IFERROR((VLOOKUP($B807,Ingredients!$A:$H,6,FALSE)*($D807/(VLOOKUP($B807,Ingredients!$A:$H,3,FALSE)))), "ingredient not in list"))</f>
        <v/>
      </c>
      <c r="P807" s="9" t="str">
        <f>IF(AND(G807&lt;&gt;"",G808=""),SUM(G$1:G808)-SUM(P$1:P806),"")</f>
        <v/>
      </c>
      <c r="Q807" t="str">
        <f>IF(AND(O807&lt;&gt;"",O808=""),SUM(O$1:O808)-SUM(Q$1:Q806),"")</f>
        <v/>
      </c>
      <c r="R807" s="114" t="str">
        <f>IF(AND(I807&lt;&gt;"",I808=""),SUM(I$1:I808)-SUM(R$1:R806),"")</f>
        <v/>
      </c>
      <c r="S807" s="114" t="str">
        <f>IF(AND(K807&lt;&gt;"",K808=""),SUM(K$1:K808)-SUM(S$1:S806),"")</f>
        <v/>
      </c>
      <c r="T807" s="114" t="str">
        <f>IF(AND(M807&lt;&gt;"",M808=""),SUM(M$1:M808)-SUM(T$1:T806),"")</f>
        <v/>
      </c>
      <c r="V807" s="9" t="str">
        <f t="shared" si="138"/>
        <v/>
      </c>
      <c r="W807" s="28" t="str">
        <f t="shared" si="139"/>
        <v/>
      </c>
      <c r="X807" s="114" t="str">
        <f t="shared" si="140"/>
        <v/>
      </c>
      <c r="Y807" s="114" t="str">
        <f t="shared" si="141"/>
        <v/>
      </c>
      <c r="Z807" s="114" t="str">
        <f t="shared" si="142"/>
        <v/>
      </c>
    </row>
    <row r="808" spans="1:26" ht="12.75" x14ac:dyDescent="0.2">
      <c r="A808" s="16"/>
      <c r="C808" t="str">
        <f t="shared" si="132"/>
        <v/>
      </c>
      <c r="D808" s="16"/>
      <c r="E808" s="3" t="str">
        <f>IF(B808="","",IFERROR(VLOOKUP(B808,Ingredients!$A:$G,4,FALSE),"ingredient not in list"))</f>
        <v/>
      </c>
      <c r="F808" t="str">
        <f t="shared" si="133"/>
        <v/>
      </c>
      <c r="G808" s="9" t="str">
        <f>IF(B808="", "", IFERROR((VLOOKUP(B808,Ingredients!$A:$H,8,FALSE)*(D808/(VLOOKUP(B808,Ingredients!$A:$H,3,FALSE)))), "ingredient not in list"))</f>
        <v/>
      </c>
      <c r="H808" t="str">
        <f t="shared" si="134"/>
        <v/>
      </c>
      <c r="I808" s="69" t="str">
        <f>IF($B808="", "", IFERROR((VLOOKUP($B808,Ingredients!$A:$K,9,FALSE)*($D808/(VLOOKUP($B808,Ingredients!$A:$K,3,FALSE)))), "ingredient not in list"))</f>
        <v/>
      </c>
      <c r="J808" t="str">
        <f t="shared" si="135"/>
        <v/>
      </c>
      <c r="K808" s="69" t="str">
        <f>IF($B808="", "", IFERROR((VLOOKUP($B808,Ingredients!$A:$K,10,FALSE)*($D808/(VLOOKUP($B808,Ingredients!$A:$K,3,FALSE)))), "ingredient not in list"))</f>
        <v/>
      </c>
      <c r="L808" t="str">
        <f t="shared" si="136"/>
        <v/>
      </c>
      <c r="M808" s="69" t="str">
        <f>IF($B808="", "", IFERROR((VLOOKUP($B808,Ingredients!$A:$K,11,FALSE)*($D808/(VLOOKUP($B808,Ingredients!$A:$K,3,FALSE)))), "ingredient not in list"))</f>
        <v/>
      </c>
      <c r="N808" t="str">
        <f t="shared" si="137"/>
        <v/>
      </c>
      <c r="O808" s="29" t="str">
        <f>IF($B808="", "", IFERROR((VLOOKUP($B808,Ingredients!$A:$H,6,FALSE)*($D808/(VLOOKUP($B808,Ingredients!$A:$H,3,FALSE)))), "ingredient not in list"))</f>
        <v/>
      </c>
      <c r="P808" s="9" t="str">
        <f>IF(AND(G808&lt;&gt;"",G809=""),SUM(G$1:G809)-SUM(P$1:P807),"")</f>
        <v/>
      </c>
      <c r="Q808" t="str">
        <f>IF(AND(O808&lt;&gt;"",O809=""),SUM(O$1:O809)-SUM(Q$1:Q807),"")</f>
        <v/>
      </c>
      <c r="R808" s="114" t="str">
        <f>IF(AND(I808&lt;&gt;"",I809=""),SUM(I$1:I809)-SUM(R$1:R807),"")</f>
        <v/>
      </c>
      <c r="S808" s="114" t="str">
        <f>IF(AND(K808&lt;&gt;"",K809=""),SUM(K$1:K809)-SUM(S$1:S807),"")</f>
        <v/>
      </c>
      <c r="T808" s="114" t="str">
        <f>IF(AND(M808&lt;&gt;"",M809=""),SUM(M$1:M809)-SUM(T$1:T807),"")</f>
        <v/>
      </c>
      <c r="V808" s="9" t="str">
        <f t="shared" si="138"/>
        <v/>
      </c>
      <c r="W808" s="28" t="str">
        <f t="shared" si="139"/>
        <v/>
      </c>
      <c r="X808" s="114" t="str">
        <f t="shared" si="140"/>
        <v/>
      </c>
      <c r="Y808" s="114" t="str">
        <f t="shared" si="141"/>
        <v/>
      </c>
      <c r="Z808" s="114" t="str">
        <f t="shared" si="142"/>
        <v/>
      </c>
    </row>
    <row r="809" spans="1:26" ht="12.75" x14ac:dyDescent="0.2">
      <c r="A809" s="16"/>
      <c r="C809" t="str">
        <f t="shared" si="132"/>
        <v/>
      </c>
      <c r="D809" s="16"/>
      <c r="E809" s="3" t="str">
        <f>IF(B809="","",IFERROR(VLOOKUP(B809,Ingredients!$A:$G,4,FALSE),"ingredient not in list"))</f>
        <v/>
      </c>
      <c r="F809" t="str">
        <f t="shared" si="133"/>
        <v/>
      </c>
      <c r="G809" s="9" t="str">
        <f>IF(B809="", "", IFERROR((VLOOKUP(B809,Ingredients!$A:$H,8,FALSE)*(D809/(VLOOKUP(B809,Ingredients!$A:$H,3,FALSE)))), "ingredient not in list"))</f>
        <v/>
      </c>
      <c r="H809" t="str">
        <f t="shared" si="134"/>
        <v/>
      </c>
      <c r="I809" s="69" t="str">
        <f>IF($B809="", "", IFERROR((VLOOKUP($B809,Ingredients!$A:$K,9,FALSE)*($D809/(VLOOKUP($B809,Ingredients!$A:$K,3,FALSE)))), "ingredient not in list"))</f>
        <v/>
      </c>
      <c r="J809" t="str">
        <f t="shared" si="135"/>
        <v/>
      </c>
      <c r="K809" s="69" t="str">
        <f>IF($B809="", "", IFERROR((VLOOKUP($B809,Ingredients!$A:$K,10,FALSE)*($D809/(VLOOKUP($B809,Ingredients!$A:$K,3,FALSE)))), "ingredient not in list"))</f>
        <v/>
      </c>
      <c r="L809" t="str">
        <f t="shared" si="136"/>
        <v/>
      </c>
      <c r="M809" s="69" t="str">
        <f>IF($B809="", "", IFERROR((VLOOKUP($B809,Ingredients!$A:$K,11,FALSE)*($D809/(VLOOKUP($B809,Ingredients!$A:$K,3,FALSE)))), "ingredient not in list"))</f>
        <v/>
      </c>
      <c r="N809" t="str">
        <f t="shared" si="137"/>
        <v/>
      </c>
      <c r="O809" s="29" t="str">
        <f>IF($B809="", "", IFERROR((VLOOKUP($B809,Ingredients!$A:$H,6,FALSE)*($D809/(VLOOKUP($B809,Ingredients!$A:$H,3,FALSE)))), "ingredient not in list"))</f>
        <v/>
      </c>
      <c r="P809" s="9" t="str">
        <f>IF(AND(G809&lt;&gt;"",G810=""),SUM(G$1:G810)-SUM(P$1:P808),"")</f>
        <v/>
      </c>
      <c r="Q809" t="str">
        <f>IF(AND(O809&lt;&gt;"",O810=""),SUM(O$1:O810)-SUM(Q$1:Q808),"")</f>
        <v/>
      </c>
      <c r="R809" s="114" t="str">
        <f>IF(AND(I809&lt;&gt;"",I810=""),SUM(I$1:I810)-SUM(R$1:R808),"")</f>
        <v/>
      </c>
      <c r="S809" s="114" t="str">
        <f>IF(AND(K809&lt;&gt;"",K810=""),SUM(K$1:K810)-SUM(S$1:S808),"")</f>
        <v/>
      </c>
      <c r="T809" s="114" t="str">
        <f>IF(AND(M809&lt;&gt;"",M810=""),SUM(M$1:M810)-SUM(T$1:T808),"")</f>
        <v/>
      </c>
      <c r="V809" s="9" t="str">
        <f t="shared" si="138"/>
        <v/>
      </c>
      <c r="W809" s="28" t="str">
        <f t="shared" si="139"/>
        <v/>
      </c>
      <c r="X809" s="114" t="str">
        <f t="shared" si="140"/>
        <v/>
      </c>
      <c r="Y809" s="114" t="str">
        <f t="shared" si="141"/>
        <v/>
      </c>
      <c r="Z809" s="114" t="str">
        <f t="shared" si="142"/>
        <v/>
      </c>
    </row>
    <row r="810" spans="1:26" ht="12.75" x14ac:dyDescent="0.2">
      <c r="A810" s="16"/>
      <c r="C810" t="str">
        <f t="shared" si="132"/>
        <v/>
      </c>
      <c r="D810" s="16"/>
      <c r="E810" s="3" t="str">
        <f>IF(B810="","",IFERROR(VLOOKUP(B810,Ingredients!$A:$G,4,FALSE),"ingredient not in list"))</f>
        <v/>
      </c>
      <c r="F810" t="str">
        <f t="shared" si="133"/>
        <v/>
      </c>
      <c r="G810" s="9" t="str">
        <f>IF(B810="", "", IFERROR((VLOOKUP(B810,Ingredients!$A:$H,8,FALSE)*(D810/(VLOOKUP(B810,Ingredients!$A:$H,3,FALSE)))), "ingredient not in list"))</f>
        <v/>
      </c>
      <c r="H810" t="str">
        <f t="shared" si="134"/>
        <v/>
      </c>
      <c r="I810" s="69" t="str">
        <f>IF($B810="", "", IFERROR((VLOOKUP($B810,Ingredients!$A:$K,9,FALSE)*($D810/(VLOOKUP($B810,Ingredients!$A:$K,3,FALSE)))), "ingredient not in list"))</f>
        <v/>
      </c>
      <c r="J810" t="str">
        <f t="shared" si="135"/>
        <v/>
      </c>
      <c r="K810" s="69" t="str">
        <f>IF($B810="", "", IFERROR((VLOOKUP($B810,Ingredients!$A:$K,10,FALSE)*($D810/(VLOOKUP($B810,Ingredients!$A:$K,3,FALSE)))), "ingredient not in list"))</f>
        <v/>
      </c>
      <c r="L810" t="str">
        <f t="shared" si="136"/>
        <v/>
      </c>
      <c r="M810" s="69" t="str">
        <f>IF($B810="", "", IFERROR((VLOOKUP($B810,Ingredients!$A:$K,11,FALSE)*($D810/(VLOOKUP($B810,Ingredients!$A:$K,3,FALSE)))), "ingredient not in list"))</f>
        <v/>
      </c>
      <c r="N810" t="str">
        <f t="shared" si="137"/>
        <v/>
      </c>
      <c r="O810" s="29" t="str">
        <f>IF($B810="", "", IFERROR((VLOOKUP($B810,Ingredients!$A:$H,6,FALSE)*($D810/(VLOOKUP($B810,Ingredients!$A:$H,3,FALSE)))), "ingredient not in list"))</f>
        <v/>
      </c>
      <c r="P810" s="9" t="str">
        <f>IF(AND(G810&lt;&gt;"",G811=""),SUM(G$1:G811)-SUM(P$1:P809),"")</f>
        <v/>
      </c>
      <c r="Q810" t="str">
        <f>IF(AND(O810&lt;&gt;"",O811=""),SUM(O$1:O811)-SUM(Q$1:Q809),"")</f>
        <v/>
      </c>
      <c r="R810" s="114" t="str">
        <f>IF(AND(I810&lt;&gt;"",I811=""),SUM(I$1:I811)-SUM(R$1:R809),"")</f>
        <v/>
      </c>
      <c r="S810" s="114" t="str">
        <f>IF(AND(K810&lt;&gt;"",K811=""),SUM(K$1:K811)-SUM(S$1:S809),"")</f>
        <v/>
      </c>
      <c r="T810" s="114" t="str">
        <f>IF(AND(M810&lt;&gt;"",M811=""),SUM(M$1:M811)-SUM(T$1:T809),"")</f>
        <v/>
      </c>
      <c r="V810" s="9" t="str">
        <f t="shared" si="138"/>
        <v/>
      </c>
      <c r="W810" s="28" t="str">
        <f t="shared" si="139"/>
        <v/>
      </c>
      <c r="X810" s="114" t="str">
        <f t="shared" si="140"/>
        <v/>
      </c>
      <c r="Y810" s="114" t="str">
        <f t="shared" si="141"/>
        <v/>
      </c>
      <c r="Z810" s="114" t="str">
        <f t="shared" si="142"/>
        <v/>
      </c>
    </row>
    <row r="811" spans="1:26" ht="12.75" x14ac:dyDescent="0.2">
      <c r="A811" s="16"/>
      <c r="C811" t="str">
        <f t="shared" si="132"/>
        <v/>
      </c>
      <c r="D811" s="16"/>
      <c r="E811" s="3" t="str">
        <f>IF(B811="","",IFERROR(VLOOKUP(B811,Ingredients!$A:$G,4,FALSE),"ingredient not in list"))</f>
        <v/>
      </c>
      <c r="F811" t="str">
        <f t="shared" si="133"/>
        <v/>
      </c>
      <c r="G811" s="9" t="str">
        <f>IF(B811="", "", IFERROR((VLOOKUP(B811,Ingredients!$A:$H,8,FALSE)*(D811/(VLOOKUP(B811,Ingredients!$A:$H,3,FALSE)))), "ingredient not in list"))</f>
        <v/>
      </c>
      <c r="H811" t="str">
        <f t="shared" si="134"/>
        <v/>
      </c>
      <c r="I811" s="69" t="str">
        <f>IF($B811="", "", IFERROR((VLOOKUP($B811,Ingredients!$A:$K,9,FALSE)*($D811/(VLOOKUP($B811,Ingredients!$A:$K,3,FALSE)))), "ingredient not in list"))</f>
        <v/>
      </c>
      <c r="J811" t="str">
        <f t="shared" si="135"/>
        <v/>
      </c>
      <c r="K811" s="69" t="str">
        <f>IF($B811="", "", IFERROR((VLOOKUP($B811,Ingredients!$A:$K,10,FALSE)*($D811/(VLOOKUP($B811,Ingredients!$A:$K,3,FALSE)))), "ingredient not in list"))</f>
        <v/>
      </c>
      <c r="L811" t="str">
        <f t="shared" si="136"/>
        <v/>
      </c>
      <c r="M811" s="69" t="str">
        <f>IF($B811="", "", IFERROR((VLOOKUP($B811,Ingredients!$A:$K,11,FALSE)*($D811/(VLOOKUP($B811,Ingredients!$A:$K,3,FALSE)))), "ingredient not in list"))</f>
        <v/>
      </c>
      <c r="N811" t="str">
        <f t="shared" si="137"/>
        <v/>
      </c>
      <c r="O811" s="29" t="str">
        <f>IF($B811="", "", IFERROR((VLOOKUP($B811,Ingredients!$A:$H,6,FALSE)*($D811/(VLOOKUP($B811,Ingredients!$A:$H,3,FALSE)))), "ingredient not in list"))</f>
        <v/>
      </c>
      <c r="P811" s="9" t="str">
        <f>IF(AND(G811&lt;&gt;"",G812=""),SUM(G$1:G812)-SUM(P$1:P810),"")</f>
        <v/>
      </c>
      <c r="Q811" t="str">
        <f>IF(AND(O811&lt;&gt;"",O812=""),SUM(O$1:O812)-SUM(Q$1:Q810),"")</f>
        <v/>
      </c>
      <c r="R811" s="114" t="str">
        <f>IF(AND(I811&lt;&gt;"",I812=""),SUM(I$1:I812)-SUM(R$1:R810),"")</f>
        <v/>
      </c>
      <c r="S811" s="114" t="str">
        <f>IF(AND(K811&lt;&gt;"",K812=""),SUM(K$1:K812)-SUM(S$1:S810),"")</f>
        <v/>
      </c>
      <c r="T811" s="114" t="str">
        <f>IF(AND(M811&lt;&gt;"",M812=""),SUM(M$1:M812)-SUM(T$1:T810),"")</f>
        <v/>
      </c>
      <c r="V811" s="9" t="str">
        <f t="shared" si="138"/>
        <v/>
      </c>
      <c r="W811" s="28" t="str">
        <f t="shared" si="139"/>
        <v/>
      </c>
      <c r="X811" s="114" t="str">
        <f t="shared" si="140"/>
        <v/>
      </c>
      <c r="Y811" s="114" t="str">
        <f t="shared" si="141"/>
        <v/>
      </c>
      <c r="Z811" s="114" t="str">
        <f t="shared" si="142"/>
        <v/>
      </c>
    </row>
    <row r="812" spans="1:26" ht="12.75" x14ac:dyDescent="0.2">
      <c r="A812" s="16"/>
      <c r="C812" t="str">
        <f t="shared" si="132"/>
        <v/>
      </c>
      <c r="D812" s="16"/>
      <c r="E812" s="3" t="str">
        <f>IF(B812="","",IFERROR(VLOOKUP(B812,Ingredients!$A:$G,4,FALSE),"ingredient not in list"))</f>
        <v/>
      </c>
      <c r="F812" t="str">
        <f t="shared" si="133"/>
        <v/>
      </c>
      <c r="G812" s="9" t="str">
        <f>IF(B812="", "", IFERROR((VLOOKUP(B812,Ingredients!$A:$H,8,FALSE)*(D812/(VLOOKUP(B812,Ingredients!$A:$H,3,FALSE)))), "ingredient not in list"))</f>
        <v/>
      </c>
      <c r="H812" t="str">
        <f t="shared" si="134"/>
        <v/>
      </c>
      <c r="I812" s="69" t="str">
        <f>IF($B812="", "", IFERROR((VLOOKUP($B812,Ingredients!$A:$K,9,FALSE)*($D812/(VLOOKUP($B812,Ingredients!$A:$K,3,FALSE)))), "ingredient not in list"))</f>
        <v/>
      </c>
      <c r="J812" t="str">
        <f t="shared" si="135"/>
        <v/>
      </c>
      <c r="K812" s="69" t="str">
        <f>IF($B812="", "", IFERROR((VLOOKUP($B812,Ingredients!$A:$K,10,FALSE)*($D812/(VLOOKUP($B812,Ingredients!$A:$K,3,FALSE)))), "ingredient not in list"))</f>
        <v/>
      </c>
      <c r="L812" t="str">
        <f t="shared" si="136"/>
        <v/>
      </c>
      <c r="M812" s="69" t="str">
        <f>IF($B812="", "", IFERROR((VLOOKUP($B812,Ingredients!$A:$K,11,FALSE)*($D812/(VLOOKUP($B812,Ingredients!$A:$K,3,FALSE)))), "ingredient not in list"))</f>
        <v/>
      </c>
      <c r="N812" t="str">
        <f t="shared" si="137"/>
        <v/>
      </c>
      <c r="O812" s="29" t="str">
        <f>IF($B812="", "", IFERROR((VLOOKUP($B812,Ingredients!$A:$H,6,FALSE)*($D812/(VLOOKUP($B812,Ingredients!$A:$H,3,FALSE)))), "ingredient not in list"))</f>
        <v/>
      </c>
      <c r="P812" s="9" t="str">
        <f>IF(AND(G812&lt;&gt;"",G813=""),SUM(G$1:G813)-SUM(P$1:P811),"")</f>
        <v/>
      </c>
      <c r="Q812" t="str">
        <f>IF(AND(O812&lt;&gt;"",O813=""),SUM(O$1:O813)-SUM(Q$1:Q811),"")</f>
        <v/>
      </c>
      <c r="R812" s="114" t="str">
        <f>IF(AND(I812&lt;&gt;"",I813=""),SUM(I$1:I813)-SUM(R$1:R811),"")</f>
        <v/>
      </c>
      <c r="S812" s="114" t="str">
        <f>IF(AND(K812&lt;&gt;"",K813=""),SUM(K$1:K813)-SUM(S$1:S811),"")</f>
        <v/>
      </c>
      <c r="T812" s="114" t="str">
        <f>IF(AND(M812&lt;&gt;"",M813=""),SUM(M$1:M813)-SUM(T$1:T811),"")</f>
        <v/>
      </c>
      <c r="V812" s="9" t="str">
        <f t="shared" si="138"/>
        <v/>
      </c>
      <c r="W812" s="28" t="str">
        <f t="shared" si="139"/>
        <v/>
      </c>
      <c r="X812" s="114" t="str">
        <f t="shared" si="140"/>
        <v/>
      </c>
      <c r="Y812" s="114" t="str">
        <f t="shared" si="141"/>
        <v/>
      </c>
      <c r="Z812" s="114" t="str">
        <f t="shared" si="142"/>
        <v/>
      </c>
    </row>
    <row r="813" spans="1:26" ht="12.75" x14ac:dyDescent="0.2">
      <c r="A813" s="16"/>
      <c r="C813" t="str">
        <f t="shared" si="132"/>
        <v/>
      </c>
      <c r="D813" s="16"/>
      <c r="E813" s="3" t="str">
        <f>IF(B813="","",IFERROR(VLOOKUP(B813,Ingredients!$A:$G,4,FALSE),"ingredient not in list"))</f>
        <v/>
      </c>
      <c r="F813" t="str">
        <f t="shared" si="133"/>
        <v/>
      </c>
      <c r="G813" s="9" t="str">
        <f>IF(B813="", "", IFERROR((VLOOKUP(B813,Ingredients!$A:$H,8,FALSE)*(D813/(VLOOKUP(B813,Ingredients!$A:$H,3,FALSE)))), "ingredient not in list"))</f>
        <v/>
      </c>
      <c r="H813" t="str">
        <f t="shared" si="134"/>
        <v/>
      </c>
      <c r="I813" s="69" t="str">
        <f>IF($B813="", "", IFERROR((VLOOKUP($B813,Ingredients!$A:$K,9,FALSE)*($D813/(VLOOKUP($B813,Ingredients!$A:$K,3,FALSE)))), "ingredient not in list"))</f>
        <v/>
      </c>
      <c r="J813" t="str">
        <f t="shared" si="135"/>
        <v/>
      </c>
      <c r="K813" s="69" t="str">
        <f>IF($B813="", "", IFERROR((VLOOKUP($B813,Ingredients!$A:$K,10,FALSE)*($D813/(VLOOKUP($B813,Ingredients!$A:$K,3,FALSE)))), "ingredient not in list"))</f>
        <v/>
      </c>
      <c r="L813" t="str">
        <f t="shared" si="136"/>
        <v/>
      </c>
      <c r="M813" s="69" t="str">
        <f>IF($B813="", "", IFERROR((VLOOKUP($B813,Ingredients!$A:$K,11,FALSE)*($D813/(VLOOKUP($B813,Ingredients!$A:$K,3,FALSE)))), "ingredient not in list"))</f>
        <v/>
      </c>
      <c r="N813" t="str">
        <f t="shared" si="137"/>
        <v/>
      </c>
      <c r="O813" s="29" t="str">
        <f>IF($B813="", "", IFERROR((VLOOKUP($B813,Ingredients!$A:$H,6,FALSE)*($D813/(VLOOKUP($B813,Ingredients!$A:$H,3,FALSE)))), "ingredient not in list"))</f>
        <v/>
      </c>
      <c r="P813" s="9" t="str">
        <f>IF(AND(G813&lt;&gt;"",G814=""),SUM(G$1:G814)-SUM(P$1:P812),"")</f>
        <v/>
      </c>
      <c r="Q813" t="str">
        <f>IF(AND(O813&lt;&gt;"",O814=""),SUM(O$1:O814)-SUM(Q$1:Q812),"")</f>
        <v/>
      </c>
      <c r="R813" s="114" t="str">
        <f>IF(AND(I813&lt;&gt;"",I814=""),SUM(I$1:I814)-SUM(R$1:R812),"")</f>
        <v/>
      </c>
      <c r="S813" s="114" t="str">
        <f>IF(AND(K813&lt;&gt;"",K814=""),SUM(K$1:K814)-SUM(S$1:S812),"")</f>
        <v/>
      </c>
      <c r="T813" s="114" t="str">
        <f>IF(AND(M813&lt;&gt;"",M814=""),SUM(M$1:M814)-SUM(T$1:T812),"")</f>
        <v/>
      </c>
      <c r="V813" s="9" t="str">
        <f t="shared" si="138"/>
        <v/>
      </c>
      <c r="W813" s="28" t="str">
        <f t="shared" si="139"/>
        <v/>
      </c>
      <c r="X813" s="114" t="str">
        <f t="shared" si="140"/>
        <v/>
      </c>
      <c r="Y813" s="114" t="str">
        <f t="shared" si="141"/>
        <v/>
      </c>
      <c r="Z813" s="114" t="str">
        <f t="shared" si="142"/>
        <v/>
      </c>
    </row>
    <row r="814" spans="1:26" ht="12.75" x14ac:dyDescent="0.2">
      <c r="A814" s="16"/>
      <c r="C814" t="str">
        <f t="shared" si="132"/>
        <v/>
      </c>
      <c r="D814" s="16"/>
      <c r="E814" s="3" t="str">
        <f>IF(B814="","",IFERROR(VLOOKUP(B814,Ingredients!$A:$G,4,FALSE),"ingredient not in list"))</f>
        <v/>
      </c>
      <c r="F814" t="str">
        <f t="shared" si="133"/>
        <v/>
      </c>
      <c r="G814" s="9" t="str">
        <f>IF(B814="", "", IFERROR((VLOOKUP(B814,Ingredients!$A:$H,8,FALSE)*(D814/(VLOOKUP(B814,Ingredients!$A:$H,3,FALSE)))), "ingredient not in list"))</f>
        <v/>
      </c>
      <c r="H814" t="str">
        <f t="shared" si="134"/>
        <v/>
      </c>
      <c r="I814" s="69" t="str">
        <f>IF($B814="", "", IFERROR((VLOOKUP($B814,Ingredients!$A:$K,9,FALSE)*($D814/(VLOOKUP($B814,Ingredients!$A:$K,3,FALSE)))), "ingredient not in list"))</f>
        <v/>
      </c>
      <c r="J814" t="str">
        <f t="shared" si="135"/>
        <v/>
      </c>
      <c r="K814" s="69" t="str">
        <f>IF($B814="", "", IFERROR((VLOOKUP($B814,Ingredients!$A:$K,10,FALSE)*($D814/(VLOOKUP($B814,Ingredients!$A:$K,3,FALSE)))), "ingredient not in list"))</f>
        <v/>
      </c>
      <c r="L814" t="str">
        <f t="shared" si="136"/>
        <v/>
      </c>
      <c r="M814" s="69" t="str">
        <f>IF($B814="", "", IFERROR((VLOOKUP($B814,Ingredients!$A:$K,11,FALSE)*($D814/(VLOOKUP($B814,Ingredients!$A:$K,3,FALSE)))), "ingredient not in list"))</f>
        <v/>
      </c>
      <c r="N814" t="str">
        <f t="shared" si="137"/>
        <v/>
      </c>
      <c r="O814" s="29" t="str">
        <f>IF($B814="", "", IFERROR((VLOOKUP($B814,Ingredients!$A:$H,6,FALSE)*($D814/(VLOOKUP($B814,Ingredients!$A:$H,3,FALSE)))), "ingredient not in list"))</f>
        <v/>
      </c>
      <c r="P814" s="9" t="str">
        <f>IF(AND(G814&lt;&gt;"",G815=""),SUM(G$1:G815)-SUM(P$1:P813),"")</f>
        <v/>
      </c>
      <c r="Q814" t="str">
        <f>IF(AND(O814&lt;&gt;"",O815=""),SUM(O$1:O815)-SUM(Q$1:Q813),"")</f>
        <v/>
      </c>
      <c r="R814" s="114" t="str">
        <f>IF(AND(I814&lt;&gt;"",I815=""),SUM(I$1:I815)-SUM(R$1:R813),"")</f>
        <v/>
      </c>
      <c r="S814" s="114" t="str">
        <f>IF(AND(K814&lt;&gt;"",K815=""),SUM(K$1:K815)-SUM(S$1:S813),"")</f>
        <v/>
      </c>
      <c r="T814" s="114" t="str">
        <f>IF(AND(M814&lt;&gt;"",M815=""),SUM(M$1:M815)-SUM(T$1:T813),"")</f>
        <v/>
      </c>
      <c r="V814" s="9" t="str">
        <f t="shared" si="138"/>
        <v/>
      </c>
      <c r="W814" s="28" t="str">
        <f t="shared" si="139"/>
        <v/>
      </c>
      <c r="X814" s="114" t="str">
        <f t="shared" si="140"/>
        <v/>
      </c>
      <c r="Y814" s="114" t="str">
        <f t="shared" si="141"/>
        <v/>
      </c>
      <c r="Z814" s="114" t="str">
        <f t="shared" si="142"/>
        <v/>
      </c>
    </row>
    <row r="815" spans="1:26" ht="12.75" x14ac:dyDescent="0.2">
      <c r="A815" s="16"/>
      <c r="C815" t="str">
        <f t="shared" si="132"/>
        <v/>
      </c>
      <c r="D815" s="16"/>
      <c r="E815" s="3" t="str">
        <f>IF(B815="","",IFERROR(VLOOKUP(B815,Ingredients!$A:$G,4,FALSE),"ingredient not in list"))</f>
        <v/>
      </c>
      <c r="F815" t="str">
        <f t="shared" si="133"/>
        <v/>
      </c>
      <c r="G815" s="9" t="str">
        <f>IF(B815="", "", IFERROR((VLOOKUP(B815,Ingredients!$A:$H,8,FALSE)*(D815/(VLOOKUP(B815,Ingredients!$A:$H,3,FALSE)))), "ingredient not in list"))</f>
        <v/>
      </c>
      <c r="H815" t="str">
        <f t="shared" si="134"/>
        <v/>
      </c>
      <c r="I815" s="69" t="str">
        <f>IF($B815="", "", IFERROR((VLOOKUP($B815,Ingredients!$A:$K,9,FALSE)*($D815/(VLOOKUP($B815,Ingredients!$A:$K,3,FALSE)))), "ingredient not in list"))</f>
        <v/>
      </c>
      <c r="J815" t="str">
        <f t="shared" si="135"/>
        <v/>
      </c>
      <c r="K815" s="69" t="str">
        <f>IF($B815="", "", IFERROR((VLOOKUP($B815,Ingredients!$A:$K,10,FALSE)*($D815/(VLOOKUP($B815,Ingredients!$A:$K,3,FALSE)))), "ingredient not in list"))</f>
        <v/>
      </c>
      <c r="L815" t="str">
        <f t="shared" si="136"/>
        <v/>
      </c>
      <c r="M815" s="69" t="str">
        <f>IF($B815="", "", IFERROR((VLOOKUP($B815,Ingredients!$A:$K,11,FALSE)*($D815/(VLOOKUP($B815,Ingredients!$A:$K,3,FALSE)))), "ingredient not in list"))</f>
        <v/>
      </c>
      <c r="N815" t="str">
        <f t="shared" si="137"/>
        <v/>
      </c>
      <c r="O815" s="29" t="str">
        <f>IF($B815="", "", IFERROR((VLOOKUP($B815,Ingredients!$A:$H,6,FALSE)*($D815/(VLOOKUP($B815,Ingredients!$A:$H,3,FALSE)))), "ingredient not in list"))</f>
        <v/>
      </c>
      <c r="P815" s="9" t="str">
        <f>IF(AND(G815&lt;&gt;"",G816=""),SUM(G$1:G816)-SUM(P$1:P814),"")</f>
        <v/>
      </c>
      <c r="Q815" t="str">
        <f>IF(AND(O815&lt;&gt;"",O816=""),SUM(O$1:O816)-SUM(Q$1:Q814),"")</f>
        <v/>
      </c>
      <c r="R815" s="114" t="str">
        <f>IF(AND(I815&lt;&gt;"",I816=""),SUM(I$1:I816)-SUM(R$1:R814),"")</f>
        <v/>
      </c>
      <c r="S815" s="114" t="str">
        <f>IF(AND(K815&lt;&gt;"",K816=""),SUM(K$1:K816)-SUM(S$1:S814),"")</f>
        <v/>
      </c>
      <c r="T815" s="114" t="str">
        <f>IF(AND(M815&lt;&gt;"",M816=""),SUM(M$1:M816)-SUM(T$1:T814),"")</f>
        <v/>
      </c>
      <c r="V815" s="9" t="str">
        <f t="shared" si="138"/>
        <v/>
      </c>
      <c r="W815" s="28" t="str">
        <f t="shared" si="139"/>
        <v/>
      </c>
      <c r="X815" s="114" t="str">
        <f t="shared" si="140"/>
        <v/>
      </c>
      <c r="Y815" s="114" t="str">
        <f t="shared" si="141"/>
        <v/>
      </c>
      <c r="Z815" s="114" t="str">
        <f t="shared" si="142"/>
        <v/>
      </c>
    </row>
    <row r="816" spans="1:26" ht="12.75" x14ac:dyDescent="0.2">
      <c r="A816" s="16"/>
      <c r="C816" t="str">
        <f t="shared" si="132"/>
        <v/>
      </c>
      <c r="D816" s="16"/>
      <c r="E816" s="3" t="str">
        <f>IF(B816="","",IFERROR(VLOOKUP(B816,Ingredients!$A:$G,4,FALSE),"ingredient not in list"))</f>
        <v/>
      </c>
      <c r="F816" t="str">
        <f t="shared" si="133"/>
        <v/>
      </c>
      <c r="G816" s="9" t="str">
        <f>IF(B816="", "", IFERROR((VLOOKUP(B816,Ingredients!$A:$H,8,FALSE)*(D816/(VLOOKUP(B816,Ingredients!$A:$H,3,FALSE)))), "ingredient not in list"))</f>
        <v/>
      </c>
      <c r="H816" t="str">
        <f t="shared" si="134"/>
        <v/>
      </c>
      <c r="I816" s="69" t="str">
        <f>IF($B816="", "", IFERROR((VLOOKUP($B816,Ingredients!$A:$K,9,FALSE)*($D816/(VLOOKUP($B816,Ingredients!$A:$K,3,FALSE)))), "ingredient not in list"))</f>
        <v/>
      </c>
      <c r="J816" t="str">
        <f t="shared" si="135"/>
        <v/>
      </c>
      <c r="K816" s="69" t="str">
        <f>IF($B816="", "", IFERROR((VLOOKUP($B816,Ingredients!$A:$K,10,FALSE)*($D816/(VLOOKUP($B816,Ingredients!$A:$K,3,FALSE)))), "ingredient not in list"))</f>
        <v/>
      </c>
      <c r="L816" t="str">
        <f t="shared" si="136"/>
        <v/>
      </c>
      <c r="M816" s="69" t="str">
        <f>IF($B816="", "", IFERROR((VLOOKUP($B816,Ingredients!$A:$K,11,FALSE)*($D816/(VLOOKUP($B816,Ingredients!$A:$K,3,FALSE)))), "ingredient not in list"))</f>
        <v/>
      </c>
      <c r="N816" t="str">
        <f t="shared" si="137"/>
        <v/>
      </c>
      <c r="O816" s="29" t="str">
        <f>IF($B816="", "", IFERROR((VLOOKUP($B816,Ingredients!$A:$H,6,FALSE)*($D816/(VLOOKUP($B816,Ingredients!$A:$H,3,FALSE)))), "ingredient not in list"))</f>
        <v/>
      </c>
      <c r="P816" s="9" t="str">
        <f>IF(AND(G816&lt;&gt;"",G817=""),SUM(G$1:G817)-SUM(P$1:P815),"")</f>
        <v/>
      </c>
      <c r="Q816" t="str">
        <f>IF(AND(O816&lt;&gt;"",O817=""),SUM(O$1:O817)-SUM(Q$1:Q815),"")</f>
        <v/>
      </c>
      <c r="R816" s="114" t="str">
        <f>IF(AND(I816&lt;&gt;"",I817=""),SUM(I$1:I817)-SUM(R$1:R815),"")</f>
        <v/>
      </c>
      <c r="S816" s="114" t="str">
        <f>IF(AND(K816&lt;&gt;"",K817=""),SUM(K$1:K817)-SUM(S$1:S815),"")</f>
        <v/>
      </c>
      <c r="T816" s="114" t="str">
        <f>IF(AND(M816&lt;&gt;"",M817=""),SUM(M$1:M817)-SUM(T$1:T815),"")</f>
        <v/>
      </c>
      <c r="V816" s="9" t="str">
        <f t="shared" si="138"/>
        <v/>
      </c>
      <c r="W816" s="28" t="str">
        <f t="shared" si="139"/>
        <v/>
      </c>
      <c r="X816" s="114" t="str">
        <f t="shared" si="140"/>
        <v/>
      </c>
      <c r="Y816" s="114" t="str">
        <f t="shared" si="141"/>
        <v/>
      </c>
      <c r="Z816" s="114" t="str">
        <f t="shared" si="142"/>
        <v/>
      </c>
    </row>
    <row r="817" spans="1:26" ht="12.75" x14ac:dyDescent="0.2">
      <c r="A817" s="16"/>
      <c r="C817" t="str">
        <f t="shared" si="132"/>
        <v/>
      </c>
      <c r="D817" s="16"/>
      <c r="E817" s="3" t="str">
        <f>IF(B817="","",IFERROR(VLOOKUP(B817,Ingredients!$A:$G,4,FALSE),"ingredient not in list"))</f>
        <v/>
      </c>
      <c r="F817" t="str">
        <f t="shared" si="133"/>
        <v/>
      </c>
      <c r="G817" s="9" t="str">
        <f>IF(B817="", "", IFERROR((VLOOKUP(B817,Ingredients!$A:$H,8,FALSE)*(D817/(VLOOKUP(B817,Ingredients!$A:$H,3,FALSE)))), "ingredient not in list"))</f>
        <v/>
      </c>
      <c r="H817" t="str">
        <f t="shared" si="134"/>
        <v/>
      </c>
      <c r="I817" s="69" t="str">
        <f>IF($B817="", "", IFERROR((VLOOKUP($B817,Ingredients!$A:$K,9,FALSE)*($D817/(VLOOKUP($B817,Ingredients!$A:$K,3,FALSE)))), "ingredient not in list"))</f>
        <v/>
      </c>
      <c r="J817" t="str">
        <f t="shared" si="135"/>
        <v/>
      </c>
      <c r="K817" s="69" t="str">
        <f>IF($B817="", "", IFERROR((VLOOKUP($B817,Ingredients!$A:$K,10,FALSE)*($D817/(VLOOKUP($B817,Ingredients!$A:$K,3,FALSE)))), "ingredient not in list"))</f>
        <v/>
      </c>
      <c r="L817" t="str">
        <f t="shared" si="136"/>
        <v/>
      </c>
      <c r="M817" s="69" t="str">
        <f>IF($B817="", "", IFERROR((VLOOKUP($B817,Ingredients!$A:$K,11,FALSE)*($D817/(VLOOKUP($B817,Ingredients!$A:$K,3,FALSE)))), "ingredient not in list"))</f>
        <v/>
      </c>
      <c r="N817" t="str">
        <f t="shared" si="137"/>
        <v/>
      </c>
      <c r="O817" s="29" t="str">
        <f>IF($B817="", "", IFERROR((VLOOKUP($B817,Ingredients!$A:$H,6,FALSE)*($D817/(VLOOKUP($B817,Ingredients!$A:$H,3,FALSE)))), "ingredient not in list"))</f>
        <v/>
      </c>
      <c r="P817" s="9" t="str">
        <f>IF(AND(G817&lt;&gt;"",G818=""),SUM(G$1:G818)-SUM(P$1:P816),"")</f>
        <v/>
      </c>
      <c r="Q817" t="str">
        <f>IF(AND(O817&lt;&gt;"",O818=""),SUM(O$1:O818)-SUM(Q$1:Q816),"")</f>
        <v/>
      </c>
      <c r="R817" s="114" t="str">
        <f>IF(AND(I817&lt;&gt;"",I818=""),SUM(I$1:I818)-SUM(R$1:R816),"")</f>
        <v/>
      </c>
      <c r="S817" s="114" t="str">
        <f>IF(AND(K817&lt;&gt;"",K818=""),SUM(K$1:K818)-SUM(S$1:S816),"")</f>
        <v/>
      </c>
      <c r="T817" s="114" t="str">
        <f>IF(AND(M817&lt;&gt;"",M818=""),SUM(M$1:M818)-SUM(T$1:T816),"")</f>
        <v/>
      </c>
      <c r="V817" s="9" t="str">
        <f t="shared" si="138"/>
        <v/>
      </c>
      <c r="W817" s="28" t="str">
        <f t="shared" si="139"/>
        <v/>
      </c>
      <c r="X817" s="114" t="str">
        <f t="shared" si="140"/>
        <v/>
      </c>
      <c r="Y817" s="114" t="str">
        <f t="shared" si="141"/>
        <v/>
      </c>
      <c r="Z817" s="114" t="str">
        <f t="shared" si="142"/>
        <v/>
      </c>
    </row>
    <row r="818" spans="1:26" ht="12.75" x14ac:dyDescent="0.2">
      <c r="A818" s="16"/>
      <c r="C818" t="str">
        <f t="shared" si="132"/>
        <v/>
      </c>
      <c r="D818" s="16"/>
      <c r="E818" s="3" t="str">
        <f>IF(B818="","",IFERROR(VLOOKUP(B818,Ingredients!$A:$G,4,FALSE),"ingredient not in list"))</f>
        <v/>
      </c>
      <c r="F818" t="str">
        <f t="shared" si="133"/>
        <v/>
      </c>
      <c r="G818" s="9" t="str">
        <f>IF(B818="", "", IFERROR((VLOOKUP(B818,Ingredients!$A:$H,8,FALSE)*(D818/(VLOOKUP(B818,Ingredients!$A:$H,3,FALSE)))), "ingredient not in list"))</f>
        <v/>
      </c>
      <c r="H818" t="str">
        <f t="shared" si="134"/>
        <v/>
      </c>
      <c r="I818" s="69" t="str">
        <f>IF($B818="", "", IFERROR((VLOOKUP($B818,Ingredients!$A:$K,9,FALSE)*($D818/(VLOOKUP($B818,Ingredients!$A:$K,3,FALSE)))), "ingredient not in list"))</f>
        <v/>
      </c>
      <c r="J818" t="str">
        <f t="shared" si="135"/>
        <v/>
      </c>
      <c r="K818" s="69" t="str">
        <f>IF($B818="", "", IFERROR((VLOOKUP($B818,Ingredients!$A:$K,10,FALSE)*($D818/(VLOOKUP($B818,Ingredients!$A:$K,3,FALSE)))), "ingredient not in list"))</f>
        <v/>
      </c>
      <c r="L818" t="str">
        <f t="shared" si="136"/>
        <v/>
      </c>
      <c r="M818" s="69" t="str">
        <f>IF($B818="", "", IFERROR((VLOOKUP($B818,Ingredients!$A:$K,11,FALSE)*($D818/(VLOOKUP($B818,Ingredients!$A:$K,3,FALSE)))), "ingredient not in list"))</f>
        <v/>
      </c>
      <c r="N818" t="str">
        <f t="shared" si="137"/>
        <v/>
      </c>
      <c r="O818" s="29" t="str">
        <f>IF($B818="", "", IFERROR((VLOOKUP($B818,Ingredients!$A:$H,6,FALSE)*($D818/(VLOOKUP($B818,Ingredients!$A:$H,3,FALSE)))), "ingredient not in list"))</f>
        <v/>
      </c>
      <c r="P818" s="9" t="str">
        <f>IF(AND(G818&lt;&gt;"",G819=""),SUM(G$1:G819)-SUM(P$1:P817),"")</f>
        <v/>
      </c>
      <c r="Q818" t="str">
        <f>IF(AND(O818&lt;&gt;"",O819=""),SUM(O$1:O819)-SUM(Q$1:Q817),"")</f>
        <v/>
      </c>
      <c r="R818" s="114" t="str">
        <f>IF(AND(I818&lt;&gt;"",I819=""),SUM(I$1:I819)-SUM(R$1:R817),"")</f>
        <v/>
      </c>
      <c r="S818" s="114" t="str">
        <f>IF(AND(K818&lt;&gt;"",K819=""),SUM(K$1:K819)-SUM(S$1:S817),"")</f>
        <v/>
      </c>
      <c r="T818" s="114" t="str">
        <f>IF(AND(M818&lt;&gt;"",M819=""),SUM(M$1:M819)-SUM(T$1:T817),"")</f>
        <v/>
      </c>
      <c r="V818" s="9" t="str">
        <f t="shared" si="138"/>
        <v/>
      </c>
      <c r="W818" s="28" t="str">
        <f t="shared" si="139"/>
        <v/>
      </c>
      <c r="X818" s="114" t="str">
        <f t="shared" si="140"/>
        <v/>
      </c>
      <c r="Y818" s="114" t="str">
        <f t="shared" si="141"/>
        <v/>
      </c>
      <c r="Z818" s="114" t="str">
        <f t="shared" si="142"/>
        <v/>
      </c>
    </row>
    <row r="819" spans="1:26" ht="12.75" x14ac:dyDescent="0.2">
      <c r="A819" s="16"/>
      <c r="C819" t="str">
        <f t="shared" si="132"/>
        <v/>
      </c>
      <c r="D819" s="16"/>
      <c r="E819" s="3" t="str">
        <f>IF(B819="","",IFERROR(VLOOKUP(B819,Ingredients!$A:$G,4,FALSE),"ingredient not in list"))</f>
        <v/>
      </c>
      <c r="F819" t="str">
        <f t="shared" si="133"/>
        <v/>
      </c>
      <c r="G819" s="9" t="str">
        <f>IF(B819="", "", IFERROR((VLOOKUP(B819,Ingredients!$A:$H,8,FALSE)*(D819/(VLOOKUP(B819,Ingredients!$A:$H,3,FALSE)))), "ingredient not in list"))</f>
        <v/>
      </c>
      <c r="H819" t="str">
        <f t="shared" si="134"/>
        <v/>
      </c>
      <c r="I819" s="69" t="str">
        <f>IF($B819="", "", IFERROR((VLOOKUP($B819,Ingredients!$A:$K,9,FALSE)*($D819/(VLOOKUP($B819,Ingredients!$A:$K,3,FALSE)))), "ingredient not in list"))</f>
        <v/>
      </c>
      <c r="J819" t="str">
        <f t="shared" si="135"/>
        <v/>
      </c>
      <c r="K819" s="69" t="str">
        <f>IF($B819="", "", IFERROR((VLOOKUP($B819,Ingredients!$A:$K,10,FALSE)*($D819/(VLOOKUP($B819,Ingredients!$A:$K,3,FALSE)))), "ingredient not in list"))</f>
        <v/>
      </c>
      <c r="L819" t="str">
        <f t="shared" si="136"/>
        <v/>
      </c>
      <c r="M819" s="69" t="str">
        <f>IF($B819="", "", IFERROR((VLOOKUP($B819,Ingredients!$A:$K,11,FALSE)*($D819/(VLOOKUP($B819,Ingredients!$A:$K,3,FALSE)))), "ingredient not in list"))</f>
        <v/>
      </c>
      <c r="N819" t="str">
        <f t="shared" si="137"/>
        <v/>
      </c>
      <c r="O819" s="29" t="str">
        <f>IF($B819="", "", IFERROR((VLOOKUP($B819,Ingredients!$A:$H,6,FALSE)*($D819/(VLOOKUP($B819,Ingredients!$A:$H,3,FALSE)))), "ingredient not in list"))</f>
        <v/>
      </c>
      <c r="P819" s="9" t="str">
        <f>IF(AND(G819&lt;&gt;"",G820=""),SUM(G$1:G820)-SUM(P$1:P818),"")</f>
        <v/>
      </c>
      <c r="Q819" t="str">
        <f>IF(AND(O819&lt;&gt;"",O820=""),SUM(O$1:O820)-SUM(Q$1:Q818),"")</f>
        <v/>
      </c>
      <c r="R819" s="114" t="str">
        <f>IF(AND(I819&lt;&gt;"",I820=""),SUM(I$1:I820)-SUM(R$1:R818),"")</f>
        <v/>
      </c>
      <c r="S819" s="114" t="str">
        <f>IF(AND(K819&lt;&gt;"",K820=""),SUM(K$1:K820)-SUM(S$1:S818),"")</f>
        <v/>
      </c>
      <c r="T819" s="114" t="str">
        <f>IF(AND(M819&lt;&gt;"",M820=""),SUM(M$1:M820)-SUM(T$1:T818),"")</f>
        <v/>
      </c>
      <c r="V819" s="9" t="str">
        <f t="shared" si="138"/>
        <v/>
      </c>
      <c r="W819" s="28" t="str">
        <f t="shared" si="139"/>
        <v/>
      </c>
      <c r="X819" s="114" t="str">
        <f t="shared" si="140"/>
        <v/>
      </c>
      <c r="Y819" s="114" t="str">
        <f t="shared" si="141"/>
        <v/>
      </c>
      <c r="Z819" s="114" t="str">
        <f t="shared" si="142"/>
        <v/>
      </c>
    </row>
    <row r="820" spans="1:26" ht="12.75" x14ac:dyDescent="0.2">
      <c r="A820" s="16"/>
      <c r="C820" t="str">
        <f t="shared" si="132"/>
        <v/>
      </c>
      <c r="D820" s="16"/>
      <c r="E820" s="3" t="str">
        <f>IF(B820="","",IFERROR(VLOOKUP(B820,Ingredients!$A:$G,4,FALSE),"ingredient not in list"))</f>
        <v/>
      </c>
      <c r="F820" t="str">
        <f t="shared" si="133"/>
        <v/>
      </c>
      <c r="G820" s="9" t="str">
        <f>IF(B820="", "", IFERROR((VLOOKUP(B820,Ingredients!$A:$H,8,FALSE)*(D820/(VLOOKUP(B820,Ingredients!$A:$H,3,FALSE)))), "ingredient not in list"))</f>
        <v/>
      </c>
      <c r="H820" t="str">
        <f t="shared" si="134"/>
        <v/>
      </c>
      <c r="I820" s="69" t="str">
        <f>IF($B820="", "", IFERROR((VLOOKUP($B820,Ingredients!$A:$K,9,FALSE)*($D820/(VLOOKUP($B820,Ingredients!$A:$K,3,FALSE)))), "ingredient not in list"))</f>
        <v/>
      </c>
      <c r="J820" t="str">
        <f t="shared" si="135"/>
        <v/>
      </c>
      <c r="K820" s="69" t="str">
        <f>IF($B820="", "", IFERROR((VLOOKUP($B820,Ingredients!$A:$K,10,FALSE)*($D820/(VLOOKUP($B820,Ingredients!$A:$K,3,FALSE)))), "ingredient not in list"))</f>
        <v/>
      </c>
      <c r="L820" t="str">
        <f t="shared" si="136"/>
        <v/>
      </c>
      <c r="M820" s="69" t="str">
        <f>IF($B820="", "", IFERROR((VLOOKUP($B820,Ingredients!$A:$K,11,FALSE)*($D820/(VLOOKUP($B820,Ingredients!$A:$K,3,FALSE)))), "ingredient not in list"))</f>
        <v/>
      </c>
      <c r="N820" t="str">
        <f t="shared" si="137"/>
        <v/>
      </c>
      <c r="O820" s="29" t="str">
        <f>IF($B820="", "", IFERROR((VLOOKUP($B820,Ingredients!$A:$H,6,FALSE)*($D820/(VLOOKUP($B820,Ingredients!$A:$H,3,FALSE)))), "ingredient not in list"))</f>
        <v/>
      </c>
      <c r="P820" s="9" t="str">
        <f>IF(AND(G820&lt;&gt;"",G821=""),SUM(G$1:G821)-SUM(P$1:P819),"")</f>
        <v/>
      </c>
      <c r="Q820" t="str">
        <f>IF(AND(O820&lt;&gt;"",O821=""),SUM(O$1:O821)-SUM(Q$1:Q819),"")</f>
        <v/>
      </c>
      <c r="R820" s="114" t="str">
        <f>IF(AND(I820&lt;&gt;"",I821=""),SUM(I$1:I821)-SUM(R$1:R819),"")</f>
        <v/>
      </c>
      <c r="S820" s="114" t="str">
        <f>IF(AND(K820&lt;&gt;"",K821=""),SUM(K$1:K821)-SUM(S$1:S819),"")</f>
        <v/>
      </c>
      <c r="T820" s="114" t="str">
        <f>IF(AND(M820&lt;&gt;"",M821=""),SUM(M$1:M821)-SUM(T$1:T819),"")</f>
        <v/>
      </c>
      <c r="V820" s="9" t="str">
        <f t="shared" si="138"/>
        <v/>
      </c>
      <c r="W820" s="28" t="str">
        <f t="shared" si="139"/>
        <v/>
      </c>
      <c r="X820" s="114" t="str">
        <f t="shared" si="140"/>
        <v/>
      </c>
      <c r="Y820" s="114" t="str">
        <f t="shared" si="141"/>
        <v/>
      </c>
      <c r="Z820" s="114" t="str">
        <f t="shared" si="142"/>
        <v/>
      </c>
    </row>
    <row r="821" spans="1:26" ht="12.75" x14ac:dyDescent="0.2">
      <c r="A821" s="16"/>
      <c r="C821" t="str">
        <f t="shared" si="132"/>
        <v/>
      </c>
      <c r="D821" s="16"/>
      <c r="E821" s="3" t="str">
        <f>IF(B821="","",IFERROR(VLOOKUP(B821,Ingredients!$A:$G,4,FALSE),"ingredient not in list"))</f>
        <v/>
      </c>
      <c r="F821" t="str">
        <f t="shared" si="133"/>
        <v/>
      </c>
      <c r="G821" s="9" t="str">
        <f>IF(B821="", "", IFERROR((VLOOKUP(B821,Ingredients!$A:$H,8,FALSE)*(D821/(VLOOKUP(B821,Ingredients!$A:$H,3,FALSE)))), "ingredient not in list"))</f>
        <v/>
      </c>
      <c r="H821" t="str">
        <f t="shared" si="134"/>
        <v/>
      </c>
      <c r="I821" s="69" t="str">
        <f>IF($B821="", "", IFERROR((VLOOKUP($B821,Ingredients!$A:$K,9,FALSE)*($D821/(VLOOKUP($B821,Ingredients!$A:$K,3,FALSE)))), "ingredient not in list"))</f>
        <v/>
      </c>
      <c r="J821" t="str">
        <f t="shared" si="135"/>
        <v/>
      </c>
      <c r="K821" s="69" t="str">
        <f>IF($B821="", "", IFERROR((VLOOKUP($B821,Ingredients!$A:$K,10,FALSE)*($D821/(VLOOKUP($B821,Ingredients!$A:$K,3,FALSE)))), "ingredient not in list"))</f>
        <v/>
      </c>
      <c r="L821" t="str">
        <f t="shared" si="136"/>
        <v/>
      </c>
      <c r="M821" s="69" t="str">
        <f>IF($B821="", "", IFERROR((VLOOKUP($B821,Ingredients!$A:$K,11,FALSE)*($D821/(VLOOKUP($B821,Ingredients!$A:$K,3,FALSE)))), "ingredient not in list"))</f>
        <v/>
      </c>
      <c r="N821" t="str">
        <f t="shared" si="137"/>
        <v/>
      </c>
      <c r="O821" s="29" t="str">
        <f>IF($B821="", "", IFERROR((VLOOKUP($B821,Ingredients!$A:$H,6,FALSE)*($D821/(VLOOKUP($B821,Ingredients!$A:$H,3,FALSE)))), "ingredient not in list"))</f>
        <v/>
      </c>
      <c r="P821" s="9" t="str">
        <f>IF(AND(G821&lt;&gt;"",G822=""),SUM(G$1:G822)-SUM(P$1:P820),"")</f>
        <v/>
      </c>
      <c r="Q821" t="str">
        <f>IF(AND(O821&lt;&gt;"",O822=""),SUM(O$1:O822)-SUM(Q$1:Q820),"")</f>
        <v/>
      </c>
      <c r="R821" s="114" t="str">
        <f>IF(AND(I821&lt;&gt;"",I822=""),SUM(I$1:I822)-SUM(R$1:R820),"")</f>
        <v/>
      </c>
      <c r="S821" s="114" t="str">
        <f>IF(AND(K821&lt;&gt;"",K822=""),SUM(K$1:K822)-SUM(S$1:S820),"")</f>
        <v/>
      </c>
      <c r="T821" s="114" t="str">
        <f>IF(AND(M821&lt;&gt;"",M822=""),SUM(M$1:M822)-SUM(T$1:T820),"")</f>
        <v/>
      </c>
      <c r="V821" s="9" t="str">
        <f t="shared" si="138"/>
        <v/>
      </c>
      <c r="W821" s="28" t="str">
        <f t="shared" si="139"/>
        <v/>
      </c>
      <c r="X821" s="114" t="str">
        <f t="shared" si="140"/>
        <v/>
      </c>
      <c r="Y821" s="114" t="str">
        <f t="shared" si="141"/>
        <v/>
      </c>
      <c r="Z821" s="114" t="str">
        <f t="shared" si="142"/>
        <v/>
      </c>
    </row>
    <row r="822" spans="1:26" ht="12.75" x14ac:dyDescent="0.2">
      <c r="A822" s="16"/>
      <c r="C822" t="str">
        <f t="shared" si="132"/>
        <v/>
      </c>
      <c r="D822" s="16"/>
      <c r="E822" s="3" t="str">
        <f>IF(B822="","",IFERROR(VLOOKUP(B822,Ingredients!$A:$G,4,FALSE),"ingredient not in list"))</f>
        <v/>
      </c>
      <c r="F822" t="str">
        <f t="shared" si="133"/>
        <v/>
      </c>
      <c r="G822" s="9" t="str">
        <f>IF(B822="", "", IFERROR((VLOOKUP(B822,Ingredients!$A:$H,8,FALSE)*(D822/(VLOOKUP(B822,Ingredients!$A:$H,3,FALSE)))), "ingredient not in list"))</f>
        <v/>
      </c>
      <c r="H822" t="str">
        <f t="shared" si="134"/>
        <v/>
      </c>
      <c r="I822" s="69" t="str">
        <f>IF($B822="", "", IFERROR((VLOOKUP($B822,Ingredients!$A:$K,9,FALSE)*($D822/(VLOOKUP($B822,Ingredients!$A:$K,3,FALSE)))), "ingredient not in list"))</f>
        <v/>
      </c>
      <c r="J822" t="str">
        <f t="shared" si="135"/>
        <v/>
      </c>
      <c r="K822" s="69" t="str">
        <f>IF($B822="", "", IFERROR((VLOOKUP($B822,Ingredients!$A:$K,10,FALSE)*($D822/(VLOOKUP($B822,Ingredients!$A:$K,3,FALSE)))), "ingredient not in list"))</f>
        <v/>
      </c>
      <c r="L822" t="str">
        <f t="shared" si="136"/>
        <v/>
      </c>
      <c r="M822" s="69" t="str">
        <f>IF($B822="", "", IFERROR((VLOOKUP($B822,Ingredients!$A:$K,11,FALSE)*($D822/(VLOOKUP($B822,Ingredients!$A:$K,3,FALSE)))), "ingredient not in list"))</f>
        <v/>
      </c>
      <c r="N822" t="str">
        <f t="shared" si="137"/>
        <v/>
      </c>
      <c r="O822" s="29" t="str">
        <f>IF($B822="", "", IFERROR((VLOOKUP($B822,Ingredients!$A:$H,6,FALSE)*($D822/(VLOOKUP($B822,Ingredients!$A:$H,3,FALSE)))), "ingredient not in list"))</f>
        <v/>
      </c>
      <c r="P822" s="9" t="str">
        <f>IF(AND(G822&lt;&gt;"",G823=""),SUM(G$1:G823)-SUM(P$1:P821),"")</f>
        <v/>
      </c>
      <c r="Q822" t="str">
        <f>IF(AND(O822&lt;&gt;"",O823=""),SUM(O$1:O823)-SUM(Q$1:Q821),"")</f>
        <v/>
      </c>
      <c r="R822" s="114" t="str">
        <f>IF(AND(I822&lt;&gt;"",I823=""),SUM(I$1:I823)-SUM(R$1:R821),"")</f>
        <v/>
      </c>
      <c r="S822" s="114" t="str">
        <f>IF(AND(K822&lt;&gt;"",K823=""),SUM(K$1:K823)-SUM(S$1:S821),"")</f>
        <v/>
      </c>
      <c r="T822" s="114" t="str">
        <f>IF(AND(M822&lt;&gt;"",M823=""),SUM(M$1:M823)-SUM(T$1:T821),"")</f>
        <v/>
      </c>
      <c r="V822" s="9" t="str">
        <f t="shared" si="138"/>
        <v/>
      </c>
      <c r="W822" s="28" t="str">
        <f t="shared" si="139"/>
        <v/>
      </c>
      <c r="X822" s="114" t="str">
        <f t="shared" si="140"/>
        <v/>
      </c>
      <c r="Y822" s="114" t="str">
        <f t="shared" si="141"/>
        <v/>
      </c>
      <c r="Z822" s="114" t="str">
        <f t="shared" si="142"/>
        <v/>
      </c>
    </row>
    <row r="823" spans="1:26" ht="12.75" x14ac:dyDescent="0.2">
      <c r="A823" s="16"/>
      <c r="C823" t="str">
        <f t="shared" si="132"/>
        <v/>
      </c>
      <c r="D823" s="16"/>
      <c r="E823" s="3" t="str">
        <f>IF(B823="","",IFERROR(VLOOKUP(B823,Ingredients!$A:$G,4,FALSE),"ingredient not in list"))</f>
        <v/>
      </c>
      <c r="F823" t="str">
        <f t="shared" si="133"/>
        <v/>
      </c>
      <c r="G823" s="9" t="str">
        <f>IF(B823="", "", IFERROR((VLOOKUP(B823,Ingredients!$A:$H,8,FALSE)*(D823/(VLOOKUP(B823,Ingredients!$A:$H,3,FALSE)))), "ingredient not in list"))</f>
        <v/>
      </c>
      <c r="H823" t="str">
        <f t="shared" si="134"/>
        <v/>
      </c>
      <c r="I823" s="69" t="str">
        <f>IF($B823="", "", IFERROR((VLOOKUP($B823,Ingredients!$A:$K,9,FALSE)*($D823/(VLOOKUP($B823,Ingredients!$A:$K,3,FALSE)))), "ingredient not in list"))</f>
        <v/>
      </c>
      <c r="J823" t="str">
        <f t="shared" si="135"/>
        <v/>
      </c>
      <c r="K823" s="69" t="str">
        <f>IF($B823="", "", IFERROR((VLOOKUP($B823,Ingredients!$A:$K,10,FALSE)*($D823/(VLOOKUP($B823,Ingredients!$A:$K,3,FALSE)))), "ingredient not in list"))</f>
        <v/>
      </c>
      <c r="L823" t="str">
        <f t="shared" si="136"/>
        <v/>
      </c>
      <c r="M823" s="69" t="str">
        <f>IF($B823="", "", IFERROR((VLOOKUP($B823,Ingredients!$A:$K,11,FALSE)*($D823/(VLOOKUP($B823,Ingredients!$A:$K,3,FALSE)))), "ingredient not in list"))</f>
        <v/>
      </c>
      <c r="N823" t="str">
        <f t="shared" si="137"/>
        <v/>
      </c>
      <c r="O823" s="29" t="str">
        <f>IF($B823="", "", IFERROR((VLOOKUP($B823,Ingredients!$A:$H,6,FALSE)*($D823/(VLOOKUP($B823,Ingredients!$A:$H,3,FALSE)))), "ingredient not in list"))</f>
        <v/>
      </c>
      <c r="P823" s="9" t="str">
        <f>IF(AND(G823&lt;&gt;"",G824=""),SUM(G$1:G824)-SUM(P$1:P822),"")</f>
        <v/>
      </c>
      <c r="Q823" t="str">
        <f>IF(AND(O823&lt;&gt;"",O824=""),SUM(O$1:O824)-SUM(Q$1:Q822),"")</f>
        <v/>
      </c>
      <c r="R823" s="114" t="str">
        <f>IF(AND(I823&lt;&gt;"",I824=""),SUM(I$1:I824)-SUM(R$1:R822),"")</f>
        <v/>
      </c>
      <c r="S823" s="114" t="str">
        <f>IF(AND(K823&lt;&gt;"",K824=""),SUM(K$1:K824)-SUM(S$1:S822),"")</f>
        <v/>
      </c>
      <c r="T823" s="114" t="str">
        <f>IF(AND(M823&lt;&gt;"",M824=""),SUM(M$1:M824)-SUM(T$1:T822),"")</f>
        <v/>
      </c>
      <c r="V823" s="9" t="str">
        <f t="shared" si="138"/>
        <v/>
      </c>
      <c r="W823" s="28" t="str">
        <f t="shared" si="139"/>
        <v/>
      </c>
      <c r="X823" s="114" t="str">
        <f t="shared" si="140"/>
        <v/>
      </c>
      <c r="Y823" s="114" t="str">
        <f t="shared" si="141"/>
        <v/>
      </c>
      <c r="Z823" s="114" t="str">
        <f t="shared" si="142"/>
        <v/>
      </c>
    </row>
    <row r="824" spans="1:26" ht="12.75" x14ac:dyDescent="0.2">
      <c r="A824" s="16"/>
      <c r="C824" t="str">
        <f t="shared" si="132"/>
        <v/>
      </c>
      <c r="D824" s="16"/>
      <c r="E824" s="3" t="str">
        <f>IF(B824="","",IFERROR(VLOOKUP(B824,Ingredients!$A:$G,4,FALSE),"ingredient not in list"))</f>
        <v/>
      </c>
      <c r="F824" t="str">
        <f t="shared" si="133"/>
        <v/>
      </c>
      <c r="G824" s="9" t="str">
        <f>IF(B824="", "", IFERROR((VLOOKUP(B824,Ingredients!$A:$H,8,FALSE)*(D824/(VLOOKUP(B824,Ingredients!$A:$H,3,FALSE)))), "ingredient not in list"))</f>
        <v/>
      </c>
      <c r="H824" t="str">
        <f t="shared" si="134"/>
        <v/>
      </c>
      <c r="I824" s="69" t="str">
        <f>IF($B824="", "", IFERROR((VLOOKUP($B824,Ingredients!$A:$K,9,FALSE)*($D824/(VLOOKUP($B824,Ingredients!$A:$K,3,FALSE)))), "ingredient not in list"))</f>
        <v/>
      </c>
      <c r="J824" t="str">
        <f t="shared" si="135"/>
        <v/>
      </c>
      <c r="K824" s="69" t="str">
        <f>IF($B824="", "", IFERROR((VLOOKUP($B824,Ingredients!$A:$K,10,FALSE)*($D824/(VLOOKUP($B824,Ingredients!$A:$K,3,FALSE)))), "ingredient not in list"))</f>
        <v/>
      </c>
      <c r="L824" t="str">
        <f t="shared" si="136"/>
        <v/>
      </c>
      <c r="M824" s="69" t="str">
        <f>IF($B824="", "", IFERROR((VLOOKUP($B824,Ingredients!$A:$K,11,FALSE)*($D824/(VLOOKUP($B824,Ingredients!$A:$K,3,FALSE)))), "ingredient not in list"))</f>
        <v/>
      </c>
      <c r="N824" t="str">
        <f t="shared" si="137"/>
        <v/>
      </c>
      <c r="O824" s="29" t="str">
        <f>IF($B824="", "", IFERROR((VLOOKUP($B824,Ingredients!$A:$H,6,FALSE)*($D824/(VLOOKUP($B824,Ingredients!$A:$H,3,FALSE)))), "ingredient not in list"))</f>
        <v/>
      </c>
      <c r="P824" s="9" t="str">
        <f>IF(AND(G824&lt;&gt;"",G825=""),SUM(G$1:G825)-SUM(P$1:P823),"")</f>
        <v/>
      </c>
      <c r="Q824" t="str">
        <f>IF(AND(O824&lt;&gt;"",O825=""),SUM(O$1:O825)-SUM(Q$1:Q823),"")</f>
        <v/>
      </c>
      <c r="R824" s="114" t="str">
        <f>IF(AND(I824&lt;&gt;"",I825=""),SUM(I$1:I825)-SUM(R$1:R823),"")</f>
        <v/>
      </c>
      <c r="S824" s="114" t="str">
        <f>IF(AND(K824&lt;&gt;"",K825=""),SUM(K$1:K825)-SUM(S$1:S823),"")</f>
        <v/>
      </c>
      <c r="T824" s="114" t="str">
        <f>IF(AND(M824&lt;&gt;"",M825=""),SUM(M$1:M825)-SUM(T$1:T823),"")</f>
        <v/>
      </c>
      <c r="V824" s="9" t="str">
        <f t="shared" si="138"/>
        <v/>
      </c>
      <c r="W824" s="28" t="str">
        <f t="shared" si="139"/>
        <v/>
      </c>
      <c r="X824" s="114" t="str">
        <f t="shared" si="140"/>
        <v/>
      </c>
      <c r="Y824" s="114" t="str">
        <f t="shared" si="141"/>
        <v/>
      </c>
      <c r="Z824" s="114" t="str">
        <f t="shared" si="142"/>
        <v/>
      </c>
    </row>
    <row r="825" spans="1:26" ht="12.75" x14ac:dyDescent="0.2">
      <c r="A825" s="16"/>
      <c r="C825" t="str">
        <f t="shared" si="132"/>
        <v/>
      </c>
      <c r="D825" s="16"/>
      <c r="E825" s="3" t="str">
        <f>IF(B825="","",IFERROR(VLOOKUP(B825,Ingredients!$A:$G,4,FALSE),"ingredient not in list"))</f>
        <v/>
      </c>
      <c r="F825" t="str">
        <f t="shared" si="133"/>
        <v/>
      </c>
      <c r="G825" s="9" t="str">
        <f>IF(B825="", "", IFERROR((VLOOKUP(B825,Ingredients!$A:$H,8,FALSE)*(D825/(VLOOKUP(B825,Ingredients!$A:$H,3,FALSE)))), "ingredient not in list"))</f>
        <v/>
      </c>
      <c r="H825" t="str">
        <f t="shared" si="134"/>
        <v/>
      </c>
      <c r="I825" s="69" t="str">
        <f>IF($B825="", "", IFERROR((VLOOKUP($B825,Ingredients!$A:$K,9,FALSE)*($D825/(VLOOKUP($B825,Ingredients!$A:$K,3,FALSE)))), "ingredient not in list"))</f>
        <v/>
      </c>
      <c r="J825" t="str">
        <f t="shared" si="135"/>
        <v/>
      </c>
      <c r="K825" s="69" t="str">
        <f>IF($B825="", "", IFERROR((VLOOKUP($B825,Ingredients!$A:$K,10,FALSE)*($D825/(VLOOKUP($B825,Ingredients!$A:$K,3,FALSE)))), "ingredient not in list"))</f>
        <v/>
      </c>
      <c r="L825" t="str">
        <f t="shared" si="136"/>
        <v/>
      </c>
      <c r="M825" s="69" t="str">
        <f>IF($B825="", "", IFERROR((VLOOKUP($B825,Ingredients!$A:$K,11,FALSE)*($D825/(VLOOKUP($B825,Ingredients!$A:$K,3,FALSE)))), "ingredient not in list"))</f>
        <v/>
      </c>
      <c r="N825" t="str">
        <f t="shared" si="137"/>
        <v/>
      </c>
      <c r="O825" s="29" t="str">
        <f>IF($B825="", "", IFERROR((VLOOKUP($B825,Ingredients!$A:$H,6,FALSE)*($D825/(VLOOKUP($B825,Ingredients!$A:$H,3,FALSE)))), "ingredient not in list"))</f>
        <v/>
      </c>
      <c r="P825" s="9" t="str">
        <f>IF(AND(G825&lt;&gt;"",G826=""),SUM(G$1:G826)-SUM(P$1:P824),"")</f>
        <v/>
      </c>
      <c r="Q825" t="str">
        <f>IF(AND(O825&lt;&gt;"",O826=""),SUM(O$1:O826)-SUM(Q$1:Q824),"")</f>
        <v/>
      </c>
      <c r="R825" s="114" t="str">
        <f>IF(AND(I825&lt;&gt;"",I826=""),SUM(I$1:I826)-SUM(R$1:R824),"")</f>
        <v/>
      </c>
      <c r="S825" s="114" t="str">
        <f>IF(AND(K825&lt;&gt;"",K826=""),SUM(K$1:K826)-SUM(S$1:S824),"")</f>
        <v/>
      </c>
      <c r="T825" s="114" t="str">
        <f>IF(AND(M825&lt;&gt;"",M826=""),SUM(M$1:M826)-SUM(T$1:T824),"")</f>
        <v/>
      </c>
      <c r="V825" s="9" t="str">
        <f t="shared" si="138"/>
        <v/>
      </c>
      <c r="W825" s="28" t="str">
        <f t="shared" si="139"/>
        <v/>
      </c>
      <c r="X825" s="114" t="str">
        <f t="shared" si="140"/>
        <v/>
      </c>
      <c r="Y825" s="114" t="str">
        <f t="shared" si="141"/>
        <v/>
      </c>
      <c r="Z825" s="114" t="str">
        <f t="shared" si="142"/>
        <v/>
      </c>
    </row>
    <row r="826" spans="1:26" ht="12.75" x14ac:dyDescent="0.2">
      <c r="A826" s="16"/>
      <c r="C826" t="str">
        <f t="shared" si="132"/>
        <v/>
      </c>
      <c r="D826" s="16"/>
      <c r="E826" s="3" t="str">
        <f>IF(B826="","",IFERROR(VLOOKUP(B826,Ingredients!$A:$G,4,FALSE),"ingredient not in list"))</f>
        <v/>
      </c>
      <c r="F826" t="str">
        <f t="shared" si="133"/>
        <v/>
      </c>
      <c r="G826" s="9" t="str">
        <f>IF(B826="", "", IFERROR((VLOOKUP(B826,Ingredients!$A:$H,8,FALSE)*(D826/(VLOOKUP(B826,Ingredients!$A:$H,3,FALSE)))), "ingredient not in list"))</f>
        <v/>
      </c>
      <c r="H826" t="str">
        <f t="shared" si="134"/>
        <v/>
      </c>
      <c r="I826" s="69" t="str">
        <f>IF($B826="", "", IFERROR((VLOOKUP($B826,Ingredients!$A:$K,9,FALSE)*($D826/(VLOOKUP($B826,Ingredients!$A:$K,3,FALSE)))), "ingredient not in list"))</f>
        <v/>
      </c>
      <c r="J826" t="str">
        <f t="shared" si="135"/>
        <v/>
      </c>
      <c r="K826" s="69" t="str">
        <f>IF($B826="", "", IFERROR((VLOOKUP($B826,Ingredients!$A:$K,10,FALSE)*($D826/(VLOOKUP($B826,Ingredients!$A:$K,3,FALSE)))), "ingredient not in list"))</f>
        <v/>
      </c>
      <c r="L826" t="str">
        <f t="shared" si="136"/>
        <v/>
      </c>
      <c r="M826" s="69" t="str">
        <f>IF($B826="", "", IFERROR((VLOOKUP($B826,Ingredients!$A:$K,11,FALSE)*($D826/(VLOOKUP($B826,Ingredients!$A:$K,3,FALSE)))), "ingredient not in list"))</f>
        <v/>
      </c>
      <c r="N826" t="str">
        <f t="shared" si="137"/>
        <v/>
      </c>
      <c r="O826" s="29" t="str">
        <f>IF($B826="", "", IFERROR((VLOOKUP($B826,Ingredients!$A:$H,6,FALSE)*($D826/(VLOOKUP($B826,Ingredients!$A:$H,3,FALSE)))), "ingredient not in list"))</f>
        <v/>
      </c>
      <c r="P826" s="9" t="str">
        <f>IF(AND(G826&lt;&gt;"",G827=""),SUM(G$1:G827)-SUM(P$1:P825),"")</f>
        <v/>
      </c>
      <c r="Q826" t="str">
        <f>IF(AND(O826&lt;&gt;"",O827=""),SUM(O$1:O827)-SUM(Q$1:Q825),"")</f>
        <v/>
      </c>
      <c r="R826" s="114" t="str">
        <f>IF(AND(I826&lt;&gt;"",I827=""),SUM(I$1:I827)-SUM(R$1:R825),"")</f>
        <v/>
      </c>
      <c r="S826" s="114" t="str">
        <f>IF(AND(K826&lt;&gt;"",K827=""),SUM(K$1:K827)-SUM(S$1:S825),"")</f>
        <v/>
      </c>
      <c r="T826" s="114" t="str">
        <f>IF(AND(M826&lt;&gt;"",M827=""),SUM(M$1:M827)-SUM(T$1:T825),"")</f>
        <v/>
      </c>
      <c r="V826" s="9" t="str">
        <f t="shared" si="138"/>
        <v/>
      </c>
      <c r="W826" s="28" t="str">
        <f t="shared" si="139"/>
        <v/>
      </c>
      <c r="X826" s="114" t="str">
        <f t="shared" si="140"/>
        <v/>
      </c>
      <c r="Y826" s="114" t="str">
        <f t="shared" si="141"/>
        <v/>
      </c>
      <c r="Z826" s="114" t="str">
        <f t="shared" si="142"/>
        <v/>
      </c>
    </row>
    <row r="827" spans="1:26" ht="12.75" x14ac:dyDescent="0.2">
      <c r="A827" s="16"/>
      <c r="C827" t="str">
        <f t="shared" si="132"/>
        <v/>
      </c>
      <c r="D827" s="16"/>
      <c r="E827" s="3" t="str">
        <f>IF(B827="","",IFERROR(VLOOKUP(B827,Ingredients!$A:$G,4,FALSE),"ingredient not in list"))</f>
        <v/>
      </c>
      <c r="F827" t="str">
        <f t="shared" si="133"/>
        <v/>
      </c>
      <c r="G827" s="9" t="str">
        <f>IF(B827="", "", IFERROR((VLOOKUP(B827,Ingredients!$A:$H,8,FALSE)*(D827/(VLOOKUP(B827,Ingredients!$A:$H,3,FALSE)))), "ingredient not in list"))</f>
        <v/>
      </c>
      <c r="H827" t="str">
        <f t="shared" si="134"/>
        <v/>
      </c>
      <c r="I827" s="69" t="str">
        <f>IF($B827="", "", IFERROR((VLOOKUP($B827,Ingredients!$A:$K,9,FALSE)*($D827/(VLOOKUP($B827,Ingredients!$A:$K,3,FALSE)))), "ingredient not in list"))</f>
        <v/>
      </c>
      <c r="J827" t="str">
        <f t="shared" si="135"/>
        <v/>
      </c>
      <c r="K827" s="69" t="str">
        <f>IF($B827="", "", IFERROR((VLOOKUP($B827,Ingredients!$A:$K,10,FALSE)*($D827/(VLOOKUP($B827,Ingredients!$A:$K,3,FALSE)))), "ingredient not in list"))</f>
        <v/>
      </c>
      <c r="L827" t="str">
        <f t="shared" si="136"/>
        <v/>
      </c>
      <c r="M827" s="69" t="str">
        <f>IF($B827="", "", IFERROR((VLOOKUP($B827,Ingredients!$A:$K,11,FALSE)*($D827/(VLOOKUP($B827,Ingredients!$A:$K,3,FALSE)))), "ingredient not in list"))</f>
        <v/>
      </c>
      <c r="N827" t="str">
        <f t="shared" si="137"/>
        <v/>
      </c>
      <c r="O827" s="29" t="str">
        <f>IF($B827="", "", IFERROR((VLOOKUP($B827,Ingredients!$A:$H,6,FALSE)*($D827/(VLOOKUP($B827,Ingredients!$A:$H,3,FALSE)))), "ingredient not in list"))</f>
        <v/>
      </c>
      <c r="P827" s="9" t="str">
        <f>IF(AND(G827&lt;&gt;"",G828=""),SUM(G$1:G828)-SUM(P$1:P826),"")</f>
        <v/>
      </c>
      <c r="Q827" t="str">
        <f>IF(AND(O827&lt;&gt;"",O828=""),SUM(O$1:O828)-SUM(Q$1:Q826),"")</f>
        <v/>
      </c>
      <c r="R827" s="114" t="str">
        <f>IF(AND(I827&lt;&gt;"",I828=""),SUM(I$1:I828)-SUM(R$1:R826),"")</f>
        <v/>
      </c>
      <c r="S827" s="114" t="str">
        <f>IF(AND(K827&lt;&gt;"",K828=""),SUM(K$1:K828)-SUM(S$1:S826),"")</f>
        <v/>
      </c>
      <c r="T827" s="114" t="str">
        <f>IF(AND(M827&lt;&gt;"",M828=""),SUM(M$1:M828)-SUM(T$1:T826),"")</f>
        <v/>
      </c>
      <c r="V827" s="9" t="str">
        <f t="shared" si="138"/>
        <v/>
      </c>
      <c r="W827" s="28" t="str">
        <f t="shared" si="139"/>
        <v/>
      </c>
      <c r="X827" s="114" t="str">
        <f t="shared" si="140"/>
        <v/>
      </c>
      <c r="Y827" s="114" t="str">
        <f t="shared" si="141"/>
        <v/>
      </c>
      <c r="Z827" s="114" t="str">
        <f t="shared" si="142"/>
        <v/>
      </c>
    </row>
    <row r="828" spans="1:26" ht="12.75" x14ac:dyDescent="0.2">
      <c r="A828" s="16"/>
      <c r="C828" t="str">
        <f t="shared" si="132"/>
        <v/>
      </c>
      <c r="D828" s="16"/>
      <c r="E828" s="3" t="str">
        <f>IF(B828="","",IFERROR(VLOOKUP(B828,Ingredients!$A:$G,4,FALSE),"ingredient not in list"))</f>
        <v/>
      </c>
      <c r="F828" t="str">
        <f t="shared" si="133"/>
        <v/>
      </c>
      <c r="G828" s="9" t="str">
        <f>IF(B828="", "", IFERROR((VLOOKUP(B828,Ingredients!$A:$H,8,FALSE)*(D828/(VLOOKUP(B828,Ingredients!$A:$H,3,FALSE)))), "ingredient not in list"))</f>
        <v/>
      </c>
      <c r="H828" t="str">
        <f t="shared" si="134"/>
        <v/>
      </c>
      <c r="I828" s="69" t="str">
        <f>IF($B828="", "", IFERROR((VLOOKUP($B828,Ingredients!$A:$K,9,FALSE)*($D828/(VLOOKUP($B828,Ingredients!$A:$K,3,FALSE)))), "ingredient not in list"))</f>
        <v/>
      </c>
      <c r="J828" t="str">
        <f t="shared" si="135"/>
        <v/>
      </c>
      <c r="K828" s="69" t="str">
        <f>IF($B828="", "", IFERROR((VLOOKUP($B828,Ingredients!$A:$K,10,FALSE)*($D828/(VLOOKUP($B828,Ingredients!$A:$K,3,FALSE)))), "ingredient not in list"))</f>
        <v/>
      </c>
      <c r="L828" t="str">
        <f t="shared" si="136"/>
        <v/>
      </c>
      <c r="M828" s="69" t="str">
        <f>IF($B828="", "", IFERROR((VLOOKUP($B828,Ingredients!$A:$K,11,FALSE)*($D828/(VLOOKUP($B828,Ingredients!$A:$K,3,FALSE)))), "ingredient not in list"))</f>
        <v/>
      </c>
      <c r="N828" t="str">
        <f t="shared" si="137"/>
        <v/>
      </c>
      <c r="O828" s="29" t="str">
        <f>IF($B828="", "", IFERROR((VLOOKUP($B828,Ingredients!$A:$H,6,FALSE)*($D828/(VLOOKUP($B828,Ingredients!$A:$H,3,FALSE)))), "ingredient not in list"))</f>
        <v/>
      </c>
      <c r="P828" s="9" t="str">
        <f>IF(AND(G828&lt;&gt;"",G829=""),SUM(G$1:G829)-SUM(P$1:P827),"")</f>
        <v/>
      </c>
      <c r="Q828" t="str">
        <f>IF(AND(O828&lt;&gt;"",O829=""),SUM(O$1:O829)-SUM(Q$1:Q827),"")</f>
        <v/>
      </c>
      <c r="R828" s="114" t="str">
        <f>IF(AND(I828&lt;&gt;"",I829=""),SUM(I$1:I829)-SUM(R$1:R827),"")</f>
        <v/>
      </c>
      <c r="S828" s="114" t="str">
        <f>IF(AND(K828&lt;&gt;"",K829=""),SUM(K$1:K829)-SUM(S$1:S827),"")</f>
        <v/>
      </c>
      <c r="T828" s="114" t="str">
        <f>IF(AND(M828&lt;&gt;"",M829=""),SUM(M$1:M829)-SUM(T$1:T827),"")</f>
        <v/>
      </c>
      <c r="V828" s="9" t="str">
        <f t="shared" si="138"/>
        <v/>
      </c>
      <c r="W828" s="28" t="str">
        <f t="shared" si="139"/>
        <v/>
      </c>
      <c r="X828" s="114" t="str">
        <f t="shared" si="140"/>
        <v/>
      </c>
      <c r="Y828" s="114" t="str">
        <f t="shared" si="141"/>
        <v/>
      </c>
      <c r="Z828" s="114" t="str">
        <f t="shared" si="142"/>
        <v/>
      </c>
    </row>
    <row r="829" spans="1:26" ht="12.75" x14ac:dyDescent="0.2">
      <c r="A829" s="16"/>
      <c r="C829" t="str">
        <f t="shared" si="132"/>
        <v/>
      </c>
      <c r="D829" s="16"/>
      <c r="E829" s="3" t="str">
        <f>IF(B829="","",IFERROR(VLOOKUP(B829,Ingredients!$A:$G,4,FALSE),"ingredient not in list"))</f>
        <v/>
      </c>
      <c r="F829" t="str">
        <f t="shared" si="133"/>
        <v/>
      </c>
      <c r="G829" s="9" t="str">
        <f>IF(B829="", "", IFERROR((VLOOKUP(B829,Ingredients!$A:$H,8,FALSE)*(D829/(VLOOKUP(B829,Ingredients!$A:$H,3,FALSE)))), "ingredient not in list"))</f>
        <v/>
      </c>
      <c r="H829" t="str">
        <f t="shared" si="134"/>
        <v/>
      </c>
      <c r="I829" s="69" t="str">
        <f>IF($B829="", "", IFERROR((VLOOKUP($B829,Ingredients!$A:$K,9,FALSE)*($D829/(VLOOKUP($B829,Ingredients!$A:$K,3,FALSE)))), "ingredient not in list"))</f>
        <v/>
      </c>
      <c r="J829" t="str">
        <f t="shared" si="135"/>
        <v/>
      </c>
      <c r="K829" s="69" t="str">
        <f>IF($B829="", "", IFERROR((VLOOKUP($B829,Ingredients!$A:$K,10,FALSE)*($D829/(VLOOKUP($B829,Ingredients!$A:$K,3,FALSE)))), "ingredient not in list"))</f>
        <v/>
      </c>
      <c r="L829" t="str">
        <f t="shared" si="136"/>
        <v/>
      </c>
      <c r="M829" s="69" t="str">
        <f>IF($B829="", "", IFERROR((VLOOKUP($B829,Ingredients!$A:$K,11,FALSE)*($D829/(VLOOKUP($B829,Ingredients!$A:$K,3,FALSE)))), "ingredient not in list"))</f>
        <v/>
      </c>
      <c r="N829" t="str">
        <f t="shared" si="137"/>
        <v/>
      </c>
      <c r="O829" s="29" t="str">
        <f>IF($B829="", "", IFERROR((VLOOKUP($B829,Ingredients!$A:$H,6,FALSE)*($D829/(VLOOKUP($B829,Ingredients!$A:$H,3,FALSE)))), "ingredient not in list"))</f>
        <v/>
      </c>
      <c r="P829" s="9" t="str">
        <f>IF(AND(G829&lt;&gt;"",G830=""),SUM(G$1:G830)-SUM(P$1:P828),"")</f>
        <v/>
      </c>
      <c r="Q829" t="str">
        <f>IF(AND(O829&lt;&gt;"",O830=""),SUM(O$1:O830)-SUM(Q$1:Q828),"")</f>
        <v/>
      </c>
      <c r="R829" s="114" t="str">
        <f>IF(AND(I829&lt;&gt;"",I830=""),SUM(I$1:I830)-SUM(R$1:R828),"")</f>
        <v/>
      </c>
      <c r="S829" s="114" t="str">
        <f>IF(AND(K829&lt;&gt;"",K830=""),SUM(K$1:K830)-SUM(S$1:S828),"")</f>
        <v/>
      </c>
      <c r="T829" s="114" t="str">
        <f>IF(AND(M829&lt;&gt;"",M830=""),SUM(M$1:M830)-SUM(T$1:T828),"")</f>
        <v/>
      </c>
      <c r="V829" s="9" t="str">
        <f t="shared" si="138"/>
        <v/>
      </c>
      <c r="W829" s="28" t="str">
        <f t="shared" si="139"/>
        <v/>
      </c>
      <c r="X829" s="114" t="str">
        <f t="shared" si="140"/>
        <v/>
      </c>
      <c r="Y829" s="114" t="str">
        <f t="shared" si="141"/>
        <v/>
      </c>
      <c r="Z829" s="114" t="str">
        <f t="shared" si="142"/>
        <v/>
      </c>
    </row>
    <row r="830" spans="1:26" ht="12.75" x14ac:dyDescent="0.2">
      <c r="A830" s="16"/>
      <c r="C830" t="str">
        <f t="shared" si="132"/>
        <v/>
      </c>
      <c r="D830" s="16"/>
      <c r="E830" s="3" t="str">
        <f>IF(B830="","",IFERROR(VLOOKUP(B830,Ingredients!$A:$G,4,FALSE),"ingredient not in list"))</f>
        <v/>
      </c>
      <c r="F830" t="str">
        <f t="shared" si="133"/>
        <v/>
      </c>
      <c r="G830" s="9" t="str">
        <f>IF(B830="", "", IFERROR((VLOOKUP(B830,Ingredients!$A:$H,8,FALSE)*(D830/(VLOOKUP(B830,Ingredients!$A:$H,3,FALSE)))), "ingredient not in list"))</f>
        <v/>
      </c>
      <c r="H830" t="str">
        <f t="shared" si="134"/>
        <v/>
      </c>
      <c r="I830" s="69" t="str">
        <f>IF($B830="", "", IFERROR((VLOOKUP($B830,Ingredients!$A:$K,9,FALSE)*($D830/(VLOOKUP($B830,Ingredients!$A:$K,3,FALSE)))), "ingredient not in list"))</f>
        <v/>
      </c>
      <c r="J830" t="str">
        <f t="shared" si="135"/>
        <v/>
      </c>
      <c r="K830" s="69" t="str">
        <f>IF($B830="", "", IFERROR((VLOOKUP($B830,Ingredients!$A:$K,10,FALSE)*($D830/(VLOOKUP($B830,Ingredients!$A:$K,3,FALSE)))), "ingredient not in list"))</f>
        <v/>
      </c>
      <c r="L830" t="str">
        <f t="shared" si="136"/>
        <v/>
      </c>
      <c r="M830" s="69" t="str">
        <f>IF($B830="", "", IFERROR((VLOOKUP($B830,Ingredients!$A:$K,11,FALSE)*($D830/(VLOOKUP($B830,Ingredients!$A:$K,3,FALSE)))), "ingredient not in list"))</f>
        <v/>
      </c>
      <c r="N830" t="str">
        <f t="shared" si="137"/>
        <v/>
      </c>
      <c r="O830" s="29" t="str">
        <f>IF($B830="", "", IFERROR((VLOOKUP($B830,Ingredients!$A:$H,6,FALSE)*($D830/(VLOOKUP($B830,Ingredients!$A:$H,3,FALSE)))), "ingredient not in list"))</f>
        <v/>
      </c>
      <c r="P830" s="9" t="str">
        <f>IF(AND(G830&lt;&gt;"",G831=""),SUM(G$1:G831)-SUM(P$1:P829),"")</f>
        <v/>
      </c>
      <c r="Q830" t="str">
        <f>IF(AND(O830&lt;&gt;"",O831=""),SUM(O$1:O831)-SUM(Q$1:Q829),"")</f>
        <v/>
      </c>
      <c r="R830" s="114" t="str">
        <f>IF(AND(I830&lt;&gt;"",I831=""),SUM(I$1:I831)-SUM(R$1:R829),"")</f>
        <v/>
      </c>
      <c r="S830" s="114" t="str">
        <f>IF(AND(K830&lt;&gt;"",K831=""),SUM(K$1:K831)-SUM(S$1:S829),"")</f>
        <v/>
      </c>
      <c r="T830" s="114" t="str">
        <f>IF(AND(M830&lt;&gt;"",M831=""),SUM(M$1:M831)-SUM(T$1:T829),"")</f>
        <v/>
      </c>
      <c r="V830" s="9" t="str">
        <f t="shared" si="138"/>
        <v/>
      </c>
      <c r="W830" s="28" t="str">
        <f t="shared" si="139"/>
        <v/>
      </c>
      <c r="X830" s="114" t="str">
        <f t="shared" si="140"/>
        <v/>
      </c>
      <c r="Y830" s="114" t="str">
        <f t="shared" si="141"/>
        <v/>
      </c>
      <c r="Z830" s="114" t="str">
        <f t="shared" si="142"/>
        <v/>
      </c>
    </row>
    <row r="831" spans="1:26" ht="12.75" x14ac:dyDescent="0.2">
      <c r="A831" s="16"/>
      <c r="C831" t="str">
        <f t="shared" si="132"/>
        <v/>
      </c>
      <c r="D831" s="16"/>
      <c r="E831" s="3" t="str">
        <f>IF(B831="","",IFERROR(VLOOKUP(B831,Ingredients!$A:$G,4,FALSE),"ingredient not in list"))</f>
        <v/>
      </c>
      <c r="F831" t="str">
        <f t="shared" si="133"/>
        <v/>
      </c>
      <c r="G831" s="9" t="str">
        <f>IF(B831="", "", IFERROR((VLOOKUP(B831,Ingredients!$A:$H,8,FALSE)*(D831/(VLOOKUP(B831,Ingredients!$A:$H,3,FALSE)))), "ingredient not in list"))</f>
        <v/>
      </c>
      <c r="H831" t="str">
        <f t="shared" si="134"/>
        <v/>
      </c>
      <c r="I831" s="69" t="str">
        <f>IF($B831="", "", IFERROR((VLOOKUP($B831,Ingredients!$A:$K,9,FALSE)*($D831/(VLOOKUP($B831,Ingredients!$A:$K,3,FALSE)))), "ingredient not in list"))</f>
        <v/>
      </c>
      <c r="J831" t="str">
        <f t="shared" si="135"/>
        <v/>
      </c>
      <c r="K831" s="69" t="str">
        <f>IF($B831="", "", IFERROR((VLOOKUP($B831,Ingredients!$A:$K,10,FALSE)*($D831/(VLOOKUP($B831,Ingredients!$A:$K,3,FALSE)))), "ingredient not in list"))</f>
        <v/>
      </c>
      <c r="L831" t="str">
        <f t="shared" si="136"/>
        <v/>
      </c>
      <c r="M831" s="69" t="str">
        <f>IF($B831="", "", IFERROR((VLOOKUP($B831,Ingredients!$A:$K,11,FALSE)*($D831/(VLOOKUP($B831,Ingredients!$A:$K,3,FALSE)))), "ingredient not in list"))</f>
        <v/>
      </c>
      <c r="N831" t="str">
        <f t="shared" si="137"/>
        <v/>
      </c>
      <c r="O831" s="29" t="str">
        <f>IF($B831="", "", IFERROR((VLOOKUP($B831,Ingredients!$A:$H,6,FALSE)*($D831/(VLOOKUP($B831,Ingredients!$A:$H,3,FALSE)))), "ingredient not in list"))</f>
        <v/>
      </c>
      <c r="P831" s="9" t="str">
        <f>IF(AND(G831&lt;&gt;"",G832=""),SUM(G$1:G832)-SUM(P$1:P830),"")</f>
        <v/>
      </c>
      <c r="Q831" t="str">
        <f>IF(AND(O831&lt;&gt;"",O832=""),SUM(O$1:O832)-SUM(Q$1:Q830),"")</f>
        <v/>
      </c>
      <c r="R831" s="114" t="str">
        <f>IF(AND(I831&lt;&gt;"",I832=""),SUM(I$1:I832)-SUM(R$1:R830),"")</f>
        <v/>
      </c>
      <c r="S831" s="114" t="str">
        <f>IF(AND(K831&lt;&gt;"",K832=""),SUM(K$1:K832)-SUM(S$1:S830),"")</f>
        <v/>
      </c>
      <c r="T831" s="114" t="str">
        <f>IF(AND(M831&lt;&gt;"",M832=""),SUM(M$1:M832)-SUM(T$1:T830),"")</f>
        <v/>
      </c>
      <c r="V831" s="9" t="str">
        <f t="shared" si="138"/>
        <v/>
      </c>
      <c r="W831" s="28" t="str">
        <f t="shared" si="139"/>
        <v/>
      </c>
      <c r="X831" s="114" t="str">
        <f t="shared" si="140"/>
        <v/>
      </c>
      <c r="Y831" s="114" t="str">
        <f t="shared" si="141"/>
        <v/>
      </c>
      <c r="Z831" s="114" t="str">
        <f t="shared" si="142"/>
        <v/>
      </c>
    </row>
    <row r="832" spans="1:26" ht="12.75" x14ac:dyDescent="0.2">
      <c r="A832" s="16"/>
      <c r="C832" t="str">
        <f t="shared" si="132"/>
        <v/>
      </c>
      <c r="D832" s="16"/>
      <c r="E832" s="3" t="str">
        <f>IF(B832="","",IFERROR(VLOOKUP(B832,Ingredients!$A:$G,4,FALSE),"ingredient not in list"))</f>
        <v/>
      </c>
      <c r="F832" t="str">
        <f t="shared" si="133"/>
        <v/>
      </c>
      <c r="G832" s="9" t="str">
        <f>IF(B832="", "", IFERROR((VLOOKUP(B832,Ingredients!$A:$H,8,FALSE)*(D832/(VLOOKUP(B832,Ingredients!$A:$H,3,FALSE)))), "ingredient not in list"))</f>
        <v/>
      </c>
      <c r="H832" t="str">
        <f t="shared" si="134"/>
        <v/>
      </c>
      <c r="I832" s="69" t="str">
        <f>IF($B832="", "", IFERROR((VLOOKUP($B832,Ingredients!$A:$K,9,FALSE)*($D832/(VLOOKUP($B832,Ingredients!$A:$K,3,FALSE)))), "ingredient not in list"))</f>
        <v/>
      </c>
      <c r="J832" t="str">
        <f t="shared" si="135"/>
        <v/>
      </c>
      <c r="K832" s="69" t="str">
        <f>IF($B832="", "", IFERROR((VLOOKUP($B832,Ingredients!$A:$K,10,FALSE)*($D832/(VLOOKUP($B832,Ingredients!$A:$K,3,FALSE)))), "ingredient not in list"))</f>
        <v/>
      </c>
      <c r="L832" t="str">
        <f t="shared" si="136"/>
        <v/>
      </c>
      <c r="M832" s="69" t="str">
        <f>IF($B832="", "", IFERROR((VLOOKUP($B832,Ingredients!$A:$K,11,FALSE)*($D832/(VLOOKUP($B832,Ingredients!$A:$K,3,FALSE)))), "ingredient not in list"))</f>
        <v/>
      </c>
      <c r="N832" t="str">
        <f t="shared" si="137"/>
        <v/>
      </c>
      <c r="O832" s="29" t="str">
        <f>IF($B832="", "", IFERROR((VLOOKUP($B832,Ingredients!$A:$H,6,FALSE)*($D832/(VLOOKUP($B832,Ingredients!$A:$H,3,FALSE)))), "ingredient not in list"))</f>
        <v/>
      </c>
      <c r="P832" s="9" t="str">
        <f>IF(AND(G832&lt;&gt;"",G833=""),SUM(G$1:G833)-SUM(P$1:P831),"")</f>
        <v/>
      </c>
      <c r="Q832" t="str">
        <f>IF(AND(O832&lt;&gt;"",O833=""),SUM(O$1:O833)-SUM(Q$1:Q831),"")</f>
        <v/>
      </c>
      <c r="R832" s="114" t="str">
        <f>IF(AND(I832&lt;&gt;"",I833=""),SUM(I$1:I833)-SUM(R$1:R831),"")</f>
        <v/>
      </c>
      <c r="S832" s="114" t="str">
        <f>IF(AND(K832&lt;&gt;"",K833=""),SUM(K$1:K833)-SUM(S$1:S831),"")</f>
        <v/>
      </c>
      <c r="T832" s="114" t="str">
        <f>IF(AND(M832&lt;&gt;"",M833=""),SUM(M$1:M833)-SUM(T$1:T831),"")</f>
        <v/>
      </c>
      <c r="V832" s="9" t="str">
        <f t="shared" si="138"/>
        <v/>
      </c>
      <c r="W832" s="28" t="str">
        <f t="shared" si="139"/>
        <v/>
      </c>
      <c r="X832" s="114" t="str">
        <f t="shared" si="140"/>
        <v/>
      </c>
      <c r="Y832" s="114" t="str">
        <f t="shared" si="141"/>
        <v/>
      </c>
      <c r="Z832" s="114" t="str">
        <f t="shared" si="142"/>
        <v/>
      </c>
    </row>
    <row r="833" spans="1:26" ht="12.75" x14ac:dyDescent="0.2">
      <c r="A833" s="16"/>
      <c r="C833" t="str">
        <f t="shared" si="132"/>
        <v/>
      </c>
      <c r="D833" s="16"/>
      <c r="E833" s="3" t="str">
        <f>IF(B833="","",IFERROR(VLOOKUP(B833,Ingredients!$A:$G,4,FALSE),"ingredient not in list"))</f>
        <v/>
      </c>
      <c r="F833" t="str">
        <f t="shared" si="133"/>
        <v/>
      </c>
      <c r="G833" s="9" t="str">
        <f>IF(B833="", "", IFERROR((VLOOKUP(B833,Ingredients!$A:$H,8,FALSE)*(D833/(VLOOKUP(B833,Ingredients!$A:$H,3,FALSE)))), "ingredient not in list"))</f>
        <v/>
      </c>
      <c r="H833" t="str">
        <f t="shared" si="134"/>
        <v/>
      </c>
      <c r="I833" s="69" t="str">
        <f>IF($B833="", "", IFERROR((VLOOKUP($B833,Ingredients!$A:$K,9,FALSE)*($D833/(VLOOKUP($B833,Ingredients!$A:$K,3,FALSE)))), "ingredient not in list"))</f>
        <v/>
      </c>
      <c r="J833" t="str">
        <f t="shared" si="135"/>
        <v/>
      </c>
      <c r="K833" s="69" t="str">
        <f>IF($B833="", "", IFERROR((VLOOKUP($B833,Ingredients!$A:$K,10,FALSE)*($D833/(VLOOKUP($B833,Ingredients!$A:$K,3,FALSE)))), "ingredient not in list"))</f>
        <v/>
      </c>
      <c r="L833" t="str">
        <f t="shared" si="136"/>
        <v/>
      </c>
      <c r="M833" s="69" t="str">
        <f>IF($B833="", "", IFERROR((VLOOKUP($B833,Ingredients!$A:$K,11,FALSE)*($D833/(VLOOKUP($B833,Ingredients!$A:$K,3,FALSE)))), "ingredient not in list"))</f>
        <v/>
      </c>
      <c r="N833" t="str">
        <f t="shared" si="137"/>
        <v/>
      </c>
      <c r="O833" s="29" t="str">
        <f>IF($B833="", "", IFERROR((VLOOKUP($B833,Ingredients!$A:$H,6,FALSE)*($D833/(VLOOKUP($B833,Ingredients!$A:$H,3,FALSE)))), "ingredient not in list"))</f>
        <v/>
      </c>
      <c r="P833" s="9" t="str">
        <f>IF(AND(G833&lt;&gt;"",G834=""),SUM(G$1:G834)-SUM(P$1:P832),"")</f>
        <v/>
      </c>
      <c r="Q833" t="str">
        <f>IF(AND(O833&lt;&gt;"",O834=""),SUM(O$1:O834)-SUM(Q$1:Q832),"")</f>
        <v/>
      </c>
      <c r="R833" s="114" t="str">
        <f>IF(AND(I833&lt;&gt;"",I834=""),SUM(I$1:I834)-SUM(R$1:R832),"")</f>
        <v/>
      </c>
      <c r="S833" s="114" t="str">
        <f>IF(AND(K833&lt;&gt;"",K834=""),SUM(K$1:K834)-SUM(S$1:S832),"")</f>
        <v/>
      </c>
      <c r="T833" s="114" t="str">
        <f>IF(AND(M833&lt;&gt;"",M834=""),SUM(M$1:M834)-SUM(T$1:T832),"")</f>
        <v/>
      </c>
      <c r="V833" s="9" t="str">
        <f t="shared" si="138"/>
        <v/>
      </c>
      <c r="W833" s="28" t="str">
        <f t="shared" si="139"/>
        <v/>
      </c>
      <c r="X833" s="114" t="str">
        <f t="shared" si="140"/>
        <v/>
      </c>
      <c r="Y833" s="114" t="str">
        <f t="shared" si="141"/>
        <v/>
      </c>
      <c r="Z833" s="114" t="str">
        <f t="shared" si="142"/>
        <v/>
      </c>
    </row>
    <row r="834" spans="1:26" ht="12.75" x14ac:dyDescent="0.2">
      <c r="A834" s="16"/>
      <c r="C834" t="str">
        <f t="shared" ref="C834:C897" si="143">IF($B834="","", "|")</f>
        <v/>
      </c>
      <c r="D834" s="16"/>
      <c r="E834" s="3" t="str">
        <f>IF(B834="","",IFERROR(VLOOKUP(B834,Ingredients!$A:$G,4,FALSE),"ingredient not in list"))</f>
        <v/>
      </c>
      <c r="F834" t="str">
        <f t="shared" ref="F834:F897" si="144">IF($B834="","", "|")</f>
        <v/>
      </c>
      <c r="G834" s="9" t="str">
        <f>IF(B834="", "", IFERROR((VLOOKUP(B834,Ingredients!$A:$H,8,FALSE)*(D834/(VLOOKUP(B834,Ingredients!$A:$H,3,FALSE)))), "ingredient not in list"))</f>
        <v/>
      </c>
      <c r="H834" t="str">
        <f t="shared" ref="H834:H897" si="145">IF($B834="","", "|")</f>
        <v/>
      </c>
      <c r="I834" s="69" t="str">
        <f>IF($B834="", "", IFERROR((VLOOKUP($B834,Ingredients!$A:$K,9,FALSE)*($D834/(VLOOKUP($B834,Ingredients!$A:$K,3,FALSE)))), "ingredient not in list"))</f>
        <v/>
      </c>
      <c r="J834" t="str">
        <f t="shared" ref="J834:J897" si="146">IF($B834="","", "|")</f>
        <v/>
      </c>
      <c r="K834" s="69" t="str">
        <f>IF($B834="", "", IFERROR((VLOOKUP($B834,Ingredients!$A:$K,10,FALSE)*($D834/(VLOOKUP($B834,Ingredients!$A:$K,3,FALSE)))), "ingredient not in list"))</f>
        <v/>
      </c>
      <c r="L834" t="str">
        <f t="shared" ref="L834:L897" si="147">IF($B834="","", "|")</f>
        <v/>
      </c>
      <c r="M834" s="69" t="str">
        <f>IF($B834="", "", IFERROR((VLOOKUP($B834,Ingredients!$A:$K,11,FALSE)*($D834/(VLOOKUP($B834,Ingredients!$A:$K,3,FALSE)))), "ingredient not in list"))</f>
        <v/>
      </c>
      <c r="N834" t="str">
        <f t="shared" ref="N834:N897" si="148">IF($B834="","", "|")</f>
        <v/>
      </c>
      <c r="O834" s="29" t="str">
        <f>IF($B834="", "", IFERROR((VLOOKUP($B834,Ingredients!$A:$H,6,FALSE)*($D834/(VLOOKUP($B834,Ingredients!$A:$H,3,FALSE)))), "ingredient not in list"))</f>
        <v/>
      </c>
      <c r="P834" s="9" t="str">
        <f>IF(AND(G834&lt;&gt;"",G835=""),SUM(G$1:G835)-SUM(P$1:P833),"")</f>
        <v/>
      </c>
      <c r="Q834" t="str">
        <f>IF(AND(O834&lt;&gt;"",O835=""),SUM(O$1:O835)-SUM(Q$1:Q833),"")</f>
        <v/>
      </c>
      <c r="R834" s="114" t="str">
        <f>IF(AND(I834&lt;&gt;"",I835=""),SUM(I$1:I835)-SUM(R$1:R833),"")</f>
        <v/>
      </c>
      <c r="S834" s="114" t="str">
        <f>IF(AND(K834&lt;&gt;"",K835=""),SUM(K$1:K835)-SUM(S$1:S833),"")</f>
        <v/>
      </c>
      <c r="T834" s="114" t="str">
        <f>IF(AND(M834&lt;&gt;"",M835=""),SUM(M$1:M835)-SUM(T$1:T833),"")</f>
        <v/>
      </c>
      <c r="V834" s="9" t="str">
        <f t="shared" si="138"/>
        <v/>
      </c>
      <c r="W834" s="28" t="str">
        <f t="shared" si="139"/>
        <v/>
      </c>
      <c r="X834" s="114" t="str">
        <f t="shared" si="140"/>
        <v/>
      </c>
      <c r="Y834" s="114" t="str">
        <f t="shared" si="141"/>
        <v/>
      </c>
      <c r="Z834" s="114" t="str">
        <f t="shared" si="142"/>
        <v/>
      </c>
    </row>
    <row r="835" spans="1:26" ht="12.75" x14ac:dyDescent="0.2">
      <c r="A835" s="16"/>
      <c r="C835" t="str">
        <f t="shared" si="143"/>
        <v/>
      </c>
      <c r="D835" s="16"/>
      <c r="E835" s="3" t="str">
        <f>IF(B835="","",IFERROR(VLOOKUP(B835,Ingredients!$A:$G,4,FALSE),"ingredient not in list"))</f>
        <v/>
      </c>
      <c r="F835" t="str">
        <f t="shared" si="144"/>
        <v/>
      </c>
      <c r="G835" s="9" t="str">
        <f>IF(B835="", "", IFERROR((VLOOKUP(B835,Ingredients!$A:$H,8,FALSE)*(D835/(VLOOKUP(B835,Ingredients!$A:$H,3,FALSE)))), "ingredient not in list"))</f>
        <v/>
      </c>
      <c r="H835" t="str">
        <f t="shared" si="145"/>
        <v/>
      </c>
      <c r="I835" s="69" t="str">
        <f>IF($B835="", "", IFERROR((VLOOKUP($B835,Ingredients!$A:$K,9,FALSE)*($D835/(VLOOKUP($B835,Ingredients!$A:$K,3,FALSE)))), "ingredient not in list"))</f>
        <v/>
      </c>
      <c r="J835" t="str">
        <f t="shared" si="146"/>
        <v/>
      </c>
      <c r="K835" s="69" t="str">
        <f>IF($B835="", "", IFERROR((VLOOKUP($B835,Ingredients!$A:$K,10,FALSE)*($D835/(VLOOKUP($B835,Ingredients!$A:$K,3,FALSE)))), "ingredient not in list"))</f>
        <v/>
      </c>
      <c r="L835" t="str">
        <f t="shared" si="147"/>
        <v/>
      </c>
      <c r="M835" s="69" t="str">
        <f>IF($B835="", "", IFERROR((VLOOKUP($B835,Ingredients!$A:$K,11,FALSE)*($D835/(VLOOKUP($B835,Ingredients!$A:$K,3,FALSE)))), "ingredient not in list"))</f>
        <v/>
      </c>
      <c r="N835" t="str">
        <f t="shared" si="148"/>
        <v/>
      </c>
      <c r="O835" s="29" t="str">
        <f>IF($B835="", "", IFERROR((VLOOKUP($B835,Ingredients!$A:$H,6,FALSE)*($D835/(VLOOKUP($B835,Ingredients!$A:$H,3,FALSE)))), "ingredient not in list"))</f>
        <v/>
      </c>
      <c r="P835" s="9" t="str">
        <f>IF(AND(G835&lt;&gt;"",G836=""),SUM(G$1:G836)-SUM(P$1:P834),"")</f>
        <v/>
      </c>
      <c r="Q835" t="str">
        <f>IF(AND(O835&lt;&gt;"",O836=""),SUM(O$1:O836)-SUM(Q$1:Q834),"")</f>
        <v/>
      </c>
      <c r="R835" s="114" t="str">
        <f>IF(AND(I835&lt;&gt;"",I836=""),SUM(I$1:I836)-SUM(R$1:R834),"")</f>
        <v/>
      </c>
      <c r="S835" s="114" t="str">
        <f>IF(AND(K835&lt;&gt;"",K836=""),SUM(K$1:K836)-SUM(S$1:S834),"")</f>
        <v/>
      </c>
      <c r="T835" s="114" t="str">
        <f>IF(AND(M835&lt;&gt;"",M836=""),SUM(M$1:M836)-SUM(T$1:T834),"")</f>
        <v/>
      </c>
      <c r="V835" s="9" t="str">
        <f t="shared" ref="V835:V898" si="149">IF(U835="","",P835/U835)</f>
        <v/>
      </c>
      <c r="W835" s="28" t="str">
        <f t="shared" ref="W835:W898" si="150">IF(U835="","", Q835/U835)</f>
        <v/>
      </c>
      <c r="X835" s="114" t="str">
        <f t="shared" ref="X835:X898" si="151">IF(R835="","", R835/U835)</f>
        <v/>
      </c>
      <c r="Y835" s="114" t="str">
        <f t="shared" ref="Y835:Y898" si="152">IF(S835="","", S835/U835)</f>
        <v/>
      </c>
      <c r="Z835" s="114" t="str">
        <f t="shared" ref="Z835:Z898" si="153">IF(T835="","", T835/U835)</f>
        <v/>
      </c>
    </row>
    <row r="836" spans="1:26" ht="12.75" x14ac:dyDescent="0.2">
      <c r="A836" s="16"/>
      <c r="C836" t="str">
        <f t="shared" si="143"/>
        <v/>
      </c>
      <c r="D836" s="16"/>
      <c r="E836" s="3" t="str">
        <f>IF(B836="","",IFERROR(VLOOKUP(B836,Ingredients!$A:$G,4,FALSE),"ingredient not in list"))</f>
        <v/>
      </c>
      <c r="F836" t="str">
        <f t="shared" si="144"/>
        <v/>
      </c>
      <c r="G836" s="9" t="str">
        <f>IF(B836="", "", IFERROR((VLOOKUP(B836,Ingredients!$A:$H,8,FALSE)*(D836/(VLOOKUP(B836,Ingredients!$A:$H,3,FALSE)))), "ingredient not in list"))</f>
        <v/>
      </c>
      <c r="H836" t="str">
        <f t="shared" si="145"/>
        <v/>
      </c>
      <c r="I836" s="69" t="str">
        <f>IF($B836="", "", IFERROR((VLOOKUP($B836,Ingredients!$A:$K,9,FALSE)*($D836/(VLOOKUP($B836,Ingredients!$A:$K,3,FALSE)))), "ingredient not in list"))</f>
        <v/>
      </c>
      <c r="J836" t="str">
        <f t="shared" si="146"/>
        <v/>
      </c>
      <c r="K836" s="69" t="str">
        <f>IF($B836="", "", IFERROR((VLOOKUP($B836,Ingredients!$A:$K,10,FALSE)*($D836/(VLOOKUP($B836,Ingredients!$A:$K,3,FALSE)))), "ingredient not in list"))</f>
        <v/>
      </c>
      <c r="L836" t="str">
        <f t="shared" si="147"/>
        <v/>
      </c>
      <c r="M836" s="69" t="str">
        <f>IF($B836="", "", IFERROR((VLOOKUP($B836,Ingredients!$A:$K,11,FALSE)*($D836/(VLOOKUP($B836,Ingredients!$A:$K,3,FALSE)))), "ingredient not in list"))</f>
        <v/>
      </c>
      <c r="N836" t="str">
        <f t="shared" si="148"/>
        <v/>
      </c>
      <c r="O836" s="29" t="str">
        <f>IF($B836="", "", IFERROR((VLOOKUP($B836,Ingredients!$A:$H,6,FALSE)*($D836/(VLOOKUP($B836,Ingredients!$A:$H,3,FALSE)))), "ingredient not in list"))</f>
        <v/>
      </c>
      <c r="P836" s="9" t="str">
        <f>IF(AND(G836&lt;&gt;"",G837=""),SUM(G$1:G837)-SUM(P$1:P835),"")</f>
        <v/>
      </c>
      <c r="Q836" t="str">
        <f>IF(AND(O836&lt;&gt;"",O837=""),SUM(O$1:O837)-SUM(Q$1:Q835),"")</f>
        <v/>
      </c>
      <c r="R836" s="114" t="str">
        <f>IF(AND(I836&lt;&gt;"",I837=""),SUM(I$1:I837)-SUM(R$1:R835),"")</f>
        <v/>
      </c>
      <c r="S836" s="114" t="str">
        <f>IF(AND(K836&lt;&gt;"",K837=""),SUM(K$1:K837)-SUM(S$1:S835),"")</f>
        <v/>
      </c>
      <c r="T836" s="114" t="str">
        <f>IF(AND(M836&lt;&gt;"",M837=""),SUM(M$1:M837)-SUM(T$1:T835),"")</f>
        <v/>
      </c>
      <c r="V836" s="9" t="str">
        <f t="shared" si="149"/>
        <v/>
      </c>
      <c r="W836" s="28" t="str">
        <f t="shared" si="150"/>
        <v/>
      </c>
      <c r="X836" s="114" t="str">
        <f t="shared" si="151"/>
        <v/>
      </c>
      <c r="Y836" s="114" t="str">
        <f t="shared" si="152"/>
        <v/>
      </c>
      <c r="Z836" s="114" t="str">
        <f t="shared" si="153"/>
        <v/>
      </c>
    </row>
    <row r="837" spans="1:26" ht="12.75" x14ac:dyDescent="0.2">
      <c r="A837" s="16"/>
      <c r="C837" t="str">
        <f t="shared" si="143"/>
        <v/>
      </c>
      <c r="D837" s="16"/>
      <c r="E837" s="3" t="str">
        <f>IF(B837="","",IFERROR(VLOOKUP(B837,Ingredients!$A:$G,4,FALSE),"ingredient not in list"))</f>
        <v/>
      </c>
      <c r="F837" t="str">
        <f t="shared" si="144"/>
        <v/>
      </c>
      <c r="G837" s="9" t="str">
        <f>IF(B837="", "", IFERROR((VLOOKUP(B837,Ingredients!$A:$H,8,FALSE)*(D837/(VLOOKUP(B837,Ingredients!$A:$H,3,FALSE)))), "ingredient not in list"))</f>
        <v/>
      </c>
      <c r="H837" t="str">
        <f t="shared" si="145"/>
        <v/>
      </c>
      <c r="I837" s="69" t="str">
        <f>IF($B837="", "", IFERROR((VLOOKUP($B837,Ingredients!$A:$K,9,FALSE)*($D837/(VLOOKUP($B837,Ingredients!$A:$K,3,FALSE)))), "ingredient not in list"))</f>
        <v/>
      </c>
      <c r="J837" t="str">
        <f t="shared" si="146"/>
        <v/>
      </c>
      <c r="K837" s="69" t="str">
        <f>IF($B837="", "", IFERROR((VLOOKUP($B837,Ingredients!$A:$K,10,FALSE)*($D837/(VLOOKUP($B837,Ingredients!$A:$K,3,FALSE)))), "ingredient not in list"))</f>
        <v/>
      </c>
      <c r="L837" t="str">
        <f t="shared" si="147"/>
        <v/>
      </c>
      <c r="M837" s="69" t="str">
        <f>IF($B837="", "", IFERROR((VLOOKUP($B837,Ingredients!$A:$K,11,FALSE)*($D837/(VLOOKUP($B837,Ingredients!$A:$K,3,FALSE)))), "ingredient not in list"))</f>
        <v/>
      </c>
      <c r="N837" t="str">
        <f t="shared" si="148"/>
        <v/>
      </c>
      <c r="O837" s="29" t="str">
        <f>IF($B837="", "", IFERROR((VLOOKUP($B837,Ingredients!$A:$H,6,FALSE)*($D837/(VLOOKUP($B837,Ingredients!$A:$H,3,FALSE)))), "ingredient not in list"))</f>
        <v/>
      </c>
      <c r="P837" s="9" t="str">
        <f>IF(AND(G837&lt;&gt;"",G838=""),SUM(G$1:G838)-SUM(P$1:P836),"")</f>
        <v/>
      </c>
      <c r="Q837" t="str">
        <f>IF(AND(O837&lt;&gt;"",O838=""),SUM(O$1:O838)-SUM(Q$1:Q836),"")</f>
        <v/>
      </c>
      <c r="R837" s="114" t="str">
        <f>IF(AND(I837&lt;&gt;"",I838=""),SUM(I$1:I838)-SUM(R$1:R836),"")</f>
        <v/>
      </c>
      <c r="S837" s="114" t="str">
        <f>IF(AND(K837&lt;&gt;"",K838=""),SUM(K$1:K838)-SUM(S$1:S836),"")</f>
        <v/>
      </c>
      <c r="T837" s="114" t="str">
        <f>IF(AND(M837&lt;&gt;"",M838=""),SUM(M$1:M838)-SUM(T$1:T836),"")</f>
        <v/>
      </c>
      <c r="V837" s="9" t="str">
        <f t="shared" si="149"/>
        <v/>
      </c>
      <c r="W837" s="28" t="str">
        <f t="shared" si="150"/>
        <v/>
      </c>
      <c r="X837" s="114" t="str">
        <f t="shared" si="151"/>
        <v/>
      </c>
      <c r="Y837" s="114" t="str">
        <f t="shared" si="152"/>
        <v/>
      </c>
      <c r="Z837" s="114" t="str">
        <f t="shared" si="153"/>
        <v/>
      </c>
    </row>
    <row r="838" spans="1:26" ht="12.75" x14ac:dyDescent="0.2">
      <c r="A838" s="16"/>
      <c r="C838" t="str">
        <f t="shared" si="143"/>
        <v/>
      </c>
      <c r="D838" s="16"/>
      <c r="E838" s="3" t="str">
        <f>IF(B838="","",IFERROR(VLOOKUP(B838,Ingredients!$A:$G,4,FALSE),"ingredient not in list"))</f>
        <v/>
      </c>
      <c r="F838" t="str">
        <f t="shared" si="144"/>
        <v/>
      </c>
      <c r="G838" s="9" t="str">
        <f>IF(B838="", "", IFERROR((VLOOKUP(B838,Ingredients!$A:$H,8,FALSE)*(D838/(VLOOKUP(B838,Ingredients!$A:$H,3,FALSE)))), "ingredient not in list"))</f>
        <v/>
      </c>
      <c r="H838" t="str">
        <f t="shared" si="145"/>
        <v/>
      </c>
      <c r="I838" s="69" t="str">
        <f>IF($B838="", "", IFERROR((VLOOKUP($B838,Ingredients!$A:$K,9,FALSE)*($D838/(VLOOKUP($B838,Ingredients!$A:$K,3,FALSE)))), "ingredient not in list"))</f>
        <v/>
      </c>
      <c r="J838" t="str">
        <f t="shared" si="146"/>
        <v/>
      </c>
      <c r="K838" s="69" t="str">
        <f>IF($B838="", "", IFERROR((VLOOKUP($B838,Ingredients!$A:$K,10,FALSE)*($D838/(VLOOKUP($B838,Ingredients!$A:$K,3,FALSE)))), "ingredient not in list"))</f>
        <v/>
      </c>
      <c r="L838" t="str">
        <f t="shared" si="147"/>
        <v/>
      </c>
      <c r="M838" s="69" t="str">
        <f>IF($B838="", "", IFERROR((VLOOKUP($B838,Ingredients!$A:$K,11,FALSE)*($D838/(VLOOKUP($B838,Ingredients!$A:$K,3,FALSE)))), "ingredient not in list"))</f>
        <v/>
      </c>
      <c r="N838" t="str">
        <f t="shared" si="148"/>
        <v/>
      </c>
      <c r="O838" s="29" t="str">
        <f>IF($B838="", "", IFERROR((VLOOKUP($B838,Ingredients!$A:$H,6,FALSE)*($D838/(VLOOKUP($B838,Ingredients!$A:$H,3,FALSE)))), "ingredient not in list"))</f>
        <v/>
      </c>
      <c r="P838" s="9" t="str">
        <f>IF(AND(G838&lt;&gt;"",G839=""),SUM(G$1:G839)-SUM(P$1:P837),"")</f>
        <v/>
      </c>
      <c r="Q838" t="str">
        <f>IF(AND(O838&lt;&gt;"",O839=""),SUM(O$1:O839)-SUM(Q$1:Q837),"")</f>
        <v/>
      </c>
      <c r="R838" s="114" t="str">
        <f>IF(AND(I838&lt;&gt;"",I839=""),SUM(I$1:I839)-SUM(R$1:R837),"")</f>
        <v/>
      </c>
      <c r="S838" s="114" t="str">
        <f>IF(AND(K838&lt;&gt;"",K839=""),SUM(K$1:K839)-SUM(S$1:S837),"")</f>
        <v/>
      </c>
      <c r="T838" s="114" t="str">
        <f>IF(AND(M838&lt;&gt;"",M839=""),SUM(M$1:M839)-SUM(T$1:T837),"")</f>
        <v/>
      </c>
      <c r="V838" s="9" t="str">
        <f t="shared" si="149"/>
        <v/>
      </c>
      <c r="W838" s="28" t="str">
        <f t="shared" si="150"/>
        <v/>
      </c>
      <c r="X838" s="114" t="str">
        <f t="shared" si="151"/>
        <v/>
      </c>
      <c r="Y838" s="114" t="str">
        <f t="shared" si="152"/>
        <v/>
      </c>
      <c r="Z838" s="114" t="str">
        <f t="shared" si="153"/>
        <v/>
      </c>
    </row>
    <row r="839" spans="1:26" ht="12.75" x14ac:dyDescent="0.2">
      <c r="A839" s="16"/>
      <c r="C839" t="str">
        <f t="shared" si="143"/>
        <v/>
      </c>
      <c r="D839" s="16"/>
      <c r="E839" s="3" t="str">
        <f>IF(B839="","",IFERROR(VLOOKUP(B839,Ingredients!$A:$G,4,FALSE),"ingredient not in list"))</f>
        <v/>
      </c>
      <c r="F839" t="str">
        <f t="shared" si="144"/>
        <v/>
      </c>
      <c r="G839" s="9" t="str">
        <f>IF(B839="", "", IFERROR((VLOOKUP(B839,Ingredients!$A:$H,8,FALSE)*(D839/(VLOOKUP(B839,Ingredients!$A:$H,3,FALSE)))), "ingredient not in list"))</f>
        <v/>
      </c>
      <c r="H839" t="str">
        <f t="shared" si="145"/>
        <v/>
      </c>
      <c r="I839" s="69" t="str">
        <f>IF($B839="", "", IFERROR((VLOOKUP($B839,Ingredients!$A:$K,9,FALSE)*($D839/(VLOOKUP($B839,Ingredients!$A:$K,3,FALSE)))), "ingredient not in list"))</f>
        <v/>
      </c>
      <c r="J839" t="str">
        <f t="shared" si="146"/>
        <v/>
      </c>
      <c r="K839" s="69" t="str">
        <f>IF($B839="", "", IFERROR((VLOOKUP($B839,Ingredients!$A:$K,10,FALSE)*($D839/(VLOOKUP($B839,Ingredients!$A:$K,3,FALSE)))), "ingredient not in list"))</f>
        <v/>
      </c>
      <c r="L839" t="str">
        <f t="shared" si="147"/>
        <v/>
      </c>
      <c r="M839" s="69" t="str">
        <f>IF($B839="", "", IFERROR((VLOOKUP($B839,Ingredients!$A:$K,11,FALSE)*($D839/(VLOOKUP($B839,Ingredients!$A:$K,3,FALSE)))), "ingredient not in list"))</f>
        <v/>
      </c>
      <c r="N839" t="str">
        <f t="shared" si="148"/>
        <v/>
      </c>
      <c r="O839" s="29" t="str">
        <f>IF($B839="", "", IFERROR((VLOOKUP($B839,Ingredients!$A:$H,6,FALSE)*($D839/(VLOOKUP($B839,Ingredients!$A:$H,3,FALSE)))), "ingredient not in list"))</f>
        <v/>
      </c>
      <c r="P839" s="9" t="str">
        <f>IF(AND(G839&lt;&gt;"",G840=""),SUM(G$1:G840)-SUM(P$1:P838),"")</f>
        <v/>
      </c>
      <c r="Q839" t="str">
        <f>IF(AND(O839&lt;&gt;"",O840=""),SUM(O$1:O840)-SUM(Q$1:Q838),"")</f>
        <v/>
      </c>
      <c r="R839" s="114" t="str">
        <f>IF(AND(I839&lt;&gt;"",I840=""),SUM(I$1:I840)-SUM(R$1:R838),"")</f>
        <v/>
      </c>
      <c r="S839" s="114" t="str">
        <f>IF(AND(K839&lt;&gt;"",K840=""),SUM(K$1:K840)-SUM(S$1:S838),"")</f>
        <v/>
      </c>
      <c r="T839" s="114" t="str">
        <f>IF(AND(M839&lt;&gt;"",M840=""),SUM(M$1:M840)-SUM(T$1:T838),"")</f>
        <v/>
      </c>
      <c r="V839" s="9" t="str">
        <f t="shared" si="149"/>
        <v/>
      </c>
      <c r="W839" s="28" t="str">
        <f t="shared" si="150"/>
        <v/>
      </c>
      <c r="X839" s="114" t="str">
        <f t="shared" si="151"/>
        <v/>
      </c>
      <c r="Y839" s="114" t="str">
        <f t="shared" si="152"/>
        <v/>
      </c>
      <c r="Z839" s="114" t="str">
        <f t="shared" si="153"/>
        <v/>
      </c>
    </row>
    <row r="840" spans="1:26" ht="12.75" x14ac:dyDescent="0.2">
      <c r="A840" s="16"/>
      <c r="C840" t="str">
        <f t="shared" si="143"/>
        <v/>
      </c>
      <c r="D840" s="16"/>
      <c r="E840" s="3" t="str">
        <f>IF(B840="","",IFERROR(VLOOKUP(B840,Ingredients!$A:$G,4,FALSE),"ingredient not in list"))</f>
        <v/>
      </c>
      <c r="F840" t="str">
        <f t="shared" si="144"/>
        <v/>
      </c>
      <c r="G840" s="9" t="str">
        <f>IF(B840="", "", IFERROR((VLOOKUP(B840,Ingredients!$A:$H,8,FALSE)*(D840/(VLOOKUP(B840,Ingredients!$A:$H,3,FALSE)))), "ingredient not in list"))</f>
        <v/>
      </c>
      <c r="H840" t="str">
        <f t="shared" si="145"/>
        <v/>
      </c>
      <c r="I840" s="69" t="str">
        <f>IF($B840="", "", IFERROR((VLOOKUP($B840,Ingredients!$A:$K,9,FALSE)*($D840/(VLOOKUP($B840,Ingredients!$A:$K,3,FALSE)))), "ingredient not in list"))</f>
        <v/>
      </c>
      <c r="J840" t="str">
        <f t="shared" si="146"/>
        <v/>
      </c>
      <c r="K840" s="69" t="str">
        <f>IF($B840="", "", IFERROR((VLOOKUP($B840,Ingredients!$A:$K,10,FALSE)*($D840/(VLOOKUP($B840,Ingredients!$A:$K,3,FALSE)))), "ingredient not in list"))</f>
        <v/>
      </c>
      <c r="L840" t="str">
        <f t="shared" si="147"/>
        <v/>
      </c>
      <c r="M840" s="69" t="str">
        <f>IF($B840="", "", IFERROR((VLOOKUP($B840,Ingredients!$A:$K,11,FALSE)*($D840/(VLOOKUP($B840,Ingredients!$A:$K,3,FALSE)))), "ingredient not in list"))</f>
        <v/>
      </c>
      <c r="N840" t="str">
        <f t="shared" si="148"/>
        <v/>
      </c>
      <c r="O840" s="29" t="str">
        <f>IF($B840="", "", IFERROR((VLOOKUP($B840,Ingredients!$A:$H,6,FALSE)*($D840/(VLOOKUP($B840,Ingredients!$A:$H,3,FALSE)))), "ingredient not in list"))</f>
        <v/>
      </c>
      <c r="P840" s="9" t="str">
        <f>IF(AND(G840&lt;&gt;"",G841=""),SUM(G$1:G841)-SUM(P$1:P839),"")</f>
        <v/>
      </c>
      <c r="Q840" t="str">
        <f>IF(AND(O840&lt;&gt;"",O841=""),SUM(O$1:O841)-SUM(Q$1:Q839),"")</f>
        <v/>
      </c>
      <c r="R840" s="114" t="str">
        <f>IF(AND(I840&lt;&gt;"",I841=""),SUM(I$1:I841)-SUM(R$1:R839),"")</f>
        <v/>
      </c>
      <c r="S840" s="114" t="str">
        <f>IF(AND(K840&lt;&gt;"",K841=""),SUM(K$1:K841)-SUM(S$1:S839),"")</f>
        <v/>
      </c>
      <c r="T840" s="114" t="str">
        <f>IF(AND(M840&lt;&gt;"",M841=""),SUM(M$1:M841)-SUM(T$1:T839),"")</f>
        <v/>
      </c>
      <c r="V840" s="9" t="str">
        <f t="shared" si="149"/>
        <v/>
      </c>
      <c r="W840" s="28" t="str">
        <f t="shared" si="150"/>
        <v/>
      </c>
      <c r="X840" s="114" t="str">
        <f t="shared" si="151"/>
        <v/>
      </c>
      <c r="Y840" s="114" t="str">
        <f t="shared" si="152"/>
        <v/>
      </c>
      <c r="Z840" s="114" t="str">
        <f t="shared" si="153"/>
        <v/>
      </c>
    </row>
    <row r="841" spans="1:26" ht="12.75" x14ac:dyDescent="0.2">
      <c r="A841" s="16"/>
      <c r="C841" t="str">
        <f t="shared" si="143"/>
        <v/>
      </c>
      <c r="D841" s="16"/>
      <c r="E841" s="3" t="str">
        <f>IF(B841="","",IFERROR(VLOOKUP(B841,Ingredients!$A:$G,4,FALSE),"ingredient not in list"))</f>
        <v/>
      </c>
      <c r="F841" t="str">
        <f t="shared" si="144"/>
        <v/>
      </c>
      <c r="G841" s="9" t="str">
        <f>IF(B841="", "", IFERROR((VLOOKUP(B841,Ingredients!$A:$H,8,FALSE)*(D841/(VLOOKUP(B841,Ingredients!$A:$H,3,FALSE)))), "ingredient not in list"))</f>
        <v/>
      </c>
      <c r="H841" t="str">
        <f t="shared" si="145"/>
        <v/>
      </c>
      <c r="I841" s="69" t="str">
        <f>IF($B841="", "", IFERROR((VLOOKUP($B841,Ingredients!$A:$K,9,FALSE)*($D841/(VLOOKUP($B841,Ingredients!$A:$K,3,FALSE)))), "ingredient not in list"))</f>
        <v/>
      </c>
      <c r="J841" t="str">
        <f t="shared" si="146"/>
        <v/>
      </c>
      <c r="K841" s="69" t="str">
        <f>IF($B841="", "", IFERROR((VLOOKUP($B841,Ingredients!$A:$K,10,FALSE)*($D841/(VLOOKUP($B841,Ingredients!$A:$K,3,FALSE)))), "ingredient not in list"))</f>
        <v/>
      </c>
      <c r="L841" t="str">
        <f t="shared" si="147"/>
        <v/>
      </c>
      <c r="M841" s="69" t="str">
        <f>IF($B841="", "", IFERROR((VLOOKUP($B841,Ingredients!$A:$K,11,FALSE)*($D841/(VLOOKUP($B841,Ingredients!$A:$K,3,FALSE)))), "ingredient not in list"))</f>
        <v/>
      </c>
      <c r="N841" t="str">
        <f t="shared" si="148"/>
        <v/>
      </c>
      <c r="O841" s="29" t="str">
        <f>IF($B841="", "", IFERROR((VLOOKUP($B841,Ingredients!$A:$H,6,FALSE)*($D841/(VLOOKUP($B841,Ingredients!$A:$H,3,FALSE)))), "ingredient not in list"))</f>
        <v/>
      </c>
      <c r="P841" s="9" t="str">
        <f>IF(AND(G841&lt;&gt;"",G842=""),SUM(G$1:G842)-SUM(P$1:P840),"")</f>
        <v/>
      </c>
      <c r="Q841" t="str">
        <f>IF(AND(O841&lt;&gt;"",O842=""),SUM(O$1:O842)-SUM(Q$1:Q840),"")</f>
        <v/>
      </c>
      <c r="R841" s="114" t="str">
        <f>IF(AND(I841&lt;&gt;"",I842=""),SUM(I$1:I842)-SUM(R$1:R840),"")</f>
        <v/>
      </c>
      <c r="S841" s="114" t="str">
        <f>IF(AND(K841&lt;&gt;"",K842=""),SUM(K$1:K842)-SUM(S$1:S840),"")</f>
        <v/>
      </c>
      <c r="T841" s="114" t="str">
        <f>IF(AND(M841&lt;&gt;"",M842=""),SUM(M$1:M842)-SUM(T$1:T840),"")</f>
        <v/>
      </c>
      <c r="V841" s="9" t="str">
        <f t="shared" si="149"/>
        <v/>
      </c>
      <c r="W841" s="28" t="str">
        <f t="shared" si="150"/>
        <v/>
      </c>
      <c r="X841" s="114" t="str">
        <f t="shared" si="151"/>
        <v/>
      </c>
      <c r="Y841" s="114" t="str">
        <f t="shared" si="152"/>
        <v/>
      </c>
      <c r="Z841" s="114" t="str">
        <f t="shared" si="153"/>
        <v/>
      </c>
    </row>
    <row r="842" spans="1:26" ht="12.75" x14ac:dyDescent="0.2">
      <c r="A842" s="16"/>
      <c r="C842" t="str">
        <f t="shared" si="143"/>
        <v/>
      </c>
      <c r="D842" s="16"/>
      <c r="E842" s="3" t="str">
        <f>IF(B842="","",IFERROR(VLOOKUP(B842,Ingredients!$A:$G,4,FALSE),"ingredient not in list"))</f>
        <v/>
      </c>
      <c r="F842" t="str">
        <f t="shared" si="144"/>
        <v/>
      </c>
      <c r="G842" s="9" t="str">
        <f>IF(B842="", "", IFERROR((VLOOKUP(B842,Ingredients!$A:$H,8,FALSE)*(D842/(VLOOKUP(B842,Ingredients!$A:$H,3,FALSE)))), "ingredient not in list"))</f>
        <v/>
      </c>
      <c r="H842" t="str">
        <f t="shared" si="145"/>
        <v/>
      </c>
      <c r="I842" s="69" t="str">
        <f>IF($B842="", "", IFERROR((VLOOKUP($B842,Ingredients!$A:$K,9,FALSE)*($D842/(VLOOKUP($B842,Ingredients!$A:$K,3,FALSE)))), "ingredient not in list"))</f>
        <v/>
      </c>
      <c r="J842" t="str">
        <f t="shared" si="146"/>
        <v/>
      </c>
      <c r="K842" s="69" t="str">
        <f>IF($B842="", "", IFERROR((VLOOKUP($B842,Ingredients!$A:$K,10,FALSE)*($D842/(VLOOKUP($B842,Ingredients!$A:$K,3,FALSE)))), "ingredient not in list"))</f>
        <v/>
      </c>
      <c r="L842" t="str">
        <f t="shared" si="147"/>
        <v/>
      </c>
      <c r="M842" s="69" t="str">
        <f>IF($B842="", "", IFERROR((VLOOKUP($B842,Ingredients!$A:$K,11,FALSE)*($D842/(VLOOKUP($B842,Ingredients!$A:$K,3,FALSE)))), "ingredient not in list"))</f>
        <v/>
      </c>
      <c r="N842" t="str">
        <f t="shared" si="148"/>
        <v/>
      </c>
      <c r="O842" s="29" t="str">
        <f>IF($B842="", "", IFERROR((VLOOKUP($B842,Ingredients!$A:$H,6,FALSE)*($D842/(VLOOKUP($B842,Ingredients!$A:$H,3,FALSE)))), "ingredient not in list"))</f>
        <v/>
      </c>
      <c r="P842" s="9" t="str">
        <f>IF(AND(G842&lt;&gt;"",G843=""),SUM(G$1:G843)-SUM(P$1:P841),"")</f>
        <v/>
      </c>
      <c r="Q842" t="str">
        <f>IF(AND(O842&lt;&gt;"",O843=""),SUM(O$1:O843)-SUM(Q$1:Q841),"")</f>
        <v/>
      </c>
      <c r="R842" s="114" t="str">
        <f>IF(AND(I842&lt;&gt;"",I843=""),SUM(I$1:I843)-SUM(R$1:R841),"")</f>
        <v/>
      </c>
      <c r="S842" s="114" t="str">
        <f>IF(AND(K842&lt;&gt;"",K843=""),SUM(K$1:K843)-SUM(S$1:S841),"")</f>
        <v/>
      </c>
      <c r="T842" s="114" t="str">
        <f>IF(AND(M842&lt;&gt;"",M843=""),SUM(M$1:M843)-SUM(T$1:T841),"")</f>
        <v/>
      </c>
      <c r="V842" s="9" t="str">
        <f t="shared" si="149"/>
        <v/>
      </c>
      <c r="W842" s="28" t="str">
        <f t="shared" si="150"/>
        <v/>
      </c>
      <c r="X842" s="114" t="str">
        <f t="shared" si="151"/>
        <v/>
      </c>
      <c r="Y842" s="114" t="str">
        <f t="shared" si="152"/>
        <v/>
      </c>
      <c r="Z842" s="114" t="str">
        <f t="shared" si="153"/>
        <v/>
      </c>
    </row>
    <row r="843" spans="1:26" ht="12.75" x14ac:dyDescent="0.2">
      <c r="A843" s="16"/>
      <c r="C843" t="str">
        <f t="shared" si="143"/>
        <v/>
      </c>
      <c r="D843" s="16"/>
      <c r="E843" s="3" t="str">
        <f>IF(B843="","",IFERROR(VLOOKUP(B843,Ingredients!$A:$G,4,FALSE),"ingredient not in list"))</f>
        <v/>
      </c>
      <c r="F843" t="str">
        <f t="shared" si="144"/>
        <v/>
      </c>
      <c r="G843" s="9" t="str">
        <f>IF(B843="", "", IFERROR((VLOOKUP(B843,Ingredients!$A:$H,8,FALSE)*(D843/(VLOOKUP(B843,Ingredients!$A:$H,3,FALSE)))), "ingredient not in list"))</f>
        <v/>
      </c>
      <c r="H843" t="str">
        <f t="shared" si="145"/>
        <v/>
      </c>
      <c r="I843" s="69" t="str">
        <f>IF($B843="", "", IFERROR((VLOOKUP($B843,Ingredients!$A:$K,9,FALSE)*($D843/(VLOOKUP($B843,Ingredients!$A:$K,3,FALSE)))), "ingredient not in list"))</f>
        <v/>
      </c>
      <c r="J843" t="str">
        <f t="shared" si="146"/>
        <v/>
      </c>
      <c r="K843" s="69" t="str">
        <f>IF($B843="", "", IFERROR((VLOOKUP($B843,Ingredients!$A:$K,10,FALSE)*($D843/(VLOOKUP($B843,Ingredients!$A:$K,3,FALSE)))), "ingredient not in list"))</f>
        <v/>
      </c>
      <c r="L843" t="str">
        <f t="shared" si="147"/>
        <v/>
      </c>
      <c r="M843" s="69" t="str">
        <f>IF($B843="", "", IFERROR((VLOOKUP($B843,Ingredients!$A:$K,11,FALSE)*($D843/(VLOOKUP($B843,Ingredients!$A:$K,3,FALSE)))), "ingredient not in list"))</f>
        <v/>
      </c>
      <c r="N843" t="str">
        <f t="shared" si="148"/>
        <v/>
      </c>
      <c r="O843" s="29" t="str">
        <f>IF($B843="", "", IFERROR((VLOOKUP($B843,Ingredients!$A:$H,6,FALSE)*($D843/(VLOOKUP($B843,Ingredients!$A:$H,3,FALSE)))), "ingredient not in list"))</f>
        <v/>
      </c>
      <c r="P843" s="9" t="str">
        <f>IF(AND(G843&lt;&gt;"",G844=""),SUM(G$1:G844)-SUM(P$1:P842),"")</f>
        <v/>
      </c>
      <c r="Q843" t="str">
        <f>IF(AND(O843&lt;&gt;"",O844=""),SUM(O$1:O844)-SUM(Q$1:Q842),"")</f>
        <v/>
      </c>
      <c r="R843" s="114" t="str">
        <f>IF(AND(I843&lt;&gt;"",I844=""),SUM(I$1:I844)-SUM(R$1:R842),"")</f>
        <v/>
      </c>
      <c r="S843" s="114" t="str">
        <f>IF(AND(K843&lt;&gt;"",K844=""),SUM(K$1:K844)-SUM(S$1:S842),"")</f>
        <v/>
      </c>
      <c r="T843" s="114" t="str">
        <f>IF(AND(M843&lt;&gt;"",M844=""),SUM(M$1:M844)-SUM(T$1:T842),"")</f>
        <v/>
      </c>
      <c r="V843" s="9" t="str">
        <f t="shared" si="149"/>
        <v/>
      </c>
      <c r="W843" s="28" t="str">
        <f t="shared" si="150"/>
        <v/>
      </c>
      <c r="X843" s="114" t="str">
        <f t="shared" si="151"/>
        <v/>
      </c>
      <c r="Y843" s="114" t="str">
        <f t="shared" si="152"/>
        <v/>
      </c>
      <c r="Z843" s="114" t="str">
        <f t="shared" si="153"/>
        <v/>
      </c>
    </row>
    <row r="844" spans="1:26" ht="12.75" x14ac:dyDescent="0.2">
      <c r="A844" s="16"/>
      <c r="C844" t="str">
        <f t="shared" si="143"/>
        <v/>
      </c>
      <c r="D844" s="16"/>
      <c r="E844" s="3" t="str">
        <f>IF(B844="","",IFERROR(VLOOKUP(B844,Ingredients!$A:$G,4,FALSE),"ingredient not in list"))</f>
        <v/>
      </c>
      <c r="F844" t="str">
        <f t="shared" si="144"/>
        <v/>
      </c>
      <c r="G844" s="9" t="str">
        <f>IF(B844="", "", IFERROR((VLOOKUP(B844,Ingredients!$A:$H,8,FALSE)*(D844/(VLOOKUP(B844,Ingredients!$A:$H,3,FALSE)))), "ingredient not in list"))</f>
        <v/>
      </c>
      <c r="H844" t="str">
        <f t="shared" si="145"/>
        <v/>
      </c>
      <c r="I844" s="69" t="str">
        <f>IF($B844="", "", IFERROR((VLOOKUP($B844,Ingredients!$A:$K,9,FALSE)*($D844/(VLOOKUP($B844,Ingredients!$A:$K,3,FALSE)))), "ingredient not in list"))</f>
        <v/>
      </c>
      <c r="J844" t="str">
        <f t="shared" si="146"/>
        <v/>
      </c>
      <c r="K844" s="69" t="str">
        <f>IF($B844="", "", IFERROR((VLOOKUP($B844,Ingredients!$A:$K,10,FALSE)*($D844/(VLOOKUP($B844,Ingredients!$A:$K,3,FALSE)))), "ingredient not in list"))</f>
        <v/>
      </c>
      <c r="L844" t="str">
        <f t="shared" si="147"/>
        <v/>
      </c>
      <c r="M844" s="69" t="str">
        <f>IF($B844="", "", IFERROR((VLOOKUP($B844,Ingredients!$A:$K,11,FALSE)*($D844/(VLOOKUP($B844,Ingredients!$A:$K,3,FALSE)))), "ingredient not in list"))</f>
        <v/>
      </c>
      <c r="N844" t="str">
        <f t="shared" si="148"/>
        <v/>
      </c>
      <c r="O844" s="29" t="str">
        <f>IF($B844="", "", IFERROR((VLOOKUP($B844,Ingredients!$A:$H,6,FALSE)*($D844/(VLOOKUP($B844,Ingredients!$A:$H,3,FALSE)))), "ingredient not in list"))</f>
        <v/>
      </c>
      <c r="P844" s="9" t="str">
        <f>IF(AND(G844&lt;&gt;"",G845=""),SUM(G$1:G845)-SUM(P$1:P843),"")</f>
        <v/>
      </c>
      <c r="Q844" t="str">
        <f>IF(AND(O844&lt;&gt;"",O845=""),SUM(O$1:O845)-SUM(Q$1:Q843),"")</f>
        <v/>
      </c>
      <c r="R844" s="114" t="str">
        <f>IF(AND(I844&lt;&gt;"",I845=""),SUM(I$1:I845)-SUM(R$1:R843),"")</f>
        <v/>
      </c>
      <c r="S844" s="114" t="str">
        <f>IF(AND(K844&lt;&gt;"",K845=""),SUM(K$1:K845)-SUM(S$1:S843),"")</f>
        <v/>
      </c>
      <c r="T844" s="114" t="str">
        <f>IF(AND(M844&lt;&gt;"",M845=""),SUM(M$1:M845)-SUM(T$1:T843),"")</f>
        <v/>
      </c>
      <c r="V844" s="9" t="str">
        <f t="shared" si="149"/>
        <v/>
      </c>
      <c r="W844" s="28" t="str">
        <f t="shared" si="150"/>
        <v/>
      </c>
      <c r="X844" s="114" t="str">
        <f t="shared" si="151"/>
        <v/>
      </c>
      <c r="Y844" s="114" t="str">
        <f t="shared" si="152"/>
        <v/>
      </c>
      <c r="Z844" s="114" t="str">
        <f t="shared" si="153"/>
        <v/>
      </c>
    </row>
    <row r="845" spans="1:26" ht="12.75" x14ac:dyDescent="0.2">
      <c r="A845" s="16"/>
      <c r="C845" t="str">
        <f t="shared" si="143"/>
        <v/>
      </c>
      <c r="D845" s="16"/>
      <c r="E845" s="3" t="str">
        <f>IF(B845="","",IFERROR(VLOOKUP(B845,Ingredients!$A:$G,4,FALSE),"ingredient not in list"))</f>
        <v/>
      </c>
      <c r="F845" t="str">
        <f t="shared" si="144"/>
        <v/>
      </c>
      <c r="G845" s="9" t="str">
        <f>IF(B845="", "", IFERROR((VLOOKUP(B845,Ingredients!$A:$H,8,FALSE)*(D845/(VLOOKUP(B845,Ingredients!$A:$H,3,FALSE)))), "ingredient not in list"))</f>
        <v/>
      </c>
      <c r="H845" t="str">
        <f t="shared" si="145"/>
        <v/>
      </c>
      <c r="I845" s="69" t="str">
        <f>IF($B845="", "", IFERROR((VLOOKUP($B845,Ingredients!$A:$K,9,FALSE)*($D845/(VLOOKUP($B845,Ingredients!$A:$K,3,FALSE)))), "ingredient not in list"))</f>
        <v/>
      </c>
      <c r="J845" t="str">
        <f t="shared" si="146"/>
        <v/>
      </c>
      <c r="K845" s="69" t="str">
        <f>IF($B845="", "", IFERROR((VLOOKUP($B845,Ingredients!$A:$K,10,FALSE)*($D845/(VLOOKUP($B845,Ingredients!$A:$K,3,FALSE)))), "ingredient not in list"))</f>
        <v/>
      </c>
      <c r="L845" t="str">
        <f t="shared" si="147"/>
        <v/>
      </c>
      <c r="M845" s="69" t="str">
        <f>IF($B845="", "", IFERROR((VLOOKUP($B845,Ingredients!$A:$K,11,FALSE)*($D845/(VLOOKUP($B845,Ingredients!$A:$K,3,FALSE)))), "ingredient not in list"))</f>
        <v/>
      </c>
      <c r="N845" t="str">
        <f t="shared" si="148"/>
        <v/>
      </c>
      <c r="O845" s="29" t="str">
        <f>IF($B845="", "", IFERROR((VLOOKUP($B845,Ingredients!$A:$H,6,FALSE)*($D845/(VLOOKUP($B845,Ingredients!$A:$H,3,FALSE)))), "ingredient not in list"))</f>
        <v/>
      </c>
      <c r="P845" s="9" t="str">
        <f>IF(AND(G845&lt;&gt;"",G846=""),SUM(G$1:G846)-SUM(P$1:P844),"")</f>
        <v/>
      </c>
      <c r="Q845" t="str">
        <f>IF(AND(O845&lt;&gt;"",O846=""),SUM(O$1:O846)-SUM(Q$1:Q844),"")</f>
        <v/>
      </c>
      <c r="R845" s="114" t="str">
        <f>IF(AND(I845&lt;&gt;"",I846=""),SUM(I$1:I846)-SUM(R$1:R844),"")</f>
        <v/>
      </c>
      <c r="S845" s="114" t="str">
        <f>IF(AND(K845&lt;&gt;"",K846=""),SUM(K$1:K846)-SUM(S$1:S844),"")</f>
        <v/>
      </c>
      <c r="T845" s="114" t="str">
        <f>IF(AND(M845&lt;&gt;"",M846=""),SUM(M$1:M846)-SUM(T$1:T844),"")</f>
        <v/>
      </c>
      <c r="V845" s="9" t="str">
        <f t="shared" si="149"/>
        <v/>
      </c>
      <c r="W845" s="28" t="str">
        <f t="shared" si="150"/>
        <v/>
      </c>
      <c r="X845" s="114" t="str">
        <f t="shared" si="151"/>
        <v/>
      </c>
      <c r="Y845" s="114" t="str">
        <f t="shared" si="152"/>
        <v/>
      </c>
      <c r="Z845" s="114" t="str">
        <f t="shared" si="153"/>
        <v/>
      </c>
    </row>
    <row r="846" spans="1:26" ht="12.75" x14ac:dyDescent="0.2">
      <c r="A846" s="16"/>
      <c r="C846" t="str">
        <f t="shared" si="143"/>
        <v/>
      </c>
      <c r="D846" s="16"/>
      <c r="E846" s="3" t="str">
        <f>IF(B846="","",IFERROR(VLOOKUP(B846,Ingredients!$A:$G,4,FALSE),"ingredient not in list"))</f>
        <v/>
      </c>
      <c r="F846" t="str">
        <f t="shared" si="144"/>
        <v/>
      </c>
      <c r="G846" s="9" t="str">
        <f>IF(B846="", "", IFERROR((VLOOKUP(B846,Ingredients!$A:$H,8,FALSE)*(D846/(VLOOKUP(B846,Ingredients!$A:$H,3,FALSE)))), "ingredient not in list"))</f>
        <v/>
      </c>
      <c r="H846" t="str">
        <f t="shared" si="145"/>
        <v/>
      </c>
      <c r="I846" s="69" t="str">
        <f>IF($B846="", "", IFERROR((VLOOKUP($B846,Ingredients!$A:$K,9,FALSE)*($D846/(VLOOKUP($B846,Ingredients!$A:$K,3,FALSE)))), "ingredient not in list"))</f>
        <v/>
      </c>
      <c r="J846" t="str">
        <f t="shared" si="146"/>
        <v/>
      </c>
      <c r="K846" s="69" t="str">
        <f>IF($B846="", "", IFERROR((VLOOKUP($B846,Ingredients!$A:$K,10,FALSE)*($D846/(VLOOKUP($B846,Ingredients!$A:$K,3,FALSE)))), "ingredient not in list"))</f>
        <v/>
      </c>
      <c r="L846" t="str">
        <f t="shared" si="147"/>
        <v/>
      </c>
      <c r="M846" s="69" t="str">
        <f>IF($B846="", "", IFERROR((VLOOKUP($B846,Ingredients!$A:$K,11,FALSE)*($D846/(VLOOKUP($B846,Ingredients!$A:$K,3,FALSE)))), "ingredient not in list"))</f>
        <v/>
      </c>
      <c r="N846" t="str">
        <f t="shared" si="148"/>
        <v/>
      </c>
      <c r="O846" s="29" t="str">
        <f>IF($B846="", "", IFERROR((VLOOKUP($B846,Ingredients!$A:$H,6,FALSE)*($D846/(VLOOKUP($B846,Ingredients!$A:$H,3,FALSE)))), "ingredient not in list"))</f>
        <v/>
      </c>
      <c r="P846" s="9" t="str">
        <f>IF(AND(G846&lt;&gt;"",G847=""),SUM(G$1:G847)-SUM(P$1:P845),"")</f>
        <v/>
      </c>
      <c r="Q846" t="str">
        <f>IF(AND(O846&lt;&gt;"",O847=""),SUM(O$1:O847)-SUM(Q$1:Q845),"")</f>
        <v/>
      </c>
      <c r="R846" s="114" t="str">
        <f>IF(AND(I846&lt;&gt;"",I847=""),SUM(I$1:I847)-SUM(R$1:R845),"")</f>
        <v/>
      </c>
      <c r="S846" s="114" t="str">
        <f>IF(AND(K846&lt;&gt;"",K847=""),SUM(K$1:K847)-SUM(S$1:S845),"")</f>
        <v/>
      </c>
      <c r="T846" s="114" t="str">
        <f>IF(AND(M846&lt;&gt;"",M847=""),SUM(M$1:M847)-SUM(T$1:T845),"")</f>
        <v/>
      </c>
      <c r="V846" s="9" t="str">
        <f t="shared" si="149"/>
        <v/>
      </c>
      <c r="W846" s="28" t="str">
        <f t="shared" si="150"/>
        <v/>
      </c>
      <c r="X846" s="114" t="str">
        <f t="shared" si="151"/>
        <v/>
      </c>
      <c r="Y846" s="114" t="str">
        <f t="shared" si="152"/>
        <v/>
      </c>
      <c r="Z846" s="114" t="str">
        <f t="shared" si="153"/>
        <v/>
      </c>
    </row>
    <row r="847" spans="1:26" ht="12.75" x14ac:dyDescent="0.2">
      <c r="A847" s="16"/>
      <c r="C847" t="str">
        <f t="shared" si="143"/>
        <v/>
      </c>
      <c r="D847" s="16"/>
      <c r="E847" s="3" t="str">
        <f>IF(B847="","",IFERROR(VLOOKUP(B847,Ingredients!$A:$G,4,FALSE),"ingredient not in list"))</f>
        <v/>
      </c>
      <c r="F847" t="str">
        <f t="shared" si="144"/>
        <v/>
      </c>
      <c r="G847" s="9" t="str">
        <f>IF(B847="", "", IFERROR((VLOOKUP(B847,Ingredients!$A:$H,8,FALSE)*(D847/(VLOOKUP(B847,Ingredients!$A:$H,3,FALSE)))), "ingredient not in list"))</f>
        <v/>
      </c>
      <c r="H847" t="str">
        <f t="shared" si="145"/>
        <v/>
      </c>
      <c r="I847" s="69" t="str">
        <f>IF($B847="", "", IFERROR((VLOOKUP($B847,Ingredients!$A:$K,9,FALSE)*($D847/(VLOOKUP($B847,Ingredients!$A:$K,3,FALSE)))), "ingredient not in list"))</f>
        <v/>
      </c>
      <c r="J847" t="str">
        <f t="shared" si="146"/>
        <v/>
      </c>
      <c r="K847" s="69" t="str">
        <f>IF($B847="", "", IFERROR((VLOOKUP($B847,Ingredients!$A:$K,10,FALSE)*($D847/(VLOOKUP($B847,Ingredients!$A:$K,3,FALSE)))), "ingredient not in list"))</f>
        <v/>
      </c>
      <c r="L847" t="str">
        <f t="shared" si="147"/>
        <v/>
      </c>
      <c r="M847" s="69" t="str">
        <f>IF($B847="", "", IFERROR((VLOOKUP($B847,Ingredients!$A:$K,11,FALSE)*($D847/(VLOOKUP($B847,Ingredients!$A:$K,3,FALSE)))), "ingredient not in list"))</f>
        <v/>
      </c>
      <c r="N847" t="str">
        <f t="shared" si="148"/>
        <v/>
      </c>
      <c r="O847" s="29" t="str">
        <f>IF($B847="", "", IFERROR((VLOOKUP($B847,Ingredients!$A:$H,6,FALSE)*($D847/(VLOOKUP($B847,Ingredients!$A:$H,3,FALSE)))), "ingredient not in list"))</f>
        <v/>
      </c>
      <c r="P847" s="9" t="str">
        <f>IF(AND(G847&lt;&gt;"",G848=""),SUM(G$1:G848)-SUM(P$1:P846),"")</f>
        <v/>
      </c>
      <c r="Q847" t="str">
        <f>IF(AND(O847&lt;&gt;"",O848=""),SUM(O$1:O848)-SUM(Q$1:Q846),"")</f>
        <v/>
      </c>
      <c r="R847" s="114" t="str">
        <f>IF(AND(I847&lt;&gt;"",I848=""),SUM(I$1:I848)-SUM(R$1:R846),"")</f>
        <v/>
      </c>
      <c r="S847" s="114" t="str">
        <f>IF(AND(K847&lt;&gt;"",K848=""),SUM(K$1:K848)-SUM(S$1:S846),"")</f>
        <v/>
      </c>
      <c r="T847" s="114" t="str">
        <f>IF(AND(M847&lt;&gt;"",M848=""),SUM(M$1:M848)-SUM(T$1:T846),"")</f>
        <v/>
      </c>
      <c r="V847" s="9" t="str">
        <f t="shared" si="149"/>
        <v/>
      </c>
      <c r="W847" s="28" t="str">
        <f t="shared" si="150"/>
        <v/>
      </c>
      <c r="X847" s="114" t="str">
        <f t="shared" si="151"/>
        <v/>
      </c>
      <c r="Y847" s="114" t="str">
        <f t="shared" si="152"/>
        <v/>
      </c>
      <c r="Z847" s="114" t="str">
        <f t="shared" si="153"/>
        <v/>
      </c>
    </row>
    <row r="848" spans="1:26" ht="12.75" x14ac:dyDescent="0.2">
      <c r="A848" s="16"/>
      <c r="C848" t="str">
        <f t="shared" si="143"/>
        <v/>
      </c>
      <c r="D848" s="16"/>
      <c r="E848" s="3" t="str">
        <f>IF(B848="","",IFERROR(VLOOKUP(B848,Ingredients!$A:$G,4,FALSE),"ingredient not in list"))</f>
        <v/>
      </c>
      <c r="F848" t="str">
        <f t="shared" si="144"/>
        <v/>
      </c>
      <c r="G848" s="9" t="str">
        <f>IF(B848="", "", IFERROR((VLOOKUP(B848,Ingredients!$A:$H,8,FALSE)*(D848/(VLOOKUP(B848,Ingredients!$A:$H,3,FALSE)))), "ingredient not in list"))</f>
        <v/>
      </c>
      <c r="H848" t="str">
        <f t="shared" si="145"/>
        <v/>
      </c>
      <c r="I848" s="69" t="str">
        <f>IF($B848="", "", IFERROR((VLOOKUP($B848,Ingredients!$A:$K,9,FALSE)*($D848/(VLOOKUP($B848,Ingredients!$A:$K,3,FALSE)))), "ingredient not in list"))</f>
        <v/>
      </c>
      <c r="J848" t="str">
        <f t="shared" si="146"/>
        <v/>
      </c>
      <c r="K848" s="69" t="str">
        <f>IF($B848="", "", IFERROR((VLOOKUP($B848,Ingredients!$A:$K,10,FALSE)*($D848/(VLOOKUP($B848,Ingredients!$A:$K,3,FALSE)))), "ingredient not in list"))</f>
        <v/>
      </c>
      <c r="L848" t="str">
        <f t="shared" si="147"/>
        <v/>
      </c>
      <c r="M848" s="69" t="str">
        <f>IF($B848="", "", IFERROR((VLOOKUP($B848,Ingredients!$A:$K,11,FALSE)*($D848/(VLOOKUP($B848,Ingredients!$A:$K,3,FALSE)))), "ingredient not in list"))</f>
        <v/>
      </c>
      <c r="N848" t="str">
        <f t="shared" si="148"/>
        <v/>
      </c>
      <c r="O848" s="29" t="str">
        <f>IF($B848="", "", IFERROR((VLOOKUP($B848,Ingredients!$A:$H,6,FALSE)*($D848/(VLOOKUP($B848,Ingredients!$A:$H,3,FALSE)))), "ingredient not in list"))</f>
        <v/>
      </c>
      <c r="P848" s="9" t="str">
        <f>IF(AND(G848&lt;&gt;"",G849=""),SUM(G$1:G849)-SUM(P$1:P847),"")</f>
        <v/>
      </c>
      <c r="Q848" t="str">
        <f>IF(AND(O848&lt;&gt;"",O849=""),SUM(O$1:O849)-SUM(Q$1:Q847),"")</f>
        <v/>
      </c>
      <c r="R848" s="114" t="str">
        <f>IF(AND(I848&lt;&gt;"",I849=""),SUM(I$1:I849)-SUM(R$1:R847),"")</f>
        <v/>
      </c>
      <c r="S848" s="114" t="str">
        <f>IF(AND(K848&lt;&gt;"",K849=""),SUM(K$1:K849)-SUM(S$1:S847),"")</f>
        <v/>
      </c>
      <c r="T848" s="114" t="str">
        <f>IF(AND(M848&lt;&gt;"",M849=""),SUM(M$1:M849)-SUM(T$1:T847),"")</f>
        <v/>
      </c>
      <c r="V848" s="9" t="str">
        <f t="shared" si="149"/>
        <v/>
      </c>
      <c r="W848" s="28" t="str">
        <f t="shared" si="150"/>
        <v/>
      </c>
      <c r="X848" s="114" t="str">
        <f t="shared" si="151"/>
        <v/>
      </c>
      <c r="Y848" s="114" t="str">
        <f t="shared" si="152"/>
        <v/>
      </c>
      <c r="Z848" s="114" t="str">
        <f t="shared" si="153"/>
        <v/>
      </c>
    </row>
    <row r="849" spans="1:26" ht="12.75" x14ac:dyDescent="0.2">
      <c r="A849" s="16"/>
      <c r="C849" t="str">
        <f t="shared" si="143"/>
        <v/>
      </c>
      <c r="D849" s="16"/>
      <c r="E849" s="3" t="str">
        <f>IF(B849="","",IFERROR(VLOOKUP(B849,Ingredients!$A:$G,4,FALSE),"ingredient not in list"))</f>
        <v/>
      </c>
      <c r="F849" t="str">
        <f t="shared" si="144"/>
        <v/>
      </c>
      <c r="G849" s="9" t="str">
        <f>IF(B849="", "", IFERROR((VLOOKUP(B849,Ingredients!$A:$H,8,FALSE)*(D849/(VLOOKUP(B849,Ingredients!$A:$H,3,FALSE)))), "ingredient not in list"))</f>
        <v/>
      </c>
      <c r="H849" t="str">
        <f t="shared" si="145"/>
        <v/>
      </c>
      <c r="I849" s="69" t="str">
        <f>IF($B849="", "", IFERROR((VLOOKUP($B849,Ingredients!$A:$K,9,FALSE)*($D849/(VLOOKUP($B849,Ingredients!$A:$K,3,FALSE)))), "ingredient not in list"))</f>
        <v/>
      </c>
      <c r="J849" t="str">
        <f t="shared" si="146"/>
        <v/>
      </c>
      <c r="K849" s="69" t="str">
        <f>IF($B849="", "", IFERROR((VLOOKUP($B849,Ingredients!$A:$K,10,FALSE)*($D849/(VLOOKUP($B849,Ingredients!$A:$K,3,FALSE)))), "ingredient not in list"))</f>
        <v/>
      </c>
      <c r="L849" t="str">
        <f t="shared" si="147"/>
        <v/>
      </c>
      <c r="M849" s="69" t="str">
        <f>IF($B849="", "", IFERROR((VLOOKUP($B849,Ingredients!$A:$K,11,FALSE)*($D849/(VLOOKUP($B849,Ingredients!$A:$K,3,FALSE)))), "ingredient not in list"))</f>
        <v/>
      </c>
      <c r="N849" t="str">
        <f t="shared" si="148"/>
        <v/>
      </c>
      <c r="O849" s="29" t="str">
        <f>IF($B849="", "", IFERROR((VLOOKUP($B849,Ingredients!$A:$H,6,FALSE)*($D849/(VLOOKUP($B849,Ingredients!$A:$H,3,FALSE)))), "ingredient not in list"))</f>
        <v/>
      </c>
      <c r="P849" s="9" t="str">
        <f>IF(AND(G849&lt;&gt;"",G850=""),SUM(G$1:G850)-SUM(P$1:P848),"")</f>
        <v/>
      </c>
      <c r="Q849" t="str">
        <f>IF(AND(O849&lt;&gt;"",O850=""),SUM(O$1:O850)-SUM(Q$1:Q848),"")</f>
        <v/>
      </c>
      <c r="R849" s="114" t="str">
        <f>IF(AND(I849&lt;&gt;"",I850=""),SUM(I$1:I850)-SUM(R$1:R848),"")</f>
        <v/>
      </c>
      <c r="S849" s="114" t="str">
        <f>IF(AND(K849&lt;&gt;"",K850=""),SUM(K$1:K850)-SUM(S$1:S848),"")</f>
        <v/>
      </c>
      <c r="T849" s="114" t="str">
        <f>IF(AND(M849&lt;&gt;"",M850=""),SUM(M$1:M850)-SUM(T$1:T848),"")</f>
        <v/>
      </c>
      <c r="V849" s="9" t="str">
        <f t="shared" si="149"/>
        <v/>
      </c>
      <c r="W849" s="28" t="str">
        <f t="shared" si="150"/>
        <v/>
      </c>
      <c r="X849" s="114" t="str">
        <f t="shared" si="151"/>
        <v/>
      </c>
      <c r="Y849" s="114" t="str">
        <f t="shared" si="152"/>
        <v/>
      </c>
      <c r="Z849" s="114" t="str">
        <f t="shared" si="153"/>
        <v/>
      </c>
    </row>
    <row r="850" spans="1:26" ht="12.75" x14ac:dyDescent="0.2">
      <c r="A850" s="16"/>
      <c r="C850" t="str">
        <f t="shared" si="143"/>
        <v/>
      </c>
      <c r="D850" s="16"/>
      <c r="E850" s="3" t="str">
        <f>IF(B850="","",IFERROR(VLOOKUP(B850,Ingredients!$A:$G,4,FALSE),"ingredient not in list"))</f>
        <v/>
      </c>
      <c r="F850" t="str">
        <f t="shared" si="144"/>
        <v/>
      </c>
      <c r="G850" s="9" t="str">
        <f>IF(B850="", "", IFERROR((VLOOKUP(B850,Ingredients!$A:$H,8,FALSE)*(D850/(VLOOKUP(B850,Ingredients!$A:$H,3,FALSE)))), "ingredient not in list"))</f>
        <v/>
      </c>
      <c r="H850" t="str">
        <f t="shared" si="145"/>
        <v/>
      </c>
      <c r="I850" s="69" t="str">
        <f>IF($B850="", "", IFERROR((VLOOKUP($B850,Ingredients!$A:$K,9,FALSE)*($D850/(VLOOKUP($B850,Ingredients!$A:$K,3,FALSE)))), "ingredient not in list"))</f>
        <v/>
      </c>
      <c r="J850" t="str">
        <f t="shared" si="146"/>
        <v/>
      </c>
      <c r="K850" s="69" t="str">
        <f>IF($B850="", "", IFERROR((VLOOKUP($B850,Ingredients!$A:$K,10,FALSE)*($D850/(VLOOKUP($B850,Ingredients!$A:$K,3,FALSE)))), "ingredient not in list"))</f>
        <v/>
      </c>
      <c r="L850" t="str">
        <f t="shared" si="147"/>
        <v/>
      </c>
      <c r="M850" s="69" t="str">
        <f>IF($B850="", "", IFERROR((VLOOKUP($B850,Ingredients!$A:$K,11,FALSE)*($D850/(VLOOKUP($B850,Ingredients!$A:$K,3,FALSE)))), "ingredient not in list"))</f>
        <v/>
      </c>
      <c r="N850" t="str">
        <f t="shared" si="148"/>
        <v/>
      </c>
      <c r="O850" s="29" t="str">
        <f>IF($B850="", "", IFERROR((VLOOKUP($B850,Ingredients!$A:$H,6,FALSE)*($D850/(VLOOKUP($B850,Ingredients!$A:$H,3,FALSE)))), "ingredient not in list"))</f>
        <v/>
      </c>
      <c r="P850" s="9" t="str">
        <f>IF(AND(G850&lt;&gt;"",G851=""),SUM(G$1:G851)-SUM(P$1:P849),"")</f>
        <v/>
      </c>
      <c r="Q850" t="str">
        <f>IF(AND(O850&lt;&gt;"",O851=""),SUM(O$1:O851)-SUM(Q$1:Q849),"")</f>
        <v/>
      </c>
      <c r="R850" s="114" t="str">
        <f>IF(AND(I850&lt;&gt;"",I851=""),SUM(I$1:I851)-SUM(R$1:R849),"")</f>
        <v/>
      </c>
      <c r="S850" s="114" t="str">
        <f>IF(AND(K850&lt;&gt;"",K851=""),SUM(K$1:K851)-SUM(S$1:S849),"")</f>
        <v/>
      </c>
      <c r="T850" s="114" t="str">
        <f>IF(AND(M850&lt;&gt;"",M851=""),SUM(M$1:M851)-SUM(T$1:T849),"")</f>
        <v/>
      </c>
      <c r="V850" s="9" t="str">
        <f t="shared" si="149"/>
        <v/>
      </c>
      <c r="W850" s="28" t="str">
        <f t="shared" si="150"/>
        <v/>
      </c>
      <c r="X850" s="114" t="str">
        <f t="shared" si="151"/>
        <v/>
      </c>
      <c r="Y850" s="114" t="str">
        <f t="shared" si="152"/>
        <v/>
      </c>
      <c r="Z850" s="114" t="str">
        <f t="shared" si="153"/>
        <v/>
      </c>
    </row>
    <row r="851" spans="1:26" ht="12.75" x14ac:dyDescent="0.2">
      <c r="A851" s="16"/>
      <c r="C851" t="str">
        <f t="shared" si="143"/>
        <v/>
      </c>
      <c r="D851" s="16"/>
      <c r="E851" s="3" t="str">
        <f>IF(B851="","",IFERROR(VLOOKUP(B851,Ingredients!$A:$G,4,FALSE),"ingredient not in list"))</f>
        <v/>
      </c>
      <c r="F851" t="str">
        <f t="shared" si="144"/>
        <v/>
      </c>
      <c r="G851" s="9" t="str">
        <f>IF(B851="", "", IFERROR((VLOOKUP(B851,Ingredients!$A:$H,8,FALSE)*(D851/(VLOOKUP(B851,Ingredients!$A:$H,3,FALSE)))), "ingredient not in list"))</f>
        <v/>
      </c>
      <c r="H851" t="str">
        <f t="shared" si="145"/>
        <v/>
      </c>
      <c r="I851" s="69" t="str">
        <f>IF($B851="", "", IFERROR((VLOOKUP($B851,Ingredients!$A:$K,9,FALSE)*($D851/(VLOOKUP($B851,Ingredients!$A:$K,3,FALSE)))), "ingredient not in list"))</f>
        <v/>
      </c>
      <c r="J851" t="str">
        <f t="shared" si="146"/>
        <v/>
      </c>
      <c r="K851" s="69" t="str">
        <f>IF($B851="", "", IFERROR((VLOOKUP($B851,Ingredients!$A:$K,10,FALSE)*($D851/(VLOOKUP($B851,Ingredients!$A:$K,3,FALSE)))), "ingredient not in list"))</f>
        <v/>
      </c>
      <c r="L851" t="str">
        <f t="shared" si="147"/>
        <v/>
      </c>
      <c r="M851" s="69" t="str">
        <f>IF($B851="", "", IFERROR((VLOOKUP($B851,Ingredients!$A:$K,11,FALSE)*($D851/(VLOOKUP($B851,Ingredients!$A:$K,3,FALSE)))), "ingredient not in list"))</f>
        <v/>
      </c>
      <c r="N851" t="str">
        <f t="shared" si="148"/>
        <v/>
      </c>
      <c r="O851" s="29" t="str">
        <f>IF($B851="", "", IFERROR((VLOOKUP($B851,Ingredients!$A:$H,6,FALSE)*($D851/(VLOOKUP($B851,Ingredients!$A:$H,3,FALSE)))), "ingredient not in list"))</f>
        <v/>
      </c>
      <c r="P851" s="9" t="str">
        <f>IF(AND(G851&lt;&gt;"",G852=""),SUM(G$1:G852)-SUM(P$1:P850),"")</f>
        <v/>
      </c>
      <c r="Q851" t="str">
        <f>IF(AND(O851&lt;&gt;"",O852=""),SUM(O$1:O852)-SUM(Q$1:Q850),"")</f>
        <v/>
      </c>
      <c r="R851" s="114" t="str">
        <f>IF(AND(I851&lt;&gt;"",I852=""),SUM(I$1:I852)-SUM(R$1:R850),"")</f>
        <v/>
      </c>
      <c r="S851" s="114" t="str">
        <f>IF(AND(K851&lt;&gt;"",K852=""),SUM(K$1:K852)-SUM(S$1:S850),"")</f>
        <v/>
      </c>
      <c r="T851" s="114" t="str">
        <f>IF(AND(M851&lt;&gt;"",M852=""),SUM(M$1:M852)-SUM(T$1:T850),"")</f>
        <v/>
      </c>
      <c r="V851" s="9" t="str">
        <f t="shared" si="149"/>
        <v/>
      </c>
      <c r="W851" s="28" t="str">
        <f t="shared" si="150"/>
        <v/>
      </c>
      <c r="X851" s="114" t="str">
        <f t="shared" si="151"/>
        <v/>
      </c>
      <c r="Y851" s="114" t="str">
        <f t="shared" si="152"/>
        <v/>
      </c>
      <c r="Z851" s="114" t="str">
        <f t="shared" si="153"/>
        <v/>
      </c>
    </row>
    <row r="852" spans="1:26" ht="12.75" x14ac:dyDescent="0.2">
      <c r="A852" s="16"/>
      <c r="C852" t="str">
        <f t="shared" si="143"/>
        <v/>
      </c>
      <c r="D852" s="16"/>
      <c r="E852" s="3" t="str">
        <f>IF(B852="","",IFERROR(VLOOKUP(B852,Ingredients!$A:$G,4,FALSE),"ingredient not in list"))</f>
        <v/>
      </c>
      <c r="F852" t="str">
        <f t="shared" si="144"/>
        <v/>
      </c>
      <c r="G852" s="9" t="str">
        <f>IF(B852="", "", IFERROR((VLOOKUP(B852,Ingredients!$A:$H,8,FALSE)*(D852/(VLOOKUP(B852,Ingredients!$A:$H,3,FALSE)))), "ingredient not in list"))</f>
        <v/>
      </c>
      <c r="H852" t="str">
        <f t="shared" si="145"/>
        <v/>
      </c>
      <c r="I852" s="69" t="str">
        <f>IF($B852="", "", IFERROR((VLOOKUP($B852,Ingredients!$A:$K,9,FALSE)*($D852/(VLOOKUP($B852,Ingredients!$A:$K,3,FALSE)))), "ingredient not in list"))</f>
        <v/>
      </c>
      <c r="J852" t="str">
        <f t="shared" si="146"/>
        <v/>
      </c>
      <c r="K852" s="69" t="str">
        <f>IF($B852="", "", IFERROR((VLOOKUP($B852,Ingredients!$A:$K,10,FALSE)*($D852/(VLOOKUP($B852,Ingredients!$A:$K,3,FALSE)))), "ingredient not in list"))</f>
        <v/>
      </c>
      <c r="L852" t="str">
        <f t="shared" si="147"/>
        <v/>
      </c>
      <c r="M852" s="69" t="str">
        <f>IF($B852="", "", IFERROR((VLOOKUP($B852,Ingredients!$A:$K,11,FALSE)*($D852/(VLOOKUP($B852,Ingredients!$A:$K,3,FALSE)))), "ingredient not in list"))</f>
        <v/>
      </c>
      <c r="N852" t="str">
        <f t="shared" si="148"/>
        <v/>
      </c>
      <c r="O852" s="29" t="str">
        <f>IF($B852="", "", IFERROR((VLOOKUP($B852,Ingredients!$A:$H,6,FALSE)*($D852/(VLOOKUP($B852,Ingredients!$A:$H,3,FALSE)))), "ingredient not in list"))</f>
        <v/>
      </c>
      <c r="P852" s="9" t="str">
        <f>IF(AND(G852&lt;&gt;"",G853=""),SUM(G$1:G853)-SUM(P$1:P851),"")</f>
        <v/>
      </c>
      <c r="Q852" t="str">
        <f>IF(AND(O852&lt;&gt;"",O853=""),SUM(O$1:O853)-SUM(Q$1:Q851),"")</f>
        <v/>
      </c>
      <c r="R852" s="114" t="str">
        <f>IF(AND(I852&lt;&gt;"",I853=""),SUM(I$1:I853)-SUM(R$1:R851),"")</f>
        <v/>
      </c>
      <c r="S852" s="114" t="str">
        <f>IF(AND(K852&lt;&gt;"",K853=""),SUM(K$1:K853)-SUM(S$1:S851),"")</f>
        <v/>
      </c>
      <c r="T852" s="114" t="str">
        <f>IF(AND(M852&lt;&gt;"",M853=""),SUM(M$1:M853)-SUM(T$1:T851),"")</f>
        <v/>
      </c>
      <c r="V852" s="9" t="str">
        <f t="shared" si="149"/>
        <v/>
      </c>
      <c r="W852" s="28" t="str">
        <f t="shared" si="150"/>
        <v/>
      </c>
      <c r="X852" s="114" t="str">
        <f t="shared" si="151"/>
        <v/>
      </c>
      <c r="Y852" s="114" t="str">
        <f t="shared" si="152"/>
        <v/>
      </c>
      <c r="Z852" s="114" t="str">
        <f t="shared" si="153"/>
        <v/>
      </c>
    </row>
    <row r="853" spans="1:26" ht="12.75" x14ac:dyDescent="0.2">
      <c r="A853" s="16"/>
      <c r="C853" t="str">
        <f t="shared" si="143"/>
        <v/>
      </c>
      <c r="D853" s="16"/>
      <c r="E853" s="3" t="str">
        <f>IF(B853="","",IFERROR(VLOOKUP(B853,Ingredients!$A:$G,4,FALSE),"ingredient not in list"))</f>
        <v/>
      </c>
      <c r="F853" t="str">
        <f t="shared" si="144"/>
        <v/>
      </c>
      <c r="G853" s="9" t="str">
        <f>IF(B853="", "", IFERROR((VLOOKUP(B853,Ingredients!$A:$H,8,FALSE)*(D853/(VLOOKUP(B853,Ingredients!$A:$H,3,FALSE)))), "ingredient not in list"))</f>
        <v/>
      </c>
      <c r="H853" t="str">
        <f t="shared" si="145"/>
        <v/>
      </c>
      <c r="I853" s="69" t="str">
        <f>IF($B853="", "", IFERROR((VLOOKUP($B853,Ingredients!$A:$K,9,FALSE)*($D853/(VLOOKUP($B853,Ingredients!$A:$K,3,FALSE)))), "ingredient not in list"))</f>
        <v/>
      </c>
      <c r="J853" t="str">
        <f t="shared" si="146"/>
        <v/>
      </c>
      <c r="K853" s="69" t="str">
        <f>IF($B853="", "", IFERROR((VLOOKUP($B853,Ingredients!$A:$K,10,FALSE)*($D853/(VLOOKUP($B853,Ingredients!$A:$K,3,FALSE)))), "ingredient not in list"))</f>
        <v/>
      </c>
      <c r="L853" t="str">
        <f t="shared" si="147"/>
        <v/>
      </c>
      <c r="M853" s="69" t="str">
        <f>IF($B853="", "", IFERROR((VLOOKUP($B853,Ingredients!$A:$K,11,FALSE)*($D853/(VLOOKUP($B853,Ingredients!$A:$K,3,FALSE)))), "ingredient not in list"))</f>
        <v/>
      </c>
      <c r="N853" t="str">
        <f t="shared" si="148"/>
        <v/>
      </c>
      <c r="O853" s="29" t="str">
        <f>IF($B853="", "", IFERROR((VLOOKUP($B853,Ingredients!$A:$H,6,FALSE)*($D853/(VLOOKUP($B853,Ingredients!$A:$H,3,FALSE)))), "ingredient not in list"))</f>
        <v/>
      </c>
      <c r="P853" s="9" t="str">
        <f>IF(AND(G853&lt;&gt;"",G854=""),SUM(G$1:G854)-SUM(P$1:P852),"")</f>
        <v/>
      </c>
      <c r="Q853" t="str">
        <f>IF(AND(O853&lt;&gt;"",O854=""),SUM(O$1:O854)-SUM(Q$1:Q852),"")</f>
        <v/>
      </c>
      <c r="R853" s="114" t="str">
        <f>IF(AND(I853&lt;&gt;"",I854=""),SUM(I$1:I854)-SUM(R$1:R852),"")</f>
        <v/>
      </c>
      <c r="S853" s="114" t="str">
        <f>IF(AND(K853&lt;&gt;"",K854=""),SUM(K$1:K854)-SUM(S$1:S852),"")</f>
        <v/>
      </c>
      <c r="T853" s="114" t="str">
        <f>IF(AND(M853&lt;&gt;"",M854=""),SUM(M$1:M854)-SUM(T$1:T852),"")</f>
        <v/>
      </c>
      <c r="V853" s="9" t="str">
        <f t="shared" si="149"/>
        <v/>
      </c>
      <c r="W853" s="28" t="str">
        <f t="shared" si="150"/>
        <v/>
      </c>
      <c r="X853" s="114" t="str">
        <f t="shared" si="151"/>
        <v/>
      </c>
      <c r="Y853" s="114" t="str">
        <f t="shared" si="152"/>
        <v/>
      </c>
      <c r="Z853" s="114" t="str">
        <f t="shared" si="153"/>
        <v/>
      </c>
    </row>
    <row r="854" spans="1:26" ht="12.75" x14ac:dyDescent="0.2">
      <c r="A854" s="16"/>
      <c r="C854" t="str">
        <f t="shared" si="143"/>
        <v/>
      </c>
      <c r="D854" s="16"/>
      <c r="E854" s="3" t="str">
        <f>IF(B854="","",IFERROR(VLOOKUP(B854,Ingredients!$A:$G,4,FALSE),"ingredient not in list"))</f>
        <v/>
      </c>
      <c r="F854" t="str">
        <f t="shared" si="144"/>
        <v/>
      </c>
      <c r="G854" s="9" t="str">
        <f>IF(B854="", "", IFERROR((VLOOKUP(B854,Ingredients!$A:$H,8,FALSE)*(D854/(VLOOKUP(B854,Ingredients!$A:$H,3,FALSE)))), "ingredient not in list"))</f>
        <v/>
      </c>
      <c r="H854" t="str">
        <f t="shared" si="145"/>
        <v/>
      </c>
      <c r="I854" s="69" t="str">
        <f>IF($B854="", "", IFERROR((VLOOKUP($B854,Ingredients!$A:$K,9,FALSE)*($D854/(VLOOKUP($B854,Ingredients!$A:$K,3,FALSE)))), "ingredient not in list"))</f>
        <v/>
      </c>
      <c r="J854" t="str">
        <f t="shared" si="146"/>
        <v/>
      </c>
      <c r="K854" s="69" t="str">
        <f>IF($B854="", "", IFERROR((VLOOKUP($B854,Ingredients!$A:$K,10,FALSE)*($D854/(VLOOKUP($B854,Ingredients!$A:$K,3,FALSE)))), "ingredient not in list"))</f>
        <v/>
      </c>
      <c r="L854" t="str">
        <f t="shared" si="147"/>
        <v/>
      </c>
      <c r="M854" s="69" t="str">
        <f>IF($B854="", "", IFERROR((VLOOKUP($B854,Ingredients!$A:$K,11,FALSE)*($D854/(VLOOKUP($B854,Ingredients!$A:$K,3,FALSE)))), "ingredient not in list"))</f>
        <v/>
      </c>
      <c r="N854" t="str">
        <f t="shared" si="148"/>
        <v/>
      </c>
      <c r="O854" s="29" t="str">
        <f>IF($B854="", "", IFERROR((VLOOKUP($B854,Ingredients!$A:$H,6,FALSE)*($D854/(VLOOKUP($B854,Ingredients!$A:$H,3,FALSE)))), "ingredient not in list"))</f>
        <v/>
      </c>
      <c r="P854" s="9" t="str">
        <f>IF(AND(G854&lt;&gt;"",G855=""),SUM(G$1:G855)-SUM(P$1:P853),"")</f>
        <v/>
      </c>
      <c r="Q854" t="str">
        <f>IF(AND(O854&lt;&gt;"",O855=""),SUM(O$1:O855)-SUM(Q$1:Q853),"")</f>
        <v/>
      </c>
      <c r="R854" s="114" t="str">
        <f>IF(AND(I854&lt;&gt;"",I855=""),SUM(I$1:I855)-SUM(R$1:R853),"")</f>
        <v/>
      </c>
      <c r="S854" s="114" t="str">
        <f>IF(AND(K854&lt;&gt;"",K855=""),SUM(K$1:K855)-SUM(S$1:S853),"")</f>
        <v/>
      </c>
      <c r="T854" s="114" t="str">
        <f>IF(AND(M854&lt;&gt;"",M855=""),SUM(M$1:M855)-SUM(T$1:T853),"")</f>
        <v/>
      </c>
      <c r="V854" s="9" t="str">
        <f t="shared" si="149"/>
        <v/>
      </c>
      <c r="W854" s="28" t="str">
        <f t="shared" si="150"/>
        <v/>
      </c>
      <c r="X854" s="114" t="str">
        <f t="shared" si="151"/>
        <v/>
      </c>
      <c r="Y854" s="114" t="str">
        <f t="shared" si="152"/>
        <v/>
      </c>
      <c r="Z854" s="114" t="str">
        <f t="shared" si="153"/>
        <v/>
      </c>
    </row>
    <row r="855" spans="1:26" ht="12.75" x14ac:dyDescent="0.2">
      <c r="A855" s="16"/>
      <c r="C855" t="str">
        <f t="shared" si="143"/>
        <v/>
      </c>
      <c r="D855" s="16"/>
      <c r="E855" s="3" t="str">
        <f>IF(B855="","",IFERROR(VLOOKUP(B855,Ingredients!$A:$G,4,FALSE),"ingredient not in list"))</f>
        <v/>
      </c>
      <c r="F855" t="str">
        <f t="shared" si="144"/>
        <v/>
      </c>
      <c r="G855" s="9" t="str">
        <f>IF(B855="", "", IFERROR((VLOOKUP(B855,Ingredients!$A:$H,8,FALSE)*(D855/(VLOOKUP(B855,Ingredients!$A:$H,3,FALSE)))), "ingredient not in list"))</f>
        <v/>
      </c>
      <c r="H855" t="str">
        <f t="shared" si="145"/>
        <v/>
      </c>
      <c r="I855" s="69" t="str">
        <f>IF($B855="", "", IFERROR((VLOOKUP($B855,Ingredients!$A:$K,9,FALSE)*($D855/(VLOOKUP($B855,Ingredients!$A:$K,3,FALSE)))), "ingredient not in list"))</f>
        <v/>
      </c>
      <c r="J855" t="str">
        <f t="shared" si="146"/>
        <v/>
      </c>
      <c r="K855" s="69" t="str">
        <f>IF($B855="", "", IFERROR((VLOOKUP($B855,Ingredients!$A:$K,10,FALSE)*($D855/(VLOOKUP($B855,Ingredients!$A:$K,3,FALSE)))), "ingredient not in list"))</f>
        <v/>
      </c>
      <c r="L855" t="str">
        <f t="shared" si="147"/>
        <v/>
      </c>
      <c r="M855" s="69" t="str">
        <f>IF($B855="", "", IFERROR((VLOOKUP($B855,Ingredients!$A:$K,11,FALSE)*($D855/(VLOOKUP($B855,Ingredients!$A:$K,3,FALSE)))), "ingredient not in list"))</f>
        <v/>
      </c>
      <c r="N855" t="str">
        <f t="shared" si="148"/>
        <v/>
      </c>
      <c r="O855" s="29" t="str">
        <f>IF($B855="", "", IFERROR((VLOOKUP($B855,Ingredients!$A:$H,6,FALSE)*($D855/(VLOOKUP($B855,Ingredients!$A:$H,3,FALSE)))), "ingredient not in list"))</f>
        <v/>
      </c>
      <c r="P855" s="9" t="str">
        <f>IF(AND(G855&lt;&gt;"",G856=""),SUM(G$1:G856)-SUM(P$1:P854),"")</f>
        <v/>
      </c>
      <c r="Q855" t="str">
        <f>IF(AND(O855&lt;&gt;"",O856=""),SUM(O$1:O856)-SUM(Q$1:Q854),"")</f>
        <v/>
      </c>
      <c r="R855" s="114" t="str">
        <f>IF(AND(I855&lt;&gt;"",I856=""),SUM(I$1:I856)-SUM(R$1:R854),"")</f>
        <v/>
      </c>
      <c r="S855" s="114" t="str">
        <f>IF(AND(K855&lt;&gt;"",K856=""),SUM(K$1:K856)-SUM(S$1:S854),"")</f>
        <v/>
      </c>
      <c r="T855" s="114" t="str">
        <f>IF(AND(M855&lt;&gt;"",M856=""),SUM(M$1:M856)-SUM(T$1:T854),"")</f>
        <v/>
      </c>
      <c r="V855" s="9" t="str">
        <f t="shared" si="149"/>
        <v/>
      </c>
      <c r="W855" s="28" t="str">
        <f t="shared" si="150"/>
        <v/>
      </c>
      <c r="X855" s="114" t="str">
        <f t="shared" si="151"/>
        <v/>
      </c>
      <c r="Y855" s="114" t="str">
        <f t="shared" si="152"/>
        <v/>
      </c>
      <c r="Z855" s="114" t="str">
        <f t="shared" si="153"/>
        <v/>
      </c>
    </row>
    <row r="856" spans="1:26" ht="12.75" x14ac:dyDescent="0.2">
      <c r="A856" s="16"/>
      <c r="C856" t="str">
        <f t="shared" si="143"/>
        <v/>
      </c>
      <c r="D856" s="16"/>
      <c r="E856" s="3" t="str">
        <f>IF(B856="","",IFERROR(VLOOKUP(B856,Ingredients!$A:$G,4,FALSE),"ingredient not in list"))</f>
        <v/>
      </c>
      <c r="F856" t="str">
        <f t="shared" si="144"/>
        <v/>
      </c>
      <c r="G856" s="9" t="str">
        <f>IF(B856="", "", IFERROR((VLOOKUP(B856,Ingredients!$A:$H,8,FALSE)*(D856/(VLOOKUP(B856,Ingredients!$A:$H,3,FALSE)))), "ingredient not in list"))</f>
        <v/>
      </c>
      <c r="H856" t="str">
        <f t="shared" si="145"/>
        <v/>
      </c>
      <c r="I856" s="69" t="str">
        <f>IF($B856="", "", IFERROR((VLOOKUP($B856,Ingredients!$A:$K,9,FALSE)*($D856/(VLOOKUP($B856,Ingredients!$A:$K,3,FALSE)))), "ingredient not in list"))</f>
        <v/>
      </c>
      <c r="J856" t="str">
        <f t="shared" si="146"/>
        <v/>
      </c>
      <c r="K856" s="69" t="str">
        <f>IF($B856="", "", IFERROR((VLOOKUP($B856,Ingredients!$A:$K,10,FALSE)*($D856/(VLOOKUP($B856,Ingredients!$A:$K,3,FALSE)))), "ingredient not in list"))</f>
        <v/>
      </c>
      <c r="L856" t="str">
        <f t="shared" si="147"/>
        <v/>
      </c>
      <c r="M856" s="69" t="str">
        <f>IF($B856="", "", IFERROR((VLOOKUP($B856,Ingredients!$A:$K,11,FALSE)*($D856/(VLOOKUP($B856,Ingredients!$A:$K,3,FALSE)))), "ingredient not in list"))</f>
        <v/>
      </c>
      <c r="N856" t="str">
        <f t="shared" si="148"/>
        <v/>
      </c>
      <c r="O856" s="29" t="str">
        <f>IF($B856="", "", IFERROR((VLOOKUP($B856,Ingredients!$A:$H,6,FALSE)*($D856/(VLOOKUP($B856,Ingredients!$A:$H,3,FALSE)))), "ingredient not in list"))</f>
        <v/>
      </c>
      <c r="P856" s="9" t="str">
        <f>IF(AND(G856&lt;&gt;"",G857=""),SUM(G$1:G857)-SUM(P$1:P855),"")</f>
        <v/>
      </c>
      <c r="Q856" t="str">
        <f>IF(AND(O856&lt;&gt;"",O857=""),SUM(O$1:O857)-SUM(Q$1:Q855),"")</f>
        <v/>
      </c>
      <c r="R856" s="114" t="str">
        <f>IF(AND(I856&lt;&gt;"",I857=""),SUM(I$1:I857)-SUM(R$1:R855),"")</f>
        <v/>
      </c>
      <c r="S856" s="114" t="str">
        <f>IF(AND(K856&lt;&gt;"",K857=""),SUM(K$1:K857)-SUM(S$1:S855),"")</f>
        <v/>
      </c>
      <c r="T856" s="114" t="str">
        <f>IF(AND(M856&lt;&gt;"",M857=""),SUM(M$1:M857)-SUM(T$1:T855),"")</f>
        <v/>
      </c>
      <c r="V856" s="9" t="str">
        <f t="shared" si="149"/>
        <v/>
      </c>
      <c r="W856" s="28" t="str">
        <f t="shared" si="150"/>
        <v/>
      </c>
      <c r="X856" s="114" t="str">
        <f t="shared" si="151"/>
        <v/>
      </c>
      <c r="Y856" s="114" t="str">
        <f t="shared" si="152"/>
        <v/>
      </c>
      <c r="Z856" s="114" t="str">
        <f t="shared" si="153"/>
        <v/>
      </c>
    </row>
    <row r="857" spans="1:26" ht="12.75" x14ac:dyDescent="0.2">
      <c r="A857" s="16"/>
      <c r="C857" t="str">
        <f t="shared" si="143"/>
        <v/>
      </c>
      <c r="D857" s="16"/>
      <c r="E857" s="3" t="str">
        <f>IF(B857="","",IFERROR(VLOOKUP(B857,Ingredients!$A:$G,4,FALSE),"ingredient not in list"))</f>
        <v/>
      </c>
      <c r="F857" t="str">
        <f t="shared" si="144"/>
        <v/>
      </c>
      <c r="G857" s="9" t="str">
        <f>IF(B857="", "", IFERROR((VLOOKUP(B857,Ingredients!$A:$H,8,FALSE)*(D857/(VLOOKUP(B857,Ingredients!$A:$H,3,FALSE)))), "ingredient not in list"))</f>
        <v/>
      </c>
      <c r="H857" t="str">
        <f t="shared" si="145"/>
        <v/>
      </c>
      <c r="I857" s="69" t="str">
        <f>IF($B857="", "", IFERROR((VLOOKUP($B857,Ingredients!$A:$K,9,FALSE)*($D857/(VLOOKUP($B857,Ingredients!$A:$K,3,FALSE)))), "ingredient not in list"))</f>
        <v/>
      </c>
      <c r="J857" t="str">
        <f t="shared" si="146"/>
        <v/>
      </c>
      <c r="K857" s="69" t="str">
        <f>IF($B857="", "", IFERROR((VLOOKUP($B857,Ingredients!$A:$K,10,FALSE)*($D857/(VLOOKUP($B857,Ingredients!$A:$K,3,FALSE)))), "ingredient not in list"))</f>
        <v/>
      </c>
      <c r="L857" t="str">
        <f t="shared" si="147"/>
        <v/>
      </c>
      <c r="M857" s="69" t="str">
        <f>IF($B857="", "", IFERROR((VLOOKUP($B857,Ingredients!$A:$K,11,FALSE)*($D857/(VLOOKUP($B857,Ingredients!$A:$K,3,FALSE)))), "ingredient not in list"))</f>
        <v/>
      </c>
      <c r="N857" t="str">
        <f t="shared" si="148"/>
        <v/>
      </c>
      <c r="O857" s="29" t="str">
        <f>IF($B857="", "", IFERROR((VLOOKUP($B857,Ingredients!$A:$H,6,FALSE)*($D857/(VLOOKUP($B857,Ingredients!$A:$H,3,FALSE)))), "ingredient not in list"))</f>
        <v/>
      </c>
      <c r="P857" s="9" t="str">
        <f>IF(AND(G857&lt;&gt;"",G858=""),SUM(G$1:G858)-SUM(P$1:P856),"")</f>
        <v/>
      </c>
      <c r="Q857" t="str">
        <f>IF(AND(O857&lt;&gt;"",O858=""),SUM(O$1:O858)-SUM(Q$1:Q856),"")</f>
        <v/>
      </c>
      <c r="R857" s="114" t="str">
        <f>IF(AND(I857&lt;&gt;"",I858=""),SUM(I$1:I858)-SUM(R$1:R856),"")</f>
        <v/>
      </c>
      <c r="S857" s="114" t="str">
        <f>IF(AND(K857&lt;&gt;"",K858=""),SUM(K$1:K858)-SUM(S$1:S856),"")</f>
        <v/>
      </c>
      <c r="T857" s="114" t="str">
        <f>IF(AND(M857&lt;&gt;"",M858=""),SUM(M$1:M858)-SUM(T$1:T856),"")</f>
        <v/>
      </c>
      <c r="V857" s="9" t="str">
        <f t="shared" si="149"/>
        <v/>
      </c>
      <c r="W857" s="28" t="str">
        <f t="shared" si="150"/>
        <v/>
      </c>
      <c r="X857" s="114" t="str">
        <f t="shared" si="151"/>
        <v/>
      </c>
      <c r="Y857" s="114" t="str">
        <f t="shared" si="152"/>
        <v/>
      </c>
      <c r="Z857" s="114" t="str">
        <f t="shared" si="153"/>
        <v/>
      </c>
    </row>
    <row r="858" spans="1:26" ht="12.75" x14ac:dyDescent="0.2">
      <c r="A858" s="16"/>
      <c r="C858" t="str">
        <f t="shared" si="143"/>
        <v/>
      </c>
      <c r="D858" s="16"/>
      <c r="E858" s="3" t="str">
        <f>IF(B858="","",IFERROR(VLOOKUP(B858,Ingredients!$A:$G,4,FALSE),"ingredient not in list"))</f>
        <v/>
      </c>
      <c r="F858" t="str">
        <f t="shared" si="144"/>
        <v/>
      </c>
      <c r="G858" s="9" t="str">
        <f>IF(B858="", "", IFERROR((VLOOKUP(B858,Ingredients!$A:$H,8,FALSE)*(D858/(VLOOKUP(B858,Ingredients!$A:$H,3,FALSE)))), "ingredient not in list"))</f>
        <v/>
      </c>
      <c r="H858" t="str">
        <f t="shared" si="145"/>
        <v/>
      </c>
      <c r="I858" s="69" t="str">
        <f>IF($B858="", "", IFERROR((VLOOKUP($B858,Ingredients!$A:$K,9,FALSE)*($D858/(VLOOKUP($B858,Ingredients!$A:$K,3,FALSE)))), "ingredient not in list"))</f>
        <v/>
      </c>
      <c r="J858" t="str">
        <f t="shared" si="146"/>
        <v/>
      </c>
      <c r="K858" s="69" t="str">
        <f>IF($B858="", "", IFERROR((VLOOKUP($B858,Ingredients!$A:$K,10,FALSE)*($D858/(VLOOKUP($B858,Ingredients!$A:$K,3,FALSE)))), "ingredient not in list"))</f>
        <v/>
      </c>
      <c r="L858" t="str">
        <f t="shared" si="147"/>
        <v/>
      </c>
      <c r="M858" s="69" t="str">
        <f>IF($B858="", "", IFERROR((VLOOKUP($B858,Ingredients!$A:$K,11,FALSE)*($D858/(VLOOKUP($B858,Ingredients!$A:$K,3,FALSE)))), "ingredient not in list"))</f>
        <v/>
      </c>
      <c r="N858" t="str">
        <f t="shared" si="148"/>
        <v/>
      </c>
      <c r="O858" s="29" t="str">
        <f>IF($B858="", "", IFERROR((VLOOKUP($B858,Ingredients!$A:$H,6,FALSE)*($D858/(VLOOKUP($B858,Ingredients!$A:$H,3,FALSE)))), "ingredient not in list"))</f>
        <v/>
      </c>
      <c r="P858" s="9" t="str">
        <f>IF(AND(G858&lt;&gt;"",G859=""),SUM(G$1:G859)-SUM(P$1:P857),"")</f>
        <v/>
      </c>
      <c r="Q858" t="str">
        <f>IF(AND(O858&lt;&gt;"",O859=""),SUM(O$1:O859)-SUM(Q$1:Q857),"")</f>
        <v/>
      </c>
      <c r="R858" s="114" t="str">
        <f>IF(AND(I858&lt;&gt;"",I859=""),SUM(I$1:I859)-SUM(R$1:R857),"")</f>
        <v/>
      </c>
      <c r="S858" s="114" t="str">
        <f>IF(AND(K858&lt;&gt;"",K859=""),SUM(K$1:K859)-SUM(S$1:S857),"")</f>
        <v/>
      </c>
      <c r="T858" s="114" t="str">
        <f>IF(AND(M858&lt;&gt;"",M859=""),SUM(M$1:M859)-SUM(T$1:T857),"")</f>
        <v/>
      </c>
      <c r="V858" s="9" t="str">
        <f t="shared" si="149"/>
        <v/>
      </c>
      <c r="W858" s="28" t="str">
        <f t="shared" si="150"/>
        <v/>
      </c>
      <c r="X858" s="114" t="str">
        <f t="shared" si="151"/>
        <v/>
      </c>
      <c r="Y858" s="114" t="str">
        <f t="shared" si="152"/>
        <v/>
      </c>
      <c r="Z858" s="114" t="str">
        <f t="shared" si="153"/>
        <v/>
      </c>
    </row>
    <row r="859" spans="1:26" ht="12.75" x14ac:dyDescent="0.2">
      <c r="A859" s="16"/>
      <c r="C859" t="str">
        <f t="shared" si="143"/>
        <v/>
      </c>
      <c r="D859" s="16"/>
      <c r="E859" s="3" t="str">
        <f>IF(B859="","",IFERROR(VLOOKUP(B859,Ingredients!$A:$G,4,FALSE),"ingredient not in list"))</f>
        <v/>
      </c>
      <c r="F859" t="str">
        <f t="shared" si="144"/>
        <v/>
      </c>
      <c r="G859" s="9" t="str">
        <f>IF(B859="", "", IFERROR((VLOOKUP(B859,Ingredients!$A:$H,8,FALSE)*(D859/(VLOOKUP(B859,Ingredients!$A:$H,3,FALSE)))), "ingredient not in list"))</f>
        <v/>
      </c>
      <c r="H859" t="str">
        <f t="shared" si="145"/>
        <v/>
      </c>
      <c r="I859" s="69" t="str">
        <f>IF($B859="", "", IFERROR((VLOOKUP($B859,Ingredients!$A:$K,9,FALSE)*($D859/(VLOOKUP($B859,Ingredients!$A:$K,3,FALSE)))), "ingredient not in list"))</f>
        <v/>
      </c>
      <c r="J859" t="str">
        <f t="shared" si="146"/>
        <v/>
      </c>
      <c r="K859" s="69" t="str">
        <f>IF($B859="", "", IFERROR((VLOOKUP($B859,Ingredients!$A:$K,10,FALSE)*($D859/(VLOOKUP($B859,Ingredients!$A:$K,3,FALSE)))), "ingredient not in list"))</f>
        <v/>
      </c>
      <c r="L859" t="str">
        <f t="shared" si="147"/>
        <v/>
      </c>
      <c r="M859" s="69" t="str">
        <f>IF($B859="", "", IFERROR((VLOOKUP($B859,Ingredients!$A:$K,11,FALSE)*($D859/(VLOOKUP($B859,Ingredients!$A:$K,3,FALSE)))), "ingredient not in list"))</f>
        <v/>
      </c>
      <c r="N859" t="str">
        <f t="shared" si="148"/>
        <v/>
      </c>
      <c r="O859" s="29" t="str">
        <f>IF($B859="", "", IFERROR((VLOOKUP($B859,Ingredients!$A:$H,6,FALSE)*($D859/(VLOOKUP($B859,Ingredients!$A:$H,3,FALSE)))), "ingredient not in list"))</f>
        <v/>
      </c>
      <c r="P859" s="9" t="str">
        <f>IF(AND(G859&lt;&gt;"",G860=""),SUM(G$1:G860)-SUM(P$1:P858),"")</f>
        <v/>
      </c>
      <c r="Q859" t="str">
        <f>IF(AND(O859&lt;&gt;"",O860=""),SUM(O$1:O860)-SUM(Q$1:Q858),"")</f>
        <v/>
      </c>
      <c r="R859" s="114" t="str">
        <f>IF(AND(I859&lt;&gt;"",I860=""),SUM(I$1:I860)-SUM(R$1:R858),"")</f>
        <v/>
      </c>
      <c r="S859" s="114" t="str">
        <f>IF(AND(K859&lt;&gt;"",K860=""),SUM(K$1:K860)-SUM(S$1:S858),"")</f>
        <v/>
      </c>
      <c r="T859" s="114" t="str">
        <f>IF(AND(M859&lt;&gt;"",M860=""),SUM(M$1:M860)-SUM(T$1:T858),"")</f>
        <v/>
      </c>
      <c r="V859" s="9" t="str">
        <f t="shared" si="149"/>
        <v/>
      </c>
      <c r="W859" s="28" t="str">
        <f t="shared" si="150"/>
        <v/>
      </c>
      <c r="X859" s="114" t="str">
        <f t="shared" si="151"/>
        <v/>
      </c>
      <c r="Y859" s="114" t="str">
        <f t="shared" si="152"/>
        <v/>
      </c>
      <c r="Z859" s="114" t="str">
        <f t="shared" si="153"/>
        <v/>
      </c>
    </row>
    <row r="860" spans="1:26" ht="12.75" x14ac:dyDescent="0.2">
      <c r="A860" s="16"/>
      <c r="C860" t="str">
        <f t="shared" si="143"/>
        <v/>
      </c>
      <c r="D860" s="16"/>
      <c r="E860" s="3" t="str">
        <f>IF(B860="","",IFERROR(VLOOKUP(B860,Ingredients!$A:$G,4,FALSE),"ingredient not in list"))</f>
        <v/>
      </c>
      <c r="F860" t="str">
        <f t="shared" si="144"/>
        <v/>
      </c>
      <c r="G860" s="9" t="str">
        <f>IF(B860="", "", IFERROR((VLOOKUP(B860,Ingredients!$A:$H,8,FALSE)*(D860/(VLOOKUP(B860,Ingredients!$A:$H,3,FALSE)))), "ingredient not in list"))</f>
        <v/>
      </c>
      <c r="H860" t="str">
        <f t="shared" si="145"/>
        <v/>
      </c>
      <c r="I860" s="69" t="str">
        <f>IF($B860="", "", IFERROR((VLOOKUP($B860,Ingredients!$A:$K,9,FALSE)*($D860/(VLOOKUP($B860,Ingredients!$A:$K,3,FALSE)))), "ingredient not in list"))</f>
        <v/>
      </c>
      <c r="J860" t="str">
        <f t="shared" si="146"/>
        <v/>
      </c>
      <c r="K860" s="69" t="str">
        <f>IF($B860="", "", IFERROR((VLOOKUP($B860,Ingredients!$A:$K,10,FALSE)*($D860/(VLOOKUP($B860,Ingredients!$A:$K,3,FALSE)))), "ingredient not in list"))</f>
        <v/>
      </c>
      <c r="L860" t="str">
        <f t="shared" si="147"/>
        <v/>
      </c>
      <c r="M860" s="69" t="str">
        <f>IF($B860="", "", IFERROR((VLOOKUP($B860,Ingredients!$A:$K,11,FALSE)*($D860/(VLOOKUP($B860,Ingredients!$A:$K,3,FALSE)))), "ingredient not in list"))</f>
        <v/>
      </c>
      <c r="N860" t="str">
        <f t="shared" si="148"/>
        <v/>
      </c>
      <c r="O860" s="29" t="str">
        <f>IF($B860="", "", IFERROR((VLOOKUP($B860,Ingredients!$A:$H,6,FALSE)*($D860/(VLOOKUP($B860,Ingredients!$A:$H,3,FALSE)))), "ingredient not in list"))</f>
        <v/>
      </c>
      <c r="P860" s="9" t="str">
        <f>IF(AND(G860&lt;&gt;"",G861=""),SUM(G$1:G861)-SUM(P$1:P859),"")</f>
        <v/>
      </c>
      <c r="Q860" t="str">
        <f>IF(AND(O860&lt;&gt;"",O861=""),SUM(O$1:O861)-SUM(Q$1:Q859),"")</f>
        <v/>
      </c>
      <c r="R860" s="114" t="str">
        <f>IF(AND(I860&lt;&gt;"",I861=""),SUM(I$1:I861)-SUM(R$1:R859),"")</f>
        <v/>
      </c>
      <c r="S860" s="114" t="str">
        <f>IF(AND(K860&lt;&gt;"",K861=""),SUM(K$1:K861)-SUM(S$1:S859),"")</f>
        <v/>
      </c>
      <c r="T860" s="114" t="str">
        <f>IF(AND(M860&lt;&gt;"",M861=""),SUM(M$1:M861)-SUM(T$1:T859),"")</f>
        <v/>
      </c>
      <c r="V860" s="9" t="str">
        <f t="shared" si="149"/>
        <v/>
      </c>
      <c r="W860" s="28" t="str">
        <f t="shared" si="150"/>
        <v/>
      </c>
      <c r="X860" s="114" t="str">
        <f t="shared" si="151"/>
        <v/>
      </c>
      <c r="Y860" s="114" t="str">
        <f t="shared" si="152"/>
        <v/>
      </c>
      <c r="Z860" s="114" t="str">
        <f t="shared" si="153"/>
        <v/>
      </c>
    </row>
    <row r="861" spans="1:26" ht="12.75" x14ac:dyDescent="0.2">
      <c r="A861" s="16"/>
      <c r="C861" t="str">
        <f t="shared" si="143"/>
        <v/>
      </c>
      <c r="D861" s="16"/>
      <c r="E861" s="3" t="str">
        <f>IF(B861="","",IFERROR(VLOOKUP(B861,Ingredients!$A:$G,4,FALSE),"ingredient not in list"))</f>
        <v/>
      </c>
      <c r="F861" t="str">
        <f t="shared" si="144"/>
        <v/>
      </c>
      <c r="G861" s="9" t="str">
        <f>IF(B861="", "", IFERROR((VLOOKUP(B861,Ingredients!$A:$H,8,FALSE)*(D861/(VLOOKUP(B861,Ingredients!$A:$H,3,FALSE)))), "ingredient not in list"))</f>
        <v/>
      </c>
      <c r="H861" t="str">
        <f t="shared" si="145"/>
        <v/>
      </c>
      <c r="I861" s="69" t="str">
        <f>IF($B861="", "", IFERROR((VLOOKUP($B861,Ingredients!$A:$K,9,FALSE)*($D861/(VLOOKUP($B861,Ingredients!$A:$K,3,FALSE)))), "ingredient not in list"))</f>
        <v/>
      </c>
      <c r="J861" t="str">
        <f t="shared" si="146"/>
        <v/>
      </c>
      <c r="K861" s="69" t="str">
        <f>IF($B861="", "", IFERROR((VLOOKUP($B861,Ingredients!$A:$K,10,FALSE)*($D861/(VLOOKUP($B861,Ingredients!$A:$K,3,FALSE)))), "ingredient not in list"))</f>
        <v/>
      </c>
      <c r="L861" t="str">
        <f t="shared" si="147"/>
        <v/>
      </c>
      <c r="M861" s="69" t="str">
        <f>IF($B861="", "", IFERROR((VLOOKUP($B861,Ingredients!$A:$K,11,FALSE)*($D861/(VLOOKUP($B861,Ingredients!$A:$K,3,FALSE)))), "ingredient not in list"))</f>
        <v/>
      </c>
      <c r="N861" t="str">
        <f t="shared" si="148"/>
        <v/>
      </c>
      <c r="O861" s="29" t="str">
        <f>IF($B861="", "", IFERROR((VLOOKUP($B861,Ingredients!$A:$H,6,FALSE)*($D861/(VLOOKUP($B861,Ingredients!$A:$H,3,FALSE)))), "ingredient not in list"))</f>
        <v/>
      </c>
      <c r="P861" s="9" t="str">
        <f>IF(AND(G861&lt;&gt;"",G862=""),SUM(G$1:G862)-SUM(P$1:P860),"")</f>
        <v/>
      </c>
      <c r="Q861" t="str">
        <f>IF(AND(O861&lt;&gt;"",O862=""),SUM(O$1:O862)-SUM(Q$1:Q860),"")</f>
        <v/>
      </c>
      <c r="R861" s="114" t="str">
        <f>IF(AND(I861&lt;&gt;"",I862=""),SUM(I$1:I862)-SUM(R$1:R860),"")</f>
        <v/>
      </c>
      <c r="S861" s="114" t="str">
        <f>IF(AND(K861&lt;&gt;"",K862=""),SUM(K$1:K862)-SUM(S$1:S860),"")</f>
        <v/>
      </c>
      <c r="T861" s="114" t="str">
        <f>IF(AND(M861&lt;&gt;"",M862=""),SUM(M$1:M862)-SUM(T$1:T860),"")</f>
        <v/>
      </c>
      <c r="V861" s="9" t="str">
        <f t="shared" si="149"/>
        <v/>
      </c>
      <c r="W861" s="28" t="str">
        <f t="shared" si="150"/>
        <v/>
      </c>
      <c r="X861" s="114" t="str">
        <f t="shared" si="151"/>
        <v/>
      </c>
      <c r="Y861" s="114" t="str">
        <f t="shared" si="152"/>
        <v/>
      </c>
      <c r="Z861" s="114" t="str">
        <f t="shared" si="153"/>
        <v/>
      </c>
    </row>
    <row r="862" spans="1:26" ht="12.75" x14ac:dyDescent="0.2">
      <c r="A862" s="16"/>
      <c r="C862" t="str">
        <f t="shared" si="143"/>
        <v/>
      </c>
      <c r="D862" s="16"/>
      <c r="E862" s="3" t="str">
        <f>IF(B862="","",IFERROR(VLOOKUP(B862,Ingredients!$A:$G,4,FALSE),"ingredient not in list"))</f>
        <v/>
      </c>
      <c r="F862" t="str">
        <f t="shared" si="144"/>
        <v/>
      </c>
      <c r="G862" s="9" t="str">
        <f>IF(B862="", "", IFERROR((VLOOKUP(B862,Ingredients!$A:$H,8,FALSE)*(D862/(VLOOKUP(B862,Ingredients!$A:$H,3,FALSE)))), "ingredient not in list"))</f>
        <v/>
      </c>
      <c r="H862" t="str">
        <f t="shared" si="145"/>
        <v/>
      </c>
      <c r="I862" s="69" t="str">
        <f>IF($B862="", "", IFERROR((VLOOKUP($B862,Ingredients!$A:$K,9,FALSE)*($D862/(VLOOKUP($B862,Ingredients!$A:$K,3,FALSE)))), "ingredient not in list"))</f>
        <v/>
      </c>
      <c r="J862" t="str">
        <f t="shared" si="146"/>
        <v/>
      </c>
      <c r="K862" s="69" t="str">
        <f>IF($B862="", "", IFERROR((VLOOKUP($B862,Ingredients!$A:$K,10,FALSE)*($D862/(VLOOKUP($B862,Ingredients!$A:$K,3,FALSE)))), "ingredient not in list"))</f>
        <v/>
      </c>
      <c r="L862" t="str">
        <f t="shared" si="147"/>
        <v/>
      </c>
      <c r="M862" s="69" t="str">
        <f>IF($B862="", "", IFERROR((VLOOKUP($B862,Ingredients!$A:$K,11,FALSE)*($D862/(VLOOKUP($B862,Ingredients!$A:$K,3,FALSE)))), "ingredient not in list"))</f>
        <v/>
      </c>
      <c r="N862" t="str">
        <f t="shared" si="148"/>
        <v/>
      </c>
      <c r="O862" s="29" t="str">
        <f>IF($B862="", "", IFERROR((VLOOKUP($B862,Ingredients!$A:$H,6,FALSE)*($D862/(VLOOKUP($B862,Ingredients!$A:$H,3,FALSE)))), "ingredient not in list"))</f>
        <v/>
      </c>
      <c r="P862" s="9" t="str">
        <f>IF(AND(G862&lt;&gt;"",G863=""),SUM(G$1:G863)-SUM(P$1:P861),"")</f>
        <v/>
      </c>
      <c r="Q862" t="str">
        <f>IF(AND(O862&lt;&gt;"",O863=""),SUM(O$1:O863)-SUM(Q$1:Q861),"")</f>
        <v/>
      </c>
      <c r="R862" s="114" t="str">
        <f>IF(AND(I862&lt;&gt;"",I863=""),SUM(I$1:I863)-SUM(R$1:R861),"")</f>
        <v/>
      </c>
      <c r="S862" s="114" t="str">
        <f>IF(AND(K862&lt;&gt;"",K863=""),SUM(K$1:K863)-SUM(S$1:S861),"")</f>
        <v/>
      </c>
      <c r="T862" s="114" t="str">
        <f>IF(AND(M862&lt;&gt;"",M863=""),SUM(M$1:M863)-SUM(T$1:T861),"")</f>
        <v/>
      </c>
      <c r="V862" s="9" t="str">
        <f t="shared" si="149"/>
        <v/>
      </c>
      <c r="W862" s="28" t="str">
        <f t="shared" si="150"/>
        <v/>
      </c>
      <c r="X862" s="114" t="str">
        <f t="shared" si="151"/>
        <v/>
      </c>
      <c r="Y862" s="114" t="str">
        <f t="shared" si="152"/>
        <v/>
      </c>
      <c r="Z862" s="114" t="str">
        <f t="shared" si="153"/>
        <v/>
      </c>
    </row>
    <row r="863" spans="1:26" ht="12.75" x14ac:dyDescent="0.2">
      <c r="A863" s="16"/>
      <c r="C863" t="str">
        <f t="shared" si="143"/>
        <v/>
      </c>
      <c r="D863" s="16"/>
      <c r="E863" s="3" t="str">
        <f>IF(B863="","",IFERROR(VLOOKUP(B863,Ingredients!$A:$G,4,FALSE),"ingredient not in list"))</f>
        <v/>
      </c>
      <c r="F863" t="str">
        <f t="shared" si="144"/>
        <v/>
      </c>
      <c r="G863" s="9" t="str">
        <f>IF(B863="", "", IFERROR((VLOOKUP(B863,Ingredients!$A:$H,8,FALSE)*(D863/(VLOOKUP(B863,Ingredients!$A:$H,3,FALSE)))), "ingredient not in list"))</f>
        <v/>
      </c>
      <c r="H863" t="str">
        <f t="shared" si="145"/>
        <v/>
      </c>
      <c r="I863" s="69" t="str">
        <f>IF($B863="", "", IFERROR((VLOOKUP($B863,Ingredients!$A:$K,9,FALSE)*($D863/(VLOOKUP($B863,Ingredients!$A:$K,3,FALSE)))), "ingredient not in list"))</f>
        <v/>
      </c>
      <c r="J863" t="str">
        <f t="shared" si="146"/>
        <v/>
      </c>
      <c r="K863" s="69" t="str">
        <f>IF($B863="", "", IFERROR((VLOOKUP($B863,Ingredients!$A:$K,10,FALSE)*($D863/(VLOOKUP($B863,Ingredients!$A:$K,3,FALSE)))), "ingredient not in list"))</f>
        <v/>
      </c>
      <c r="L863" t="str">
        <f t="shared" si="147"/>
        <v/>
      </c>
      <c r="M863" s="69" t="str">
        <f>IF($B863="", "", IFERROR((VLOOKUP($B863,Ingredients!$A:$K,11,FALSE)*($D863/(VLOOKUP($B863,Ingredients!$A:$K,3,FALSE)))), "ingredient not in list"))</f>
        <v/>
      </c>
      <c r="N863" t="str">
        <f t="shared" si="148"/>
        <v/>
      </c>
      <c r="O863" s="29" t="str">
        <f>IF($B863="", "", IFERROR((VLOOKUP($B863,Ingredients!$A:$H,6,FALSE)*($D863/(VLOOKUP($B863,Ingredients!$A:$H,3,FALSE)))), "ingredient not in list"))</f>
        <v/>
      </c>
      <c r="P863" s="9" t="str">
        <f>IF(AND(G863&lt;&gt;"",G864=""),SUM(G$1:G864)-SUM(P$1:P862),"")</f>
        <v/>
      </c>
      <c r="Q863" t="str">
        <f>IF(AND(O863&lt;&gt;"",O864=""),SUM(O$1:O864)-SUM(Q$1:Q862),"")</f>
        <v/>
      </c>
      <c r="R863" s="114" t="str">
        <f>IF(AND(I863&lt;&gt;"",I864=""),SUM(I$1:I864)-SUM(R$1:R862),"")</f>
        <v/>
      </c>
      <c r="S863" s="114" t="str">
        <f>IF(AND(K863&lt;&gt;"",K864=""),SUM(K$1:K864)-SUM(S$1:S862),"")</f>
        <v/>
      </c>
      <c r="T863" s="114" t="str">
        <f>IF(AND(M863&lt;&gt;"",M864=""),SUM(M$1:M864)-SUM(T$1:T862),"")</f>
        <v/>
      </c>
      <c r="V863" s="9" t="str">
        <f t="shared" si="149"/>
        <v/>
      </c>
      <c r="W863" s="28" t="str">
        <f t="shared" si="150"/>
        <v/>
      </c>
      <c r="X863" s="114" t="str">
        <f t="shared" si="151"/>
        <v/>
      </c>
      <c r="Y863" s="114" t="str">
        <f t="shared" si="152"/>
        <v/>
      </c>
      <c r="Z863" s="114" t="str">
        <f t="shared" si="153"/>
        <v/>
      </c>
    </row>
    <row r="864" spans="1:26" ht="12.75" x14ac:dyDescent="0.2">
      <c r="A864" s="16"/>
      <c r="C864" t="str">
        <f t="shared" si="143"/>
        <v/>
      </c>
      <c r="D864" s="16"/>
      <c r="E864" s="3" t="str">
        <f>IF(B864="","",IFERROR(VLOOKUP(B864,Ingredients!$A:$G,4,FALSE),"ingredient not in list"))</f>
        <v/>
      </c>
      <c r="F864" t="str">
        <f t="shared" si="144"/>
        <v/>
      </c>
      <c r="G864" s="9" t="str">
        <f>IF(B864="", "", IFERROR((VLOOKUP(B864,Ingredients!$A:$H,8,FALSE)*(D864/(VLOOKUP(B864,Ingredients!$A:$H,3,FALSE)))), "ingredient not in list"))</f>
        <v/>
      </c>
      <c r="H864" t="str">
        <f t="shared" si="145"/>
        <v/>
      </c>
      <c r="I864" s="69" t="str">
        <f>IF($B864="", "", IFERROR((VLOOKUP($B864,Ingredients!$A:$K,9,FALSE)*($D864/(VLOOKUP($B864,Ingredients!$A:$K,3,FALSE)))), "ingredient not in list"))</f>
        <v/>
      </c>
      <c r="J864" t="str">
        <f t="shared" si="146"/>
        <v/>
      </c>
      <c r="K864" s="69" t="str">
        <f>IF($B864="", "", IFERROR((VLOOKUP($B864,Ingredients!$A:$K,10,FALSE)*($D864/(VLOOKUP($B864,Ingredients!$A:$K,3,FALSE)))), "ingredient not in list"))</f>
        <v/>
      </c>
      <c r="L864" t="str">
        <f t="shared" si="147"/>
        <v/>
      </c>
      <c r="M864" s="69" t="str">
        <f>IF($B864="", "", IFERROR((VLOOKUP($B864,Ingredients!$A:$K,11,FALSE)*($D864/(VLOOKUP($B864,Ingredients!$A:$K,3,FALSE)))), "ingredient not in list"))</f>
        <v/>
      </c>
      <c r="N864" t="str">
        <f t="shared" si="148"/>
        <v/>
      </c>
      <c r="O864" s="29" t="str">
        <f>IF($B864="", "", IFERROR((VLOOKUP($B864,Ingredients!$A:$H,6,FALSE)*($D864/(VLOOKUP($B864,Ingredients!$A:$H,3,FALSE)))), "ingredient not in list"))</f>
        <v/>
      </c>
      <c r="P864" s="9" t="str">
        <f>IF(AND(G864&lt;&gt;"",G865=""),SUM(G$1:G865)-SUM(P$1:P863),"")</f>
        <v/>
      </c>
      <c r="Q864" t="str">
        <f>IF(AND(O864&lt;&gt;"",O865=""),SUM(O$1:O865)-SUM(Q$1:Q863),"")</f>
        <v/>
      </c>
      <c r="R864" s="114" t="str">
        <f>IF(AND(I864&lt;&gt;"",I865=""),SUM(I$1:I865)-SUM(R$1:R863),"")</f>
        <v/>
      </c>
      <c r="S864" s="114" t="str">
        <f>IF(AND(K864&lt;&gt;"",K865=""),SUM(K$1:K865)-SUM(S$1:S863),"")</f>
        <v/>
      </c>
      <c r="T864" s="114" t="str">
        <f>IF(AND(M864&lt;&gt;"",M865=""),SUM(M$1:M865)-SUM(T$1:T863),"")</f>
        <v/>
      </c>
      <c r="V864" s="9" t="str">
        <f t="shared" si="149"/>
        <v/>
      </c>
      <c r="W864" s="28" t="str">
        <f t="shared" si="150"/>
        <v/>
      </c>
      <c r="X864" s="114" t="str">
        <f t="shared" si="151"/>
        <v/>
      </c>
      <c r="Y864" s="114" t="str">
        <f t="shared" si="152"/>
        <v/>
      </c>
      <c r="Z864" s="114" t="str">
        <f t="shared" si="153"/>
        <v/>
      </c>
    </row>
    <row r="865" spans="1:26" ht="12.75" x14ac:dyDescent="0.2">
      <c r="A865" s="16"/>
      <c r="C865" t="str">
        <f t="shared" si="143"/>
        <v/>
      </c>
      <c r="D865" s="16"/>
      <c r="E865" s="3" t="str">
        <f>IF(B865="","",IFERROR(VLOOKUP(B865,Ingredients!$A:$G,4,FALSE),"ingredient not in list"))</f>
        <v/>
      </c>
      <c r="F865" t="str">
        <f t="shared" si="144"/>
        <v/>
      </c>
      <c r="G865" s="9" t="str">
        <f>IF(B865="", "", IFERROR((VLOOKUP(B865,Ingredients!$A:$H,8,FALSE)*(D865/(VLOOKUP(B865,Ingredients!$A:$H,3,FALSE)))), "ingredient not in list"))</f>
        <v/>
      </c>
      <c r="H865" t="str">
        <f t="shared" si="145"/>
        <v/>
      </c>
      <c r="I865" s="69" t="str">
        <f>IF($B865="", "", IFERROR((VLOOKUP($B865,Ingredients!$A:$K,9,FALSE)*($D865/(VLOOKUP($B865,Ingredients!$A:$K,3,FALSE)))), "ingredient not in list"))</f>
        <v/>
      </c>
      <c r="J865" t="str">
        <f t="shared" si="146"/>
        <v/>
      </c>
      <c r="K865" s="69" t="str">
        <f>IF($B865="", "", IFERROR((VLOOKUP($B865,Ingredients!$A:$K,10,FALSE)*($D865/(VLOOKUP($B865,Ingredients!$A:$K,3,FALSE)))), "ingredient not in list"))</f>
        <v/>
      </c>
      <c r="L865" t="str">
        <f t="shared" si="147"/>
        <v/>
      </c>
      <c r="M865" s="69" t="str">
        <f>IF($B865="", "", IFERROR((VLOOKUP($B865,Ingredients!$A:$K,11,FALSE)*($D865/(VLOOKUP($B865,Ingredients!$A:$K,3,FALSE)))), "ingredient not in list"))</f>
        <v/>
      </c>
      <c r="N865" t="str">
        <f t="shared" si="148"/>
        <v/>
      </c>
      <c r="O865" s="29" t="str">
        <f>IF($B865="", "", IFERROR((VLOOKUP($B865,Ingredients!$A:$H,6,FALSE)*($D865/(VLOOKUP($B865,Ingredients!$A:$H,3,FALSE)))), "ingredient not in list"))</f>
        <v/>
      </c>
      <c r="P865" s="9" t="str">
        <f>IF(AND(G865&lt;&gt;"",G866=""),SUM(G$1:G866)-SUM(P$1:P864),"")</f>
        <v/>
      </c>
      <c r="Q865" t="str">
        <f>IF(AND(O865&lt;&gt;"",O866=""),SUM(O$1:O866)-SUM(Q$1:Q864),"")</f>
        <v/>
      </c>
      <c r="R865" s="114" t="str">
        <f>IF(AND(I865&lt;&gt;"",I866=""),SUM(I$1:I866)-SUM(R$1:R864),"")</f>
        <v/>
      </c>
      <c r="S865" s="114" t="str">
        <f>IF(AND(K865&lt;&gt;"",K866=""),SUM(K$1:K866)-SUM(S$1:S864),"")</f>
        <v/>
      </c>
      <c r="T865" s="114" t="str">
        <f>IF(AND(M865&lt;&gt;"",M866=""),SUM(M$1:M866)-SUM(T$1:T864),"")</f>
        <v/>
      </c>
      <c r="V865" s="9" t="str">
        <f t="shared" si="149"/>
        <v/>
      </c>
      <c r="W865" s="28" t="str">
        <f t="shared" si="150"/>
        <v/>
      </c>
      <c r="X865" s="114" t="str">
        <f t="shared" si="151"/>
        <v/>
      </c>
      <c r="Y865" s="114" t="str">
        <f t="shared" si="152"/>
        <v/>
      </c>
      <c r="Z865" s="114" t="str">
        <f t="shared" si="153"/>
        <v/>
      </c>
    </row>
    <row r="866" spans="1:26" ht="12.75" x14ac:dyDescent="0.2">
      <c r="A866" s="16"/>
      <c r="C866" t="str">
        <f t="shared" si="143"/>
        <v/>
      </c>
      <c r="D866" s="16"/>
      <c r="E866" s="3" t="str">
        <f>IF(B866="","",IFERROR(VLOOKUP(B866,Ingredients!$A:$G,4,FALSE),"ingredient not in list"))</f>
        <v/>
      </c>
      <c r="F866" t="str">
        <f t="shared" si="144"/>
        <v/>
      </c>
      <c r="G866" s="9" t="str">
        <f>IF(B866="", "", IFERROR((VLOOKUP(B866,Ingredients!$A:$H,8,FALSE)*(D866/(VLOOKUP(B866,Ingredients!$A:$H,3,FALSE)))), "ingredient not in list"))</f>
        <v/>
      </c>
      <c r="H866" t="str">
        <f t="shared" si="145"/>
        <v/>
      </c>
      <c r="I866" s="69" t="str">
        <f>IF($B866="", "", IFERROR((VLOOKUP($B866,Ingredients!$A:$K,9,FALSE)*($D866/(VLOOKUP($B866,Ingredients!$A:$K,3,FALSE)))), "ingredient not in list"))</f>
        <v/>
      </c>
      <c r="J866" t="str">
        <f t="shared" si="146"/>
        <v/>
      </c>
      <c r="K866" s="69" t="str">
        <f>IF($B866="", "", IFERROR((VLOOKUP($B866,Ingredients!$A:$K,10,FALSE)*($D866/(VLOOKUP($B866,Ingredients!$A:$K,3,FALSE)))), "ingredient not in list"))</f>
        <v/>
      </c>
      <c r="L866" t="str">
        <f t="shared" si="147"/>
        <v/>
      </c>
      <c r="M866" s="69" t="str">
        <f>IF($B866="", "", IFERROR((VLOOKUP($B866,Ingredients!$A:$K,11,FALSE)*($D866/(VLOOKUP($B866,Ingredients!$A:$K,3,FALSE)))), "ingredient not in list"))</f>
        <v/>
      </c>
      <c r="N866" t="str">
        <f t="shared" si="148"/>
        <v/>
      </c>
      <c r="O866" s="29" t="str">
        <f>IF($B866="", "", IFERROR((VLOOKUP($B866,Ingredients!$A:$H,6,FALSE)*($D866/(VLOOKUP($B866,Ingredients!$A:$H,3,FALSE)))), "ingredient not in list"))</f>
        <v/>
      </c>
      <c r="P866" s="9" t="str">
        <f>IF(AND(G866&lt;&gt;"",G867=""),SUM(G$1:G867)-SUM(P$1:P865),"")</f>
        <v/>
      </c>
      <c r="Q866" t="str">
        <f>IF(AND(O866&lt;&gt;"",O867=""),SUM(O$1:O867)-SUM(Q$1:Q865),"")</f>
        <v/>
      </c>
      <c r="R866" s="114" t="str">
        <f>IF(AND(I866&lt;&gt;"",I867=""),SUM(I$1:I867)-SUM(R$1:R865),"")</f>
        <v/>
      </c>
      <c r="S866" s="114" t="str">
        <f>IF(AND(K866&lt;&gt;"",K867=""),SUM(K$1:K867)-SUM(S$1:S865),"")</f>
        <v/>
      </c>
      <c r="T866" s="114" t="str">
        <f>IF(AND(M866&lt;&gt;"",M867=""),SUM(M$1:M867)-SUM(T$1:T865),"")</f>
        <v/>
      </c>
      <c r="V866" s="9" t="str">
        <f t="shared" si="149"/>
        <v/>
      </c>
      <c r="W866" s="28" t="str">
        <f t="shared" si="150"/>
        <v/>
      </c>
      <c r="X866" s="114" t="str">
        <f t="shared" si="151"/>
        <v/>
      </c>
      <c r="Y866" s="114" t="str">
        <f t="shared" si="152"/>
        <v/>
      </c>
      <c r="Z866" s="114" t="str">
        <f t="shared" si="153"/>
        <v/>
      </c>
    </row>
    <row r="867" spans="1:26" ht="12.75" x14ac:dyDescent="0.2">
      <c r="A867" s="16"/>
      <c r="C867" t="str">
        <f t="shared" si="143"/>
        <v/>
      </c>
      <c r="D867" s="16"/>
      <c r="E867" s="3" t="str">
        <f>IF(B867="","",IFERROR(VLOOKUP(B867,Ingredients!$A:$G,4,FALSE),"ingredient not in list"))</f>
        <v/>
      </c>
      <c r="F867" t="str">
        <f t="shared" si="144"/>
        <v/>
      </c>
      <c r="G867" s="9" t="str">
        <f>IF(B867="", "", IFERROR((VLOOKUP(B867,Ingredients!$A:$H,8,FALSE)*(D867/(VLOOKUP(B867,Ingredients!$A:$H,3,FALSE)))), "ingredient not in list"))</f>
        <v/>
      </c>
      <c r="H867" t="str">
        <f t="shared" si="145"/>
        <v/>
      </c>
      <c r="I867" s="69" t="str">
        <f>IF($B867="", "", IFERROR((VLOOKUP($B867,Ingredients!$A:$K,9,FALSE)*($D867/(VLOOKUP($B867,Ingredients!$A:$K,3,FALSE)))), "ingredient not in list"))</f>
        <v/>
      </c>
      <c r="J867" t="str">
        <f t="shared" si="146"/>
        <v/>
      </c>
      <c r="K867" s="69" t="str">
        <f>IF($B867="", "", IFERROR((VLOOKUP($B867,Ingredients!$A:$K,10,FALSE)*($D867/(VLOOKUP($B867,Ingredients!$A:$K,3,FALSE)))), "ingredient not in list"))</f>
        <v/>
      </c>
      <c r="L867" t="str">
        <f t="shared" si="147"/>
        <v/>
      </c>
      <c r="M867" s="69" t="str">
        <f>IF($B867="", "", IFERROR((VLOOKUP($B867,Ingredients!$A:$K,11,FALSE)*($D867/(VLOOKUP($B867,Ingredients!$A:$K,3,FALSE)))), "ingredient not in list"))</f>
        <v/>
      </c>
      <c r="N867" t="str">
        <f t="shared" si="148"/>
        <v/>
      </c>
      <c r="O867" s="29" t="str">
        <f>IF($B867="", "", IFERROR((VLOOKUP($B867,Ingredients!$A:$H,6,FALSE)*($D867/(VLOOKUP($B867,Ingredients!$A:$H,3,FALSE)))), "ingredient not in list"))</f>
        <v/>
      </c>
      <c r="P867" s="9" t="str">
        <f>IF(AND(G867&lt;&gt;"",G868=""),SUM(G$1:G868)-SUM(P$1:P866),"")</f>
        <v/>
      </c>
      <c r="Q867" t="str">
        <f>IF(AND(O867&lt;&gt;"",O868=""),SUM(O$1:O868)-SUM(Q$1:Q866),"")</f>
        <v/>
      </c>
      <c r="R867" s="114" t="str">
        <f>IF(AND(I867&lt;&gt;"",I868=""),SUM(I$1:I868)-SUM(R$1:R866),"")</f>
        <v/>
      </c>
      <c r="S867" s="114" t="str">
        <f>IF(AND(K867&lt;&gt;"",K868=""),SUM(K$1:K868)-SUM(S$1:S866),"")</f>
        <v/>
      </c>
      <c r="T867" s="114" t="str">
        <f>IF(AND(M867&lt;&gt;"",M868=""),SUM(M$1:M868)-SUM(T$1:T866),"")</f>
        <v/>
      </c>
      <c r="V867" s="9" t="str">
        <f t="shared" si="149"/>
        <v/>
      </c>
      <c r="W867" s="28" t="str">
        <f t="shared" si="150"/>
        <v/>
      </c>
      <c r="X867" s="114" t="str">
        <f t="shared" si="151"/>
        <v/>
      </c>
      <c r="Y867" s="114" t="str">
        <f t="shared" si="152"/>
        <v/>
      </c>
      <c r="Z867" s="114" t="str">
        <f t="shared" si="153"/>
        <v/>
      </c>
    </row>
    <row r="868" spans="1:26" ht="12.75" x14ac:dyDescent="0.2">
      <c r="A868" s="16"/>
      <c r="C868" t="str">
        <f t="shared" si="143"/>
        <v/>
      </c>
      <c r="D868" s="16"/>
      <c r="E868" s="3" t="str">
        <f>IF(B868="","",IFERROR(VLOOKUP(B868,Ingredients!$A:$G,4,FALSE),"ingredient not in list"))</f>
        <v/>
      </c>
      <c r="F868" t="str">
        <f t="shared" si="144"/>
        <v/>
      </c>
      <c r="G868" s="9" t="str">
        <f>IF(B868="", "", IFERROR((VLOOKUP(B868,Ingredients!$A:$H,8,FALSE)*(D868/(VLOOKUP(B868,Ingredients!$A:$H,3,FALSE)))), "ingredient not in list"))</f>
        <v/>
      </c>
      <c r="H868" t="str">
        <f t="shared" si="145"/>
        <v/>
      </c>
      <c r="I868" s="69" t="str">
        <f>IF($B868="", "", IFERROR((VLOOKUP($B868,Ingredients!$A:$K,9,FALSE)*($D868/(VLOOKUP($B868,Ingredients!$A:$K,3,FALSE)))), "ingredient not in list"))</f>
        <v/>
      </c>
      <c r="J868" t="str">
        <f t="shared" si="146"/>
        <v/>
      </c>
      <c r="K868" s="69" t="str">
        <f>IF($B868="", "", IFERROR((VLOOKUP($B868,Ingredients!$A:$K,10,FALSE)*($D868/(VLOOKUP($B868,Ingredients!$A:$K,3,FALSE)))), "ingredient not in list"))</f>
        <v/>
      </c>
      <c r="L868" t="str">
        <f t="shared" si="147"/>
        <v/>
      </c>
      <c r="M868" s="69" t="str">
        <f>IF($B868="", "", IFERROR((VLOOKUP($B868,Ingredients!$A:$K,11,FALSE)*($D868/(VLOOKUP($B868,Ingredients!$A:$K,3,FALSE)))), "ingredient not in list"))</f>
        <v/>
      </c>
      <c r="N868" t="str">
        <f t="shared" si="148"/>
        <v/>
      </c>
      <c r="O868" s="29" t="str">
        <f>IF($B868="", "", IFERROR((VLOOKUP($B868,Ingredients!$A:$H,6,FALSE)*($D868/(VLOOKUP($B868,Ingredients!$A:$H,3,FALSE)))), "ingredient not in list"))</f>
        <v/>
      </c>
      <c r="P868" s="9" t="str">
        <f>IF(AND(G868&lt;&gt;"",G869=""),SUM(G$1:G869)-SUM(P$1:P867),"")</f>
        <v/>
      </c>
      <c r="Q868" t="str">
        <f>IF(AND(O868&lt;&gt;"",O869=""),SUM(O$1:O869)-SUM(Q$1:Q867),"")</f>
        <v/>
      </c>
      <c r="R868" s="114" t="str">
        <f>IF(AND(I868&lt;&gt;"",I869=""),SUM(I$1:I869)-SUM(R$1:R867),"")</f>
        <v/>
      </c>
      <c r="S868" s="114" t="str">
        <f>IF(AND(K868&lt;&gt;"",K869=""),SUM(K$1:K869)-SUM(S$1:S867),"")</f>
        <v/>
      </c>
      <c r="T868" s="114" t="str">
        <f>IF(AND(M868&lt;&gt;"",M869=""),SUM(M$1:M869)-SUM(T$1:T867),"")</f>
        <v/>
      </c>
      <c r="V868" s="9" t="str">
        <f t="shared" si="149"/>
        <v/>
      </c>
      <c r="W868" s="28" t="str">
        <f t="shared" si="150"/>
        <v/>
      </c>
      <c r="X868" s="114" t="str">
        <f t="shared" si="151"/>
        <v/>
      </c>
      <c r="Y868" s="114" t="str">
        <f t="shared" si="152"/>
        <v/>
      </c>
      <c r="Z868" s="114" t="str">
        <f t="shared" si="153"/>
        <v/>
      </c>
    </row>
    <row r="869" spans="1:26" ht="12.75" x14ac:dyDescent="0.2">
      <c r="A869" s="16"/>
      <c r="C869" t="str">
        <f t="shared" si="143"/>
        <v/>
      </c>
      <c r="D869" s="16"/>
      <c r="E869" s="3" t="str">
        <f>IF(B869="","",IFERROR(VLOOKUP(B869,Ingredients!$A:$G,4,FALSE),"ingredient not in list"))</f>
        <v/>
      </c>
      <c r="F869" t="str">
        <f t="shared" si="144"/>
        <v/>
      </c>
      <c r="G869" s="9" t="str">
        <f>IF(B869="", "", IFERROR((VLOOKUP(B869,Ingredients!$A:$H,8,FALSE)*(D869/(VLOOKUP(B869,Ingredients!$A:$H,3,FALSE)))), "ingredient not in list"))</f>
        <v/>
      </c>
      <c r="H869" t="str">
        <f t="shared" si="145"/>
        <v/>
      </c>
      <c r="I869" s="69" t="str">
        <f>IF($B869="", "", IFERROR((VLOOKUP($B869,Ingredients!$A:$K,9,FALSE)*($D869/(VLOOKUP($B869,Ingredients!$A:$K,3,FALSE)))), "ingredient not in list"))</f>
        <v/>
      </c>
      <c r="J869" t="str">
        <f t="shared" si="146"/>
        <v/>
      </c>
      <c r="K869" s="69" t="str">
        <f>IF($B869="", "", IFERROR((VLOOKUP($B869,Ingredients!$A:$K,10,FALSE)*($D869/(VLOOKUP($B869,Ingredients!$A:$K,3,FALSE)))), "ingredient not in list"))</f>
        <v/>
      </c>
      <c r="L869" t="str">
        <f t="shared" si="147"/>
        <v/>
      </c>
      <c r="M869" s="69" t="str">
        <f>IF($B869="", "", IFERROR((VLOOKUP($B869,Ingredients!$A:$K,11,FALSE)*($D869/(VLOOKUP($B869,Ingredients!$A:$K,3,FALSE)))), "ingredient not in list"))</f>
        <v/>
      </c>
      <c r="N869" t="str">
        <f t="shared" si="148"/>
        <v/>
      </c>
      <c r="O869" s="29" t="str">
        <f>IF($B869="", "", IFERROR((VLOOKUP($B869,Ingredients!$A:$H,6,FALSE)*($D869/(VLOOKUP($B869,Ingredients!$A:$H,3,FALSE)))), "ingredient not in list"))</f>
        <v/>
      </c>
      <c r="P869" s="9" t="str">
        <f>IF(AND(G869&lt;&gt;"",G870=""),SUM(G$1:G870)-SUM(P$1:P868),"")</f>
        <v/>
      </c>
      <c r="Q869" t="str">
        <f>IF(AND(O869&lt;&gt;"",O870=""),SUM(O$1:O870)-SUM(Q$1:Q868),"")</f>
        <v/>
      </c>
      <c r="R869" s="114" t="str">
        <f>IF(AND(I869&lt;&gt;"",I870=""),SUM(I$1:I870)-SUM(R$1:R868),"")</f>
        <v/>
      </c>
      <c r="S869" s="114" t="str">
        <f>IF(AND(K869&lt;&gt;"",K870=""),SUM(K$1:K870)-SUM(S$1:S868),"")</f>
        <v/>
      </c>
      <c r="T869" s="114" t="str">
        <f>IF(AND(M869&lt;&gt;"",M870=""),SUM(M$1:M870)-SUM(T$1:T868),"")</f>
        <v/>
      </c>
      <c r="V869" s="9" t="str">
        <f t="shared" si="149"/>
        <v/>
      </c>
      <c r="W869" s="28" t="str">
        <f t="shared" si="150"/>
        <v/>
      </c>
      <c r="X869" s="114" t="str">
        <f t="shared" si="151"/>
        <v/>
      </c>
      <c r="Y869" s="114" t="str">
        <f t="shared" si="152"/>
        <v/>
      </c>
      <c r="Z869" s="114" t="str">
        <f t="shared" si="153"/>
        <v/>
      </c>
    </row>
    <row r="870" spans="1:26" ht="12.75" x14ac:dyDescent="0.2">
      <c r="A870" s="16"/>
      <c r="C870" t="str">
        <f t="shared" si="143"/>
        <v/>
      </c>
      <c r="D870" s="16"/>
      <c r="E870" s="3" t="str">
        <f>IF(B870="","",IFERROR(VLOOKUP(B870,Ingredients!$A:$G,4,FALSE),"ingredient not in list"))</f>
        <v/>
      </c>
      <c r="F870" t="str">
        <f t="shared" si="144"/>
        <v/>
      </c>
      <c r="G870" s="9" t="str">
        <f>IF(B870="", "", IFERROR((VLOOKUP(B870,Ingredients!$A:$H,8,FALSE)*(D870/(VLOOKUP(B870,Ingredients!$A:$H,3,FALSE)))), "ingredient not in list"))</f>
        <v/>
      </c>
      <c r="H870" t="str">
        <f t="shared" si="145"/>
        <v/>
      </c>
      <c r="I870" s="69" t="str">
        <f>IF($B870="", "", IFERROR((VLOOKUP($B870,Ingredients!$A:$K,9,FALSE)*($D870/(VLOOKUP($B870,Ingredients!$A:$K,3,FALSE)))), "ingredient not in list"))</f>
        <v/>
      </c>
      <c r="J870" t="str">
        <f t="shared" si="146"/>
        <v/>
      </c>
      <c r="K870" s="69" t="str">
        <f>IF($B870="", "", IFERROR((VLOOKUP($B870,Ingredients!$A:$K,10,FALSE)*($D870/(VLOOKUP($B870,Ingredients!$A:$K,3,FALSE)))), "ingredient not in list"))</f>
        <v/>
      </c>
      <c r="L870" t="str">
        <f t="shared" si="147"/>
        <v/>
      </c>
      <c r="M870" s="69" t="str">
        <f>IF($B870="", "", IFERROR((VLOOKUP($B870,Ingredients!$A:$K,11,FALSE)*($D870/(VLOOKUP($B870,Ingredients!$A:$K,3,FALSE)))), "ingredient not in list"))</f>
        <v/>
      </c>
      <c r="N870" t="str">
        <f t="shared" si="148"/>
        <v/>
      </c>
      <c r="O870" s="29" t="str">
        <f>IF($B870="", "", IFERROR((VLOOKUP($B870,Ingredients!$A:$H,6,FALSE)*($D870/(VLOOKUP($B870,Ingredients!$A:$H,3,FALSE)))), "ingredient not in list"))</f>
        <v/>
      </c>
      <c r="P870" s="9" t="str">
        <f>IF(AND(G870&lt;&gt;"",G871=""),SUM(G$1:G871)-SUM(P$1:P869),"")</f>
        <v/>
      </c>
      <c r="Q870" t="str">
        <f>IF(AND(O870&lt;&gt;"",O871=""),SUM(O$1:O871)-SUM(Q$1:Q869),"")</f>
        <v/>
      </c>
      <c r="R870" s="114" t="str">
        <f>IF(AND(I870&lt;&gt;"",I871=""),SUM(I$1:I871)-SUM(R$1:R869),"")</f>
        <v/>
      </c>
      <c r="S870" s="114" t="str">
        <f>IF(AND(K870&lt;&gt;"",K871=""),SUM(K$1:K871)-SUM(S$1:S869),"")</f>
        <v/>
      </c>
      <c r="T870" s="114" t="str">
        <f>IF(AND(M870&lt;&gt;"",M871=""),SUM(M$1:M871)-SUM(T$1:T869),"")</f>
        <v/>
      </c>
      <c r="V870" s="9" t="str">
        <f t="shared" si="149"/>
        <v/>
      </c>
      <c r="W870" s="28" t="str">
        <f t="shared" si="150"/>
        <v/>
      </c>
      <c r="X870" s="114" t="str">
        <f t="shared" si="151"/>
        <v/>
      </c>
      <c r="Y870" s="114" t="str">
        <f t="shared" si="152"/>
        <v/>
      </c>
      <c r="Z870" s="114" t="str">
        <f t="shared" si="153"/>
        <v/>
      </c>
    </row>
    <row r="871" spans="1:26" ht="12.75" x14ac:dyDescent="0.2">
      <c r="A871" s="16"/>
      <c r="C871" t="str">
        <f t="shared" si="143"/>
        <v/>
      </c>
      <c r="D871" s="16"/>
      <c r="E871" s="3" t="str">
        <f>IF(B871="","",IFERROR(VLOOKUP(B871,Ingredients!$A:$G,4,FALSE),"ingredient not in list"))</f>
        <v/>
      </c>
      <c r="F871" t="str">
        <f t="shared" si="144"/>
        <v/>
      </c>
      <c r="G871" s="9" t="str">
        <f>IF(B871="", "", IFERROR((VLOOKUP(B871,Ingredients!$A:$H,8,FALSE)*(D871/(VLOOKUP(B871,Ingredients!$A:$H,3,FALSE)))), "ingredient not in list"))</f>
        <v/>
      </c>
      <c r="H871" t="str">
        <f t="shared" si="145"/>
        <v/>
      </c>
      <c r="I871" s="69" t="str">
        <f>IF($B871="", "", IFERROR((VLOOKUP($B871,Ingredients!$A:$K,9,FALSE)*($D871/(VLOOKUP($B871,Ingredients!$A:$K,3,FALSE)))), "ingredient not in list"))</f>
        <v/>
      </c>
      <c r="J871" t="str">
        <f t="shared" si="146"/>
        <v/>
      </c>
      <c r="K871" s="69" t="str">
        <f>IF($B871="", "", IFERROR((VLOOKUP($B871,Ingredients!$A:$K,10,FALSE)*($D871/(VLOOKUP($B871,Ingredients!$A:$K,3,FALSE)))), "ingredient not in list"))</f>
        <v/>
      </c>
      <c r="L871" t="str">
        <f t="shared" si="147"/>
        <v/>
      </c>
      <c r="M871" s="69" t="str">
        <f>IF($B871="", "", IFERROR((VLOOKUP($B871,Ingredients!$A:$K,11,FALSE)*($D871/(VLOOKUP($B871,Ingredients!$A:$K,3,FALSE)))), "ingredient not in list"))</f>
        <v/>
      </c>
      <c r="N871" t="str">
        <f t="shared" si="148"/>
        <v/>
      </c>
      <c r="O871" s="29" t="str">
        <f>IF($B871="", "", IFERROR((VLOOKUP($B871,Ingredients!$A:$H,6,FALSE)*($D871/(VLOOKUP($B871,Ingredients!$A:$H,3,FALSE)))), "ingredient not in list"))</f>
        <v/>
      </c>
      <c r="P871" s="9" t="str">
        <f>IF(AND(G871&lt;&gt;"",G872=""),SUM(G$1:G872)-SUM(P$1:P870),"")</f>
        <v/>
      </c>
      <c r="Q871" t="str">
        <f>IF(AND(O871&lt;&gt;"",O872=""),SUM(O$1:O872)-SUM(Q$1:Q870),"")</f>
        <v/>
      </c>
      <c r="R871" s="114" t="str">
        <f>IF(AND(I871&lt;&gt;"",I872=""),SUM(I$1:I872)-SUM(R$1:R870),"")</f>
        <v/>
      </c>
      <c r="S871" s="114" t="str">
        <f>IF(AND(K871&lt;&gt;"",K872=""),SUM(K$1:K872)-SUM(S$1:S870),"")</f>
        <v/>
      </c>
      <c r="T871" s="114" t="str">
        <f>IF(AND(M871&lt;&gt;"",M872=""),SUM(M$1:M872)-SUM(T$1:T870),"")</f>
        <v/>
      </c>
      <c r="V871" s="9" t="str">
        <f t="shared" si="149"/>
        <v/>
      </c>
      <c r="W871" s="28" t="str">
        <f t="shared" si="150"/>
        <v/>
      </c>
      <c r="X871" s="114" t="str">
        <f t="shared" si="151"/>
        <v/>
      </c>
      <c r="Y871" s="114" t="str">
        <f t="shared" si="152"/>
        <v/>
      </c>
      <c r="Z871" s="114" t="str">
        <f t="shared" si="153"/>
        <v/>
      </c>
    </row>
    <row r="872" spans="1:26" ht="12.75" x14ac:dyDescent="0.2">
      <c r="A872" s="16"/>
      <c r="C872" t="str">
        <f t="shared" si="143"/>
        <v/>
      </c>
      <c r="D872" s="16"/>
      <c r="E872" s="3" t="str">
        <f>IF(B872="","",IFERROR(VLOOKUP(B872,Ingredients!$A:$G,4,FALSE),"ingredient not in list"))</f>
        <v/>
      </c>
      <c r="F872" t="str">
        <f t="shared" si="144"/>
        <v/>
      </c>
      <c r="G872" s="9" t="str">
        <f>IF(B872="", "", IFERROR((VLOOKUP(B872,Ingredients!$A:$H,8,FALSE)*(D872/(VLOOKUP(B872,Ingredients!$A:$H,3,FALSE)))), "ingredient not in list"))</f>
        <v/>
      </c>
      <c r="H872" t="str">
        <f t="shared" si="145"/>
        <v/>
      </c>
      <c r="I872" s="69" t="str">
        <f>IF($B872="", "", IFERROR((VLOOKUP($B872,Ingredients!$A:$K,9,FALSE)*($D872/(VLOOKUP($B872,Ingredients!$A:$K,3,FALSE)))), "ingredient not in list"))</f>
        <v/>
      </c>
      <c r="J872" t="str">
        <f t="shared" si="146"/>
        <v/>
      </c>
      <c r="K872" s="69" t="str">
        <f>IF($B872="", "", IFERROR((VLOOKUP($B872,Ingredients!$A:$K,10,FALSE)*($D872/(VLOOKUP($B872,Ingredients!$A:$K,3,FALSE)))), "ingredient not in list"))</f>
        <v/>
      </c>
      <c r="L872" t="str">
        <f t="shared" si="147"/>
        <v/>
      </c>
      <c r="M872" s="69" t="str">
        <f>IF($B872="", "", IFERROR((VLOOKUP($B872,Ingredients!$A:$K,11,FALSE)*($D872/(VLOOKUP($B872,Ingredients!$A:$K,3,FALSE)))), "ingredient not in list"))</f>
        <v/>
      </c>
      <c r="N872" t="str">
        <f t="shared" si="148"/>
        <v/>
      </c>
      <c r="O872" s="29" t="str">
        <f>IF($B872="", "", IFERROR((VLOOKUP($B872,Ingredients!$A:$H,6,FALSE)*($D872/(VLOOKUP($B872,Ingredients!$A:$H,3,FALSE)))), "ingredient not in list"))</f>
        <v/>
      </c>
      <c r="P872" s="9" t="str">
        <f>IF(AND(G872&lt;&gt;"",G873=""),SUM(G$1:G873)-SUM(P$1:P871),"")</f>
        <v/>
      </c>
      <c r="Q872" t="str">
        <f>IF(AND(O872&lt;&gt;"",O873=""),SUM(O$1:O873)-SUM(Q$1:Q871),"")</f>
        <v/>
      </c>
      <c r="R872" s="114" t="str">
        <f>IF(AND(I872&lt;&gt;"",I873=""),SUM(I$1:I873)-SUM(R$1:R871),"")</f>
        <v/>
      </c>
      <c r="S872" s="114" t="str">
        <f>IF(AND(K872&lt;&gt;"",K873=""),SUM(K$1:K873)-SUM(S$1:S871),"")</f>
        <v/>
      </c>
      <c r="T872" s="114" t="str">
        <f>IF(AND(M872&lt;&gt;"",M873=""),SUM(M$1:M873)-SUM(T$1:T871),"")</f>
        <v/>
      </c>
      <c r="V872" s="9" t="str">
        <f t="shared" si="149"/>
        <v/>
      </c>
      <c r="W872" s="28" t="str">
        <f t="shared" si="150"/>
        <v/>
      </c>
      <c r="X872" s="114" t="str">
        <f t="shared" si="151"/>
        <v/>
      </c>
      <c r="Y872" s="114" t="str">
        <f t="shared" si="152"/>
        <v/>
      </c>
      <c r="Z872" s="114" t="str">
        <f t="shared" si="153"/>
        <v/>
      </c>
    </row>
    <row r="873" spans="1:26" ht="12.75" x14ac:dyDescent="0.2">
      <c r="A873" s="16"/>
      <c r="C873" t="str">
        <f t="shared" si="143"/>
        <v/>
      </c>
      <c r="D873" s="16"/>
      <c r="E873" s="3" t="str">
        <f>IF(B873="","",IFERROR(VLOOKUP(B873,Ingredients!$A:$G,4,FALSE),"ingredient not in list"))</f>
        <v/>
      </c>
      <c r="F873" t="str">
        <f t="shared" si="144"/>
        <v/>
      </c>
      <c r="G873" s="9" t="str">
        <f>IF(B873="", "", IFERROR((VLOOKUP(B873,Ingredients!$A:$H,8,FALSE)*(D873/(VLOOKUP(B873,Ingredients!$A:$H,3,FALSE)))), "ingredient not in list"))</f>
        <v/>
      </c>
      <c r="H873" t="str">
        <f t="shared" si="145"/>
        <v/>
      </c>
      <c r="I873" s="69" t="str">
        <f>IF($B873="", "", IFERROR((VLOOKUP($B873,Ingredients!$A:$K,9,FALSE)*($D873/(VLOOKUP($B873,Ingredients!$A:$K,3,FALSE)))), "ingredient not in list"))</f>
        <v/>
      </c>
      <c r="J873" t="str">
        <f t="shared" si="146"/>
        <v/>
      </c>
      <c r="K873" s="69" t="str">
        <f>IF($B873="", "", IFERROR((VLOOKUP($B873,Ingredients!$A:$K,10,FALSE)*($D873/(VLOOKUP($B873,Ingredients!$A:$K,3,FALSE)))), "ingredient not in list"))</f>
        <v/>
      </c>
      <c r="L873" t="str">
        <f t="shared" si="147"/>
        <v/>
      </c>
      <c r="M873" s="69" t="str">
        <f>IF($B873="", "", IFERROR((VLOOKUP($B873,Ingredients!$A:$K,11,FALSE)*($D873/(VLOOKUP($B873,Ingredients!$A:$K,3,FALSE)))), "ingredient not in list"))</f>
        <v/>
      </c>
      <c r="N873" t="str">
        <f t="shared" si="148"/>
        <v/>
      </c>
      <c r="O873" s="29" t="str">
        <f>IF($B873="", "", IFERROR((VLOOKUP($B873,Ingredients!$A:$H,6,FALSE)*($D873/(VLOOKUP($B873,Ingredients!$A:$H,3,FALSE)))), "ingredient not in list"))</f>
        <v/>
      </c>
      <c r="P873" s="9" t="str">
        <f>IF(AND(G873&lt;&gt;"",G874=""),SUM(G$1:G874)-SUM(P$1:P872),"")</f>
        <v/>
      </c>
      <c r="Q873" t="str">
        <f>IF(AND(O873&lt;&gt;"",O874=""),SUM(O$1:O874)-SUM(Q$1:Q872),"")</f>
        <v/>
      </c>
      <c r="R873" s="114" t="str">
        <f>IF(AND(I873&lt;&gt;"",I874=""),SUM(I$1:I874)-SUM(R$1:R872),"")</f>
        <v/>
      </c>
      <c r="S873" s="114" t="str">
        <f>IF(AND(K873&lt;&gt;"",K874=""),SUM(K$1:K874)-SUM(S$1:S872),"")</f>
        <v/>
      </c>
      <c r="T873" s="114" t="str">
        <f>IF(AND(M873&lt;&gt;"",M874=""),SUM(M$1:M874)-SUM(T$1:T872),"")</f>
        <v/>
      </c>
      <c r="V873" s="9" t="str">
        <f t="shared" si="149"/>
        <v/>
      </c>
      <c r="W873" s="28" t="str">
        <f t="shared" si="150"/>
        <v/>
      </c>
      <c r="X873" s="114" t="str">
        <f t="shared" si="151"/>
        <v/>
      </c>
      <c r="Y873" s="114" t="str">
        <f t="shared" si="152"/>
        <v/>
      </c>
      <c r="Z873" s="114" t="str">
        <f t="shared" si="153"/>
        <v/>
      </c>
    </row>
    <row r="874" spans="1:26" ht="12.75" x14ac:dyDescent="0.2">
      <c r="A874" s="16"/>
      <c r="C874" t="str">
        <f t="shared" si="143"/>
        <v/>
      </c>
      <c r="D874" s="16"/>
      <c r="E874" s="3" t="str">
        <f>IF(B874="","",IFERROR(VLOOKUP(B874,Ingredients!$A:$G,4,FALSE),"ingredient not in list"))</f>
        <v/>
      </c>
      <c r="F874" t="str">
        <f t="shared" si="144"/>
        <v/>
      </c>
      <c r="G874" s="9" t="str">
        <f>IF(B874="", "", IFERROR((VLOOKUP(B874,Ingredients!$A:$H,8,FALSE)*(D874/(VLOOKUP(B874,Ingredients!$A:$H,3,FALSE)))), "ingredient not in list"))</f>
        <v/>
      </c>
      <c r="H874" t="str">
        <f t="shared" si="145"/>
        <v/>
      </c>
      <c r="I874" s="69" t="str">
        <f>IF($B874="", "", IFERROR((VLOOKUP($B874,Ingredients!$A:$K,9,FALSE)*($D874/(VLOOKUP($B874,Ingredients!$A:$K,3,FALSE)))), "ingredient not in list"))</f>
        <v/>
      </c>
      <c r="J874" t="str">
        <f t="shared" si="146"/>
        <v/>
      </c>
      <c r="K874" s="69" t="str">
        <f>IF($B874="", "", IFERROR((VLOOKUP($B874,Ingredients!$A:$K,10,FALSE)*($D874/(VLOOKUP($B874,Ingredients!$A:$K,3,FALSE)))), "ingredient not in list"))</f>
        <v/>
      </c>
      <c r="L874" t="str">
        <f t="shared" si="147"/>
        <v/>
      </c>
      <c r="M874" s="69" t="str">
        <f>IF($B874="", "", IFERROR((VLOOKUP($B874,Ingredients!$A:$K,11,FALSE)*($D874/(VLOOKUP($B874,Ingredients!$A:$K,3,FALSE)))), "ingredient not in list"))</f>
        <v/>
      </c>
      <c r="N874" t="str">
        <f t="shared" si="148"/>
        <v/>
      </c>
      <c r="O874" s="29" t="str">
        <f>IF($B874="", "", IFERROR((VLOOKUP($B874,Ingredients!$A:$H,6,FALSE)*($D874/(VLOOKUP($B874,Ingredients!$A:$H,3,FALSE)))), "ingredient not in list"))</f>
        <v/>
      </c>
      <c r="P874" s="9" t="str">
        <f>IF(AND(G874&lt;&gt;"",G875=""),SUM(G$1:G875)-SUM(P$1:P873),"")</f>
        <v/>
      </c>
      <c r="Q874" t="str">
        <f>IF(AND(O874&lt;&gt;"",O875=""),SUM(O$1:O875)-SUM(Q$1:Q873),"")</f>
        <v/>
      </c>
      <c r="R874" s="114" t="str">
        <f>IF(AND(I874&lt;&gt;"",I875=""),SUM(I$1:I875)-SUM(R$1:R873),"")</f>
        <v/>
      </c>
      <c r="S874" s="114" t="str">
        <f>IF(AND(K874&lt;&gt;"",K875=""),SUM(K$1:K875)-SUM(S$1:S873),"")</f>
        <v/>
      </c>
      <c r="T874" s="114" t="str">
        <f>IF(AND(M874&lt;&gt;"",M875=""),SUM(M$1:M875)-SUM(T$1:T873),"")</f>
        <v/>
      </c>
      <c r="V874" s="9" t="str">
        <f t="shared" si="149"/>
        <v/>
      </c>
      <c r="W874" s="28" t="str">
        <f t="shared" si="150"/>
        <v/>
      </c>
      <c r="X874" s="114" t="str">
        <f t="shared" si="151"/>
        <v/>
      </c>
      <c r="Y874" s="114" t="str">
        <f t="shared" si="152"/>
        <v/>
      </c>
      <c r="Z874" s="114" t="str">
        <f t="shared" si="153"/>
        <v/>
      </c>
    </row>
    <row r="875" spans="1:26" ht="12.75" x14ac:dyDescent="0.2">
      <c r="A875" s="16"/>
      <c r="C875" t="str">
        <f t="shared" si="143"/>
        <v/>
      </c>
      <c r="D875" s="16"/>
      <c r="E875" s="3" t="str">
        <f>IF(B875="","",IFERROR(VLOOKUP(B875,Ingredients!$A:$G,4,FALSE),"ingredient not in list"))</f>
        <v/>
      </c>
      <c r="F875" t="str">
        <f t="shared" si="144"/>
        <v/>
      </c>
      <c r="G875" s="9" t="str">
        <f>IF(B875="", "", IFERROR((VLOOKUP(B875,Ingredients!$A:$H,8,FALSE)*(D875/(VLOOKUP(B875,Ingredients!$A:$H,3,FALSE)))), "ingredient not in list"))</f>
        <v/>
      </c>
      <c r="H875" t="str">
        <f t="shared" si="145"/>
        <v/>
      </c>
      <c r="I875" s="69" t="str">
        <f>IF($B875="", "", IFERROR((VLOOKUP($B875,Ingredients!$A:$K,9,FALSE)*($D875/(VLOOKUP($B875,Ingredients!$A:$K,3,FALSE)))), "ingredient not in list"))</f>
        <v/>
      </c>
      <c r="J875" t="str">
        <f t="shared" si="146"/>
        <v/>
      </c>
      <c r="K875" s="69" t="str">
        <f>IF($B875="", "", IFERROR((VLOOKUP($B875,Ingredients!$A:$K,10,FALSE)*($D875/(VLOOKUP($B875,Ingredients!$A:$K,3,FALSE)))), "ingredient not in list"))</f>
        <v/>
      </c>
      <c r="L875" t="str">
        <f t="shared" si="147"/>
        <v/>
      </c>
      <c r="M875" s="69" t="str">
        <f>IF($B875="", "", IFERROR((VLOOKUP($B875,Ingredients!$A:$K,11,FALSE)*($D875/(VLOOKUP($B875,Ingredients!$A:$K,3,FALSE)))), "ingredient not in list"))</f>
        <v/>
      </c>
      <c r="N875" t="str">
        <f t="shared" si="148"/>
        <v/>
      </c>
      <c r="O875" s="29" t="str">
        <f>IF($B875="", "", IFERROR((VLOOKUP($B875,Ingredients!$A:$H,6,FALSE)*($D875/(VLOOKUP($B875,Ingredients!$A:$H,3,FALSE)))), "ingredient not in list"))</f>
        <v/>
      </c>
      <c r="P875" s="9" t="str">
        <f>IF(AND(G875&lt;&gt;"",G876=""),SUM(G$1:G876)-SUM(P$1:P874),"")</f>
        <v/>
      </c>
      <c r="Q875" t="str">
        <f>IF(AND(O875&lt;&gt;"",O876=""),SUM(O$1:O876)-SUM(Q$1:Q874),"")</f>
        <v/>
      </c>
      <c r="R875" s="114" t="str">
        <f>IF(AND(I875&lt;&gt;"",I876=""),SUM(I$1:I876)-SUM(R$1:R874),"")</f>
        <v/>
      </c>
      <c r="S875" s="114" t="str">
        <f>IF(AND(K875&lt;&gt;"",K876=""),SUM(K$1:K876)-SUM(S$1:S874),"")</f>
        <v/>
      </c>
      <c r="T875" s="114" t="str">
        <f>IF(AND(M875&lt;&gt;"",M876=""),SUM(M$1:M876)-SUM(T$1:T874),"")</f>
        <v/>
      </c>
      <c r="V875" s="9" t="str">
        <f t="shared" si="149"/>
        <v/>
      </c>
      <c r="W875" s="28" t="str">
        <f t="shared" si="150"/>
        <v/>
      </c>
      <c r="X875" s="114" t="str">
        <f t="shared" si="151"/>
        <v/>
      </c>
      <c r="Y875" s="114" t="str">
        <f t="shared" si="152"/>
        <v/>
      </c>
      <c r="Z875" s="114" t="str">
        <f t="shared" si="153"/>
        <v/>
      </c>
    </row>
    <row r="876" spans="1:26" ht="12.75" x14ac:dyDescent="0.2">
      <c r="A876" s="16"/>
      <c r="C876" t="str">
        <f t="shared" si="143"/>
        <v/>
      </c>
      <c r="D876" s="16"/>
      <c r="E876" s="3" t="str">
        <f>IF(B876="","",IFERROR(VLOOKUP(B876,Ingredients!$A:$G,4,FALSE),"ingredient not in list"))</f>
        <v/>
      </c>
      <c r="F876" t="str">
        <f t="shared" si="144"/>
        <v/>
      </c>
      <c r="G876" s="9" t="str">
        <f>IF(B876="", "", IFERROR((VLOOKUP(B876,Ingredients!$A:$H,8,FALSE)*(D876/(VLOOKUP(B876,Ingredients!$A:$H,3,FALSE)))), "ingredient not in list"))</f>
        <v/>
      </c>
      <c r="H876" t="str">
        <f t="shared" si="145"/>
        <v/>
      </c>
      <c r="I876" s="69" t="str">
        <f>IF($B876="", "", IFERROR((VLOOKUP($B876,Ingredients!$A:$K,9,FALSE)*($D876/(VLOOKUP($B876,Ingredients!$A:$K,3,FALSE)))), "ingredient not in list"))</f>
        <v/>
      </c>
      <c r="J876" t="str">
        <f t="shared" si="146"/>
        <v/>
      </c>
      <c r="K876" s="69" t="str">
        <f>IF($B876="", "", IFERROR((VLOOKUP($B876,Ingredients!$A:$K,10,FALSE)*($D876/(VLOOKUP($B876,Ingredients!$A:$K,3,FALSE)))), "ingredient not in list"))</f>
        <v/>
      </c>
      <c r="L876" t="str">
        <f t="shared" si="147"/>
        <v/>
      </c>
      <c r="M876" s="69" t="str">
        <f>IF($B876="", "", IFERROR((VLOOKUP($B876,Ingredients!$A:$K,11,FALSE)*($D876/(VLOOKUP($B876,Ingredients!$A:$K,3,FALSE)))), "ingredient not in list"))</f>
        <v/>
      </c>
      <c r="N876" t="str">
        <f t="shared" si="148"/>
        <v/>
      </c>
      <c r="O876" s="29" t="str">
        <f>IF($B876="", "", IFERROR((VLOOKUP($B876,Ingredients!$A:$H,6,FALSE)*($D876/(VLOOKUP($B876,Ingredients!$A:$H,3,FALSE)))), "ingredient not in list"))</f>
        <v/>
      </c>
      <c r="P876" s="9" t="str">
        <f>IF(AND(G876&lt;&gt;"",G877=""),SUM(G$1:G877)-SUM(P$1:P875),"")</f>
        <v/>
      </c>
      <c r="Q876" t="str">
        <f>IF(AND(O876&lt;&gt;"",O877=""),SUM(O$1:O877)-SUM(Q$1:Q875),"")</f>
        <v/>
      </c>
      <c r="R876" s="114" t="str">
        <f>IF(AND(I876&lt;&gt;"",I877=""),SUM(I$1:I877)-SUM(R$1:R875),"")</f>
        <v/>
      </c>
      <c r="S876" s="114" t="str">
        <f>IF(AND(K876&lt;&gt;"",K877=""),SUM(K$1:K877)-SUM(S$1:S875),"")</f>
        <v/>
      </c>
      <c r="T876" s="114" t="str">
        <f>IF(AND(M876&lt;&gt;"",M877=""),SUM(M$1:M877)-SUM(T$1:T875),"")</f>
        <v/>
      </c>
      <c r="V876" s="9" t="str">
        <f t="shared" si="149"/>
        <v/>
      </c>
      <c r="W876" s="28" t="str">
        <f t="shared" si="150"/>
        <v/>
      </c>
      <c r="X876" s="114" t="str">
        <f t="shared" si="151"/>
        <v/>
      </c>
      <c r="Y876" s="114" t="str">
        <f t="shared" si="152"/>
        <v/>
      </c>
      <c r="Z876" s="114" t="str">
        <f t="shared" si="153"/>
        <v/>
      </c>
    </row>
    <row r="877" spans="1:26" ht="12.75" x14ac:dyDescent="0.2">
      <c r="A877" s="16"/>
      <c r="C877" t="str">
        <f t="shared" si="143"/>
        <v/>
      </c>
      <c r="D877" s="16"/>
      <c r="E877" s="3" t="str">
        <f>IF(B877="","",IFERROR(VLOOKUP(B877,Ingredients!$A:$G,4,FALSE),"ingredient not in list"))</f>
        <v/>
      </c>
      <c r="F877" t="str">
        <f t="shared" si="144"/>
        <v/>
      </c>
      <c r="G877" s="9" t="str">
        <f>IF(B877="", "", IFERROR((VLOOKUP(B877,Ingredients!$A:$H,8,FALSE)*(D877/(VLOOKUP(B877,Ingredients!$A:$H,3,FALSE)))), "ingredient not in list"))</f>
        <v/>
      </c>
      <c r="H877" t="str">
        <f t="shared" si="145"/>
        <v/>
      </c>
      <c r="I877" s="69" t="str">
        <f>IF($B877="", "", IFERROR((VLOOKUP($B877,Ingredients!$A:$K,9,FALSE)*($D877/(VLOOKUP($B877,Ingredients!$A:$K,3,FALSE)))), "ingredient not in list"))</f>
        <v/>
      </c>
      <c r="J877" t="str">
        <f t="shared" si="146"/>
        <v/>
      </c>
      <c r="K877" s="69" t="str">
        <f>IF($B877="", "", IFERROR((VLOOKUP($B877,Ingredients!$A:$K,10,FALSE)*($D877/(VLOOKUP($B877,Ingredients!$A:$K,3,FALSE)))), "ingredient not in list"))</f>
        <v/>
      </c>
      <c r="L877" t="str">
        <f t="shared" si="147"/>
        <v/>
      </c>
      <c r="M877" s="69" t="str">
        <f>IF($B877="", "", IFERROR((VLOOKUP($B877,Ingredients!$A:$K,11,FALSE)*($D877/(VLOOKUP($B877,Ingredients!$A:$K,3,FALSE)))), "ingredient not in list"))</f>
        <v/>
      </c>
      <c r="N877" t="str">
        <f t="shared" si="148"/>
        <v/>
      </c>
      <c r="O877" s="29" t="str">
        <f>IF($B877="", "", IFERROR((VLOOKUP($B877,Ingredients!$A:$H,6,FALSE)*($D877/(VLOOKUP($B877,Ingredients!$A:$H,3,FALSE)))), "ingredient not in list"))</f>
        <v/>
      </c>
      <c r="P877" s="9" t="str">
        <f>IF(AND(G877&lt;&gt;"",G878=""),SUM(G$1:G878)-SUM(P$1:P876),"")</f>
        <v/>
      </c>
      <c r="Q877" t="str">
        <f>IF(AND(O877&lt;&gt;"",O878=""),SUM(O$1:O878)-SUM(Q$1:Q876),"")</f>
        <v/>
      </c>
      <c r="R877" s="114" t="str">
        <f>IF(AND(I877&lt;&gt;"",I878=""),SUM(I$1:I878)-SUM(R$1:R876),"")</f>
        <v/>
      </c>
      <c r="S877" s="114" t="str">
        <f>IF(AND(K877&lt;&gt;"",K878=""),SUM(K$1:K878)-SUM(S$1:S876),"")</f>
        <v/>
      </c>
      <c r="T877" s="114" t="str">
        <f>IF(AND(M877&lt;&gt;"",M878=""),SUM(M$1:M878)-SUM(T$1:T876),"")</f>
        <v/>
      </c>
      <c r="V877" s="9" t="str">
        <f t="shared" si="149"/>
        <v/>
      </c>
      <c r="W877" s="28" t="str">
        <f t="shared" si="150"/>
        <v/>
      </c>
      <c r="X877" s="114" t="str">
        <f t="shared" si="151"/>
        <v/>
      </c>
      <c r="Y877" s="114" t="str">
        <f t="shared" si="152"/>
        <v/>
      </c>
      <c r="Z877" s="114" t="str">
        <f t="shared" si="153"/>
        <v/>
      </c>
    </row>
    <row r="878" spans="1:26" ht="12.75" x14ac:dyDescent="0.2">
      <c r="A878" s="16"/>
      <c r="C878" t="str">
        <f t="shared" si="143"/>
        <v/>
      </c>
      <c r="D878" s="16"/>
      <c r="E878" s="3" t="str">
        <f>IF(B878="","",IFERROR(VLOOKUP(B878,Ingredients!$A:$G,4,FALSE),"ingredient not in list"))</f>
        <v/>
      </c>
      <c r="F878" t="str">
        <f t="shared" si="144"/>
        <v/>
      </c>
      <c r="G878" s="9" t="str">
        <f>IF(B878="", "", IFERROR((VLOOKUP(B878,Ingredients!$A:$H,8,FALSE)*(D878/(VLOOKUP(B878,Ingredients!$A:$H,3,FALSE)))), "ingredient not in list"))</f>
        <v/>
      </c>
      <c r="H878" t="str">
        <f t="shared" si="145"/>
        <v/>
      </c>
      <c r="I878" s="69" t="str">
        <f>IF($B878="", "", IFERROR((VLOOKUP($B878,Ingredients!$A:$K,9,FALSE)*($D878/(VLOOKUP($B878,Ingredients!$A:$K,3,FALSE)))), "ingredient not in list"))</f>
        <v/>
      </c>
      <c r="J878" t="str">
        <f t="shared" si="146"/>
        <v/>
      </c>
      <c r="K878" s="69" t="str">
        <f>IF($B878="", "", IFERROR((VLOOKUP($B878,Ingredients!$A:$K,10,FALSE)*($D878/(VLOOKUP($B878,Ingredients!$A:$K,3,FALSE)))), "ingredient not in list"))</f>
        <v/>
      </c>
      <c r="L878" t="str">
        <f t="shared" si="147"/>
        <v/>
      </c>
      <c r="M878" s="69" t="str">
        <f>IF($B878="", "", IFERROR((VLOOKUP($B878,Ingredients!$A:$K,11,FALSE)*($D878/(VLOOKUP($B878,Ingredients!$A:$K,3,FALSE)))), "ingredient not in list"))</f>
        <v/>
      </c>
      <c r="N878" t="str">
        <f t="shared" si="148"/>
        <v/>
      </c>
      <c r="O878" s="29" t="str">
        <f>IF($B878="", "", IFERROR((VLOOKUP($B878,Ingredients!$A:$H,6,FALSE)*($D878/(VLOOKUP($B878,Ingredients!$A:$H,3,FALSE)))), "ingredient not in list"))</f>
        <v/>
      </c>
      <c r="P878" s="9" t="str">
        <f>IF(AND(G878&lt;&gt;"",G879=""),SUM(G$1:G879)-SUM(P$1:P877),"")</f>
        <v/>
      </c>
      <c r="Q878" t="str">
        <f>IF(AND(O878&lt;&gt;"",O879=""),SUM(O$1:O879)-SUM(Q$1:Q877),"")</f>
        <v/>
      </c>
      <c r="R878" s="114" t="str">
        <f>IF(AND(I878&lt;&gt;"",I879=""),SUM(I$1:I879)-SUM(R$1:R877),"")</f>
        <v/>
      </c>
      <c r="S878" s="114" t="str">
        <f>IF(AND(K878&lt;&gt;"",K879=""),SUM(K$1:K879)-SUM(S$1:S877),"")</f>
        <v/>
      </c>
      <c r="T878" s="114" t="str">
        <f>IF(AND(M878&lt;&gt;"",M879=""),SUM(M$1:M879)-SUM(T$1:T877),"")</f>
        <v/>
      </c>
      <c r="V878" s="9" t="str">
        <f t="shared" si="149"/>
        <v/>
      </c>
      <c r="W878" s="28" t="str">
        <f t="shared" si="150"/>
        <v/>
      </c>
      <c r="X878" s="114" t="str">
        <f t="shared" si="151"/>
        <v/>
      </c>
      <c r="Y878" s="114" t="str">
        <f t="shared" si="152"/>
        <v/>
      </c>
      <c r="Z878" s="114" t="str">
        <f t="shared" si="153"/>
        <v/>
      </c>
    </row>
    <row r="879" spans="1:26" ht="12.75" x14ac:dyDescent="0.2">
      <c r="A879" s="16"/>
      <c r="C879" t="str">
        <f t="shared" si="143"/>
        <v/>
      </c>
      <c r="D879" s="16"/>
      <c r="E879" s="3" t="str">
        <f>IF(B879="","",IFERROR(VLOOKUP(B879,Ingredients!$A:$G,4,FALSE),"ingredient not in list"))</f>
        <v/>
      </c>
      <c r="F879" t="str">
        <f t="shared" si="144"/>
        <v/>
      </c>
      <c r="G879" s="9" t="str">
        <f>IF(B879="", "", IFERROR((VLOOKUP(B879,Ingredients!$A:$H,8,FALSE)*(D879/(VLOOKUP(B879,Ingredients!$A:$H,3,FALSE)))), "ingredient not in list"))</f>
        <v/>
      </c>
      <c r="H879" t="str">
        <f t="shared" si="145"/>
        <v/>
      </c>
      <c r="I879" s="69" t="str">
        <f>IF($B879="", "", IFERROR((VLOOKUP($B879,Ingredients!$A:$K,9,FALSE)*($D879/(VLOOKUP($B879,Ingredients!$A:$K,3,FALSE)))), "ingredient not in list"))</f>
        <v/>
      </c>
      <c r="J879" t="str">
        <f t="shared" si="146"/>
        <v/>
      </c>
      <c r="K879" s="69" t="str">
        <f>IF($B879="", "", IFERROR((VLOOKUP($B879,Ingredients!$A:$K,10,FALSE)*($D879/(VLOOKUP($B879,Ingredients!$A:$K,3,FALSE)))), "ingredient not in list"))</f>
        <v/>
      </c>
      <c r="L879" t="str">
        <f t="shared" si="147"/>
        <v/>
      </c>
      <c r="M879" s="69" t="str">
        <f>IF($B879="", "", IFERROR((VLOOKUP($B879,Ingredients!$A:$K,11,FALSE)*($D879/(VLOOKUP($B879,Ingredients!$A:$K,3,FALSE)))), "ingredient not in list"))</f>
        <v/>
      </c>
      <c r="N879" t="str">
        <f t="shared" si="148"/>
        <v/>
      </c>
      <c r="O879" s="29" t="str">
        <f>IF($B879="", "", IFERROR((VLOOKUP($B879,Ingredients!$A:$H,6,FALSE)*($D879/(VLOOKUP($B879,Ingredients!$A:$H,3,FALSE)))), "ingredient not in list"))</f>
        <v/>
      </c>
      <c r="P879" s="9" t="str">
        <f>IF(AND(G879&lt;&gt;"",G880=""),SUM(G$1:G880)-SUM(P$1:P878),"")</f>
        <v/>
      </c>
      <c r="Q879" t="str">
        <f>IF(AND(O879&lt;&gt;"",O880=""),SUM(O$1:O880)-SUM(Q$1:Q878),"")</f>
        <v/>
      </c>
      <c r="R879" s="114" t="str">
        <f>IF(AND(I879&lt;&gt;"",I880=""),SUM(I$1:I880)-SUM(R$1:R878),"")</f>
        <v/>
      </c>
      <c r="S879" s="114" t="str">
        <f>IF(AND(K879&lt;&gt;"",K880=""),SUM(K$1:K880)-SUM(S$1:S878),"")</f>
        <v/>
      </c>
      <c r="T879" s="114" t="str">
        <f>IF(AND(M879&lt;&gt;"",M880=""),SUM(M$1:M880)-SUM(T$1:T878),"")</f>
        <v/>
      </c>
      <c r="V879" s="9" t="str">
        <f t="shared" si="149"/>
        <v/>
      </c>
      <c r="W879" s="28" t="str">
        <f t="shared" si="150"/>
        <v/>
      </c>
      <c r="X879" s="114" t="str">
        <f t="shared" si="151"/>
        <v/>
      </c>
      <c r="Y879" s="114" t="str">
        <f t="shared" si="152"/>
        <v/>
      </c>
      <c r="Z879" s="114" t="str">
        <f t="shared" si="153"/>
        <v/>
      </c>
    </row>
    <row r="880" spans="1:26" ht="12.75" x14ac:dyDescent="0.2">
      <c r="A880" s="16"/>
      <c r="C880" t="str">
        <f t="shared" si="143"/>
        <v/>
      </c>
      <c r="D880" s="16"/>
      <c r="E880" s="3" t="str">
        <f>IF(B880="","",IFERROR(VLOOKUP(B880,Ingredients!$A:$G,4,FALSE),"ingredient not in list"))</f>
        <v/>
      </c>
      <c r="F880" t="str">
        <f t="shared" si="144"/>
        <v/>
      </c>
      <c r="G880" s="9" t="str">
        <f>IF(B880="", "", IFERROR((VLOOKUP(B880,Ingredients!$A:$H,8,FALSE)*(D880/(VLOOKUP(B880,Ingredients!$A:$H,3,FALSE)))), "ingredient not in list"))</f>
        <v/>
      </c>
      <c r="H880" t="str">
        <f t="shared" si="145"/>
        <v/>
      </c>
      <c r="I880" s="69" t="str">
        <f>IF($B880="", "", IFERROR((VLOOKUP($B880,Ingredients!$A:$K,9,FALSE)*($D880/(VLOOKUP($B880,Ingredients!$A:$K,3,FALSE)))), "ingredient not in list"))</f>
        <v/>
      </c>
      <c r="J880" t="str">
        <f t="shared" si="146"/>
        <v/>
      </c>
      <c r="K880" s="69" t="str">
        <f>IF($B880="", "", IFERROR((VLOOKUP($B880,Ingredients!$A:$K,10,FALSE)*($D880/(VLOOKUP($B880,Ingredients!$A:$K,3,FALSE)))), "ingredient not in list"))</f>
        <v/>
      </c>
      <c r="L880" t="str">
        <f t="shared" si="147"/>
        <v/>
      </c>
      <c r="M880" s="69" t="str">
        <f>IF($B880="", "", IFERROR((VLOOKUP($B880,Ingredients!$A:$K,11,FALSE)*($D880/(VLOOKUP($B880,Ingredients!$A:$K,3,FALSE)))), "ingredient not in list"))</f>
        <v/>
      </c>
      <c r="N880" t="str">
        <f t="shared" si="148"/>
        <v/>
      </c>
      <c r="O880" s="29" t="str">
        <f>IF($B880="", "", IFERROR((VLOOKUP($B880,Ingredients!$A:$H,6,FALSE)*($D880/(VLOOKUP($B880,Ingredients!$A:$H,3,FALSE)))), "ingredient not in list"))</f>
        <v/>
      </c>
      <c r="P880" s="9" t="str">
        <f>IF(AND(G880&lt;&gt;"",G881=""),SUM(G$1:G881)-SUM(P$1:P879),"")</f>
        <v/>
      </c>
      <c r="Q880" t="str">
        <f>IF(AND(O880&lt;&gt;"",O881=""),SUM(O$1:O881)-SUM(Q$1:Q879),"")</f>
        <v/>
      </c>
      <c r="R880" s="114" t="str">
        <f>IF(AND(I880&lt;&gt;"",I881=""),SUM(I$1:I881)-SUM(R$1:R879),"")</f>
        <v/>
      </c>
      <c r="S880" s="114" t="str">
        <f>IF(AND(K880&lt;&gt;"",K881=""),SUM(K$1:K881)-SUM(S$1:S879),"")</f>
        <v/>
      </c>
      <c r="T880" s="114" t="str">
        <f>IF(AND(M880&lt;&gt;"",M881=""),SUM(M$1:M881)-SUM(T$1:T879),"")</f>
        <v/>
      </c>
      <c r="V880" s="9" t="str">
        <f t="shared" si="149"/>
        <v/>
      </c>
      <c r="W880" s="28" t="str">
        <f t="shared" si="150"/>
        <v/>
      </c>
      <c r="X880" s="114" t="str">
        <f t="shared" si="151"/>
        <v/>
      </c>
      <c r="Y880" s="114" t="str">
        <f t="shared" si="152"/>
        <v/>
      </c>
      <c r="Z880" s="114" t="str">
        <f t="shared" si="153"/>
        <v/>
      </c>
    </row>
    <row r="881" spans="1:26" ht="12.75" x14ac:dyDescent="0.2">
      <c r="A881" s="16"/>
      <c r="C881" t="str">
        <f t="shared" si="143"/>
        <v/>
      </c>
      <c r="D881" s="16"/>
      <c r="E881" s="3" t="str">
        <f>IF(B881="","",IFERROR(VLOOKUP(B881,Ingredients!$A:$G,4,FALSE),"ingredient not in list"))</f>
        <v/>
      </c>
      <c r="F881" t="str">
        <f t="shared" si="144"/>
        <v/>
      </c>
      <c r="G881" s="9" t="str">
        <f>IF(B881="", "", IFERROR((VLOOKUP(B881,Ingredients!$A:$H,8,FALSE)*(D881/(VLOOKUP(B881,Ingredients!$A:$H,3,FALSE)))), "ingredient not in list"))</f>
        <v/>
      </c>
      <c r="H881" t="str">
        <f t="shared" si="145"/>
        <v/>
      </c>
      <c r="I881" s="69" t="str">
        <f>IF($B881="", "", IFERROR((VLOOKUP($B881,Ingredients!$A:$K,9,FALSE)*($D881/(VLOOKUP($B881,Ingredients!$A:$K,3,FALSE)))), "ingredient not in list"))</f>
        <v/>
      </c>
      <c r="J881" t="str">
        <f t="shared" si="146"/>
        <v/>
      </c>
      <c r="K881" s="69" t="str">
        <f>IF($B881="", "", IFERROR((VLOOKUP($B881,Ingredients!$A:$K,10,FALSE)*($D881/(VLOOKUP($B881,Ingredients!$A:$K,3,FALSE)))), "ingredient not in list"))</f>
        <v/>
      </c>
      <c r="L881" t="str">
        <f t="shared" si="147"/>
        <v/>
      </c>
      <c r="M881" s="69" t="str">
        <f>IF($B881="", "", IFERROR((VLOOKUP($B881,Ingredients!$A:$K,11,FALSE)*($D881/(VLOOKUP($B881,Ingredients!$A:$K,3,FALSE)))), "ingredient not in list"))</f>
        <v/>
      </c>
      <c r="N881" t="str">
        <f t="shared" si="148"/>
        <v/>
      </c>
      <c r="O881" s="29" t="str">
        <f>IF($B881="", "", IFERROR((VLOOKUP($B881,Ingredients!$A:$H,6,FALSE)*($D881/(VLOOKUP($B881,Ingredients!$A:$H,3,FALSE)))), "ingredient not in list"))</f>
        <v/>
      </c>
      <c r="P881" s="9" t="str">
        <f>IF(AND(G881&lt;&gt;"",G882=""),SUM(G$1:G882)-SUM(P$1:P880),"")</f>
        <v/>
      </c>
      <c r="Q881" t="str">
        <f>IF(AND(O881&lt;&gt;"",O882=""),SUM(O$1:O882)-SUM(Q$1:Q880),"")</f>
        <v/>
      </c>
      <c r="R881" s="114" t="str">
        <f>IF(AND(I881&lt;&gt;"",I882=""),SUM(I$1:I882)-SUM(R$1:R880),"")</f>
        <v/>
      </c>
      <c r="S881" s="114" t="str">
        <f>IF(AND(K881&lt;&gt;"",K882=""),SUM(K$1:K882)-SUM(S$1:S880),"")</f>
        <v/>
      </c>
      <c r="T881" s="114" t="str">
        <f>IF(AND(M881&lt;&gt;"",M882=""),SUM(M$1:M882)-SUM(T$1:T880),"")</f>
        <v/>
      </c>
      <c r="V881" s="9" t="str">
        <f t="shared" si="149"/>
        <v/>
      </c>
      <c r="W881" s="28" t="str">
        <f t="shared" si="150"/>
        <v/>
      </c>
      <c r="X881" s="114" t="str">
        <f t="shared" si="151"/>
        <v/>
      </c>
      <c r="Y881" s="114" t="str">
        <f t="shared" si="152"/>
        <v/>
      </c>
      <c r="Z881" s="114" t="str">
        <f t="shared" si="153"/>
        <v/>
      </c>
    </row>
    <row r="882" spans="1:26" ht="12.75" x14ac:dyDescent="0.2">
      <c r="A882" s="16"/>
      <c r="C882" t="str">
        <f t="shared" si="143"/>
        <v/>
      </c>
      <c r="D882" s="16"/>
      <c r="E882" s="3" t="str">
        <f>IF(B882="","",IFERROR(VLOOKUP(B882,Ingredients!$A:$G,4,FALSE),"ingredient not in list"))</f>
        <v/>
      </c>
      <c r="F882" t="str">
        <f t="shared" si="144"/>
        <v/>
      </c>
      <c r="G882" s="9" t="str">
        <f>IF(B882="", "", IFERROR((VLOOKUP(B882,Ingredients!$A:$H,8,FALSE)*(D882/(VLOOKUP(B882,Ingredients!$A:$H,3,FALSE)))), "ingredient not in list"))</f>
        <v/>
      </c>
      <c r="H882" t="str">
        <f t="shared" si="145"/>
        <v/>
      </c>
      <c r="I882" s="69" t="str">
        <f>IF($B882="", "", IFERROR((VLOOKUP($B882,Ingredients!$A:$K,9,FALSE)*($D882/(VLOOKUP($B882,Ingredients!$A:$K,3,FALSE)))), "ingredient not in list"))</f>
        <v/>
      </c>
      <c r="J882" t="str">
        <f t="shared" si="146"/>
        <v/>
      </c>
      <c r="K882" s="69" t="str">
        <f>IF($B882="", "", IFERROR((VLOOKUP($B882,Ingredients!$A:$K,10,FALSE)*($D882/(VLOOKUP($B882,Ingredients!$A:$K,3,FALSE)))), "ingredient not in list"))</f>
        <v/>
      </c>
      <c r="L882" t="str">
        <f t="shared" si="147"/>
        <v/>
      </c>
      <c r="M882" s="69" t="str">
        <f>IF($B882="", "", IFERROR((VLOOKUP($B882,Ingredients!$A:$K,11,FALSE)*($D882/(VLOOKUP($B882,Ingredients!$A:$K,3,FALSE)))), "ingredient not in list"))</f>
        <v/>
      </c>
      <c r="N882" t="str">
        <f t="shared" si="148"/>
        <v/>
      </c>
      <c r="O882" s="29" t="str">
        <f>IF($B882="", "", IFERROR((VLOOKUP($B882,Ingredients!$A:$H,6,FALSE)*($D882/(VLOOKUP($B882,Ingredients!$A:$H,3,FALSE)))), "ingredient not in list"))</f>
        <v/>
      </c>
      <c r="P882" s="9" t="str">
        <f>IF(AND(G882&lt;&gt;"",G883=""),SUM(G$1:G883)-SUM(P$1:P881),"")</f>
        <v/>
      </c>
      <c r="Q882" t="str">
        <f>IF(AND(O882&lt;&gt;"",O883=""),SUM(O$1:O883)-SUM(Q$1:Q881),"")</f>
        <v/>
      </c>
      <c r="R882" s="114" t="str">
        <f>IF(AND(I882&lt;&gt;"",I883=""),SUM(I$1:I883)-SUM(R$1:R881),"")</f>
        <v/>
      </c>
      <c r="S882" s="114" t="str">
        <f>IF(AND(K882&lt;&gt;"",K883=""),SUM(K$1:K883)-SUM(S$1:S881),"")</f>
        <v/>
      </c>
      <c r="T882" s="114" t="str">
        <f>IF(AND(M882&lt;&gt;"",M883=""),SUM(M$1:M883)-SUM(T$1:T881),"")</f>
        <v/>
      </c>
      <c r="V882" s="9" t="str">
        <f t="shared" si="149"/>
        <v/>
      </c>
      <c r="W882" s="28" t="str">
        <f t="shared" si="150"/>
        <v/>
      </c>
      <c r="X882" s="114" t="str">
        <f t="shared" si="151"/>
        <v/>
      </c>
      <c r="Y882" s="114" t="str">
        <f t="shared" si="152"/>
        <v/>
      </c>
      <c r="Z882" s="114" t="str">
        <f t="shared" si="153"/>
        <v/>
      </c>
    </row>
    <row r="883" spans="1:26" ht="12.75" x14ac:dyDescent="0.2">
      <c r="A883" s="16"/>
      <c r="C883" t="str">
        <f t="shared" si="143"/>
        <v/>
      </c>
      <c r="D883" s="16"/>
      <c r="E883" s="3" t="str">
        <f>IF(B883="","",IFERROR(VLOOKUP(B883,Ingredients!$A:$G,4,FALSE),"ingredient not in list"))</f>
        <v/>
      </c>
      <c r="F883" t="str">
        <f t="shared" si="144"/>
        <v/>
      </c>
      <c r="G883" s="9" t="str">
        <f>IF(B883="", "", IFERROR((VLOOKUP(B883,Ingredients!$A:$H,8,FALSE)*(D883/(VLOOKUP(B883,Ingredients!$A:$H,3,FALSE)))), "ingredient not in list"))</f>
        <v/>
      </c>
      <c r="H883" t="str">
        <f t="shared" si="145"/>
        <v/>
      </c>
      <c r="I883" s="69" t="str">
        <f>IF($B883="", "", IFERROR((VLOOKUP($B883,Ingredients!$A:$K,9,FALSE)*($D883/(VLOOKUP($B883,Ingredients!$A:$K,3,FALSE)))), "ingredient not in list"))</f>
        <v/>
      </c>
      <c r="J883" t="str">
        <f t="shared" si="146"/>
        <v/>
      </c>
      <c r="K883" s="69" t="str">
        <f>IF($B883="", "", IFERROR((VLOOKUP($B883,Ingredients!$A:$K,10,FALSE)*($D883/(VLOOKUP($B883,Ingredients!$A:$K,3,FALSE)))), "ingredient not in list"))</f>
        <v/>
      </c>
      <c r="L883" t="str">
        <f t="shared" si="147"/>
        <v/>
      </c>
      <c r="M883" s="69" t="str">
        <f>IF($B883="", "", IFERROR((VLOOKUP($B883,Ingredients!$A:$K,11,FALSE)*($D883/(VLOOKUP($B883,Ingredients!$A:$K,3,FALSE)))), "ingredient not in list"))</f>
        <v/>
      </c>
      <c r="N883" t="str">
        <f t="shared" si="148"/>
        <v/>
      </c>
      <c r="O883" s="29" t="str">
        <f>IF($B883="", "", IFERROR((VLOOKUP($B883,Ingredients!$A:$H,6,FALSE)*($D883/(VLOOKUP($B883,Ingredients!$A:$H,3,FALSE)))), "ingredient not in list"))</f>
        <v/>
      </c>
      <c r="P883" s="9" t="str">
        <f>IF(AND(G883&lt;&gt;"",G884=""),SUM(G$1:G884)-SUM(P$1:P882),"")</f>
        <v/>
      </c>
      <c r="Q883" t="str">
        <f>IF(AND(O883&lt;&gt;"",O884=""),SUM(O$1:O884)-SUM(Q$1:Q882),"")</f>
        <v/>
      </c>
      <c r="R883" s="114" t="str">
        <f>IF(AND(I883&lt;&gt;"",I884=""),SUM(I$1:I884)-SUM(R$1:R882),"")</f>
        <v/>
      </c>
      <c r="S883" s="114" t="str">
        <f>IF(AND(K883&lt;&gt;"",K884=""),SUM(K$1:K884)-SUM(S$1:S882),"")</f>
        <v/>
      </c>
      <c r="T883" s="114" t="str">
        <f>IF(AND(M883&lt;&gt;"",M884=""),SUM(M$1:M884)-SUM(T$1:T882),"")</f>
        <v/>
      </c>
      <c r="V883" s="9" t="str">
        <f t="shared" si="149"/>
        <v/>
      </c>
      <c r="W883" s="28" t="str">
        <f t="shared" si="150"/>
        <v/>
      </c>
      <c r="X883" s="114" t="str">
        <f t="shared" si="151"/>
        <v/>
      </c>
      <c r="Y883" s="114" t="str">
        <f t="shared" si="152"/>
        <v/>
      </c>
      <c r="Z883" s="114" t="str">
        <f t="shared" si="153"/>
        <v/>
      </c>
    </row>
    <row r="884" spans="1:26" ht="12.75" x14ac:dyDescent="0.2">
      <c r="A884" s="16"/>
      <c r="C884" t="str">
        <f t="shared" si="143"/>
        <v/>
      </c>
      <c r="D884" s="16"/>
      <c r="E884" s="3" t="str">
        <f>IF(B884="","",IFERROR(VLOOKUP(B884,Ingredients!$A:$G,4,FALSE),"ingredient not in list"))</f>
        <v/>
      </c>
      <c r="F884" t="str">
        <f t="shared" si="144"/>
        <v/>
      </c>
      <c r="G884" s="9" t="str">
        <f>IF(B884="", "", IFERROR((VLOOKUP(B884,Ingredients!$A:$H,8,FALSE)*(D884/(VLOOKUP(B884,Ingredients!$A:$H,3,FALSE)))), "ingredient not in list"))</f>
        <v/>
      </c>
      <c r="H884" t="str">
        <f t="shared" si="145"/>
        <v/>
      </c>
      <c r="I884" s="69" t="str">
        <f>IF($B884="", "", IFERROR((VLOOKUP($B884,Ingredients!$A:$K,9,FALSE)*($D884/(VLOOKUP($B884,Ingredients!$A:$K,3,FALSE)))), "ingredient not in list"))</f>
        <v/>
      </c>
      <c r="J884" t="str">
        <f t="shared" si="146"/>
        <v/>
      </c>
      <c r="K884" s="69" t="str">
        <f>IF($B884="", "", IFERROR((VLOOKUP($B884,Ingredients!$A:$K,10,FALSE)*($D884/(VLOOKUP($B884,Ingredients!$A:$K,3,FALSE)))), "ingredient not in list"))</f>
        <v/>
      </c>
      <c r="L884" t="str">
        <f t="shared" si="147"/>
        <v/>
      </c>
      <c r="M884" s="69" t="str">
        <f>IF($B884="", "", IFERROR((VLOOKUP($B884,Ingredients!$A:$K,11,FALSE)*($D884/(VLOOKUP($B884,Ingredients!$A:$K,3,FALSE)))), "ingredient not in list"))</f>
        <v/>
      </c>
      <c r="N884" t="str">
        <f t="shared" si="148"/>
        <v/>
      </c>
      <c r="O884" s="29" t="str">
        <f>IF($B884="", "", IFERROR((VLOOKUP($B884,Ingredients!$A:$H,6,FALSE)*($D884/(VLOOKUP($B884,Ingredients!$A:$H,3,FALSE)))), "ingredient not in list"))</f>
        <v/>
      </c>
      <c r="P884" s="9" t="str">
        <f>IF(AND(G884&lt;&gt;"",G885=""),SUM(G$1:G885)-SUM(P$1:P883),"")</f>
        <v/>
      </c>
      <c r="Q884" t="str">
        <f>IF(AND(O884&lt;&gt;"",O885=""),SUM(O$1:O885)-SUM(Q$1:Q883),"")</f>
        <v/>
      </c>
      <c r="R884" s="114" t="str">
        <f>IF(AND(I884&lt;&gt;"",I885=""),SUM(I$1:I885)-SUM(R$1:R883),"")</f>
        <v/>
      </c>
      <c r="S884" s="114" t="str">
        <f>IF(AND(K884&lt;&gt;"",K885=""),SUM(K$1:K885)-SUM(S$1:S883),"")</f>
        <v/>
      </c>
      <c r="T884" s="114" t="str">
        <f>IF(AND(M884&lt;&gt;"",M885=""),SUM(M$1:M885)-SUM(T$1:T883),"")</f>
        <v/>
      </c>
      <c r="V884" s="9" t="str">
        <f t="shared" si="149"/>
        <v/>
      </c>
      <c r="W884" s="28" t="str">
        <f t="shared" si="150"/>
        <v/>
      </c>
      <c r="X884" s="114" t="str">
        <f t="shared" si="151"/>
        <v/>
      </c>
      <c r="Y884" s="114" t="str">
        <f t="shared" si="152"/>
        <v/>
      </c>
      <c r="Z884" s="114" t="str">
        <f t="shared" si="153"/>
        <v/>
      </c>
    </row>
    <row r="885" spans="1:26" ht="12.75" x14ac:dyDescent="0.2">
      <c r="A885" s="16"/>
      <c r="C885" t="str">
        <f t="shared" si="143"/>
        <v/>
      </c>
      <c r="D885" s="16"/>
      <c r="E885" s="3" t="str">
        <f>IF(B885="","",IFERROR(VLOOKUP(B885,Ingredients!$A:$G,4,FALSE),"ingredient not in list"))</f>
        <v/>
      </c>
      <c r="F885" t="str">
        <f t="shared" si="144"/>
        <v/>
      </c>
      <c r="G885" s="9" t="str">
        <f>IF(B885="", "", IFERROR((VLOOKUP(B885,Ingredients!$A:$H,8,FALSE)*(D885/(VLOOKUP(B885,Ingredients!$A:$H,3,FALSE)))), "ingredient not in list"))</f>
        <v/>
      </c>
      <c r="H885" t="str">
        <f t="shared" si="145"/>
        <v/>
      </c>
      <c r="I885" s="69" t="str">
        <f>IF($B885="", "", IFERROR((VLOOKUP($B885,Ingredients!$A:$K,9,FALSE)*($D885/(VLOOKUP($B885,Ingredients!$A:$K,3,FALSE)))), "ingredient not in list"))</f>
        <v/>
      </c>
      <c r="J885" t="str">
        <f t="shared" si="146"/>
        <v/>
      </c>
      <c r="K885" s="69" t="str">
        <f>IF($B885="", "", IFERROR((VLOOKUP($B885,Ingredients!$A:$K,10,FALSE)*($D885/(VLOOKUP($B885,Ingredients!$A:$K,3,FALSE)))), "ingredient not in list"))</f>
        <v/>
      </c>
      <c r="L885" t="str">
        <f t="shared" si="147"/>
        <v/>
      </c>
      <c r="M885" s="69" t="str">
        <f>IF($B885="", "", IFERROR((VLOOKUP($B885,Ingredients!$A:$K,11,FALSE)*($D885/(VLOOKUP($B885,Ingredients!$A:$K,3,FALSE)))), "ingredient not in list"))</f>
        <v/>
      </c>
      <c r="N885" t="str">
        <f t="shared" si="148"/>
        <v/>
      </c>
      <c r="O885" s="29" t="str">
        <f>IF($B885="", "", IFERROR((VLOOKUP($B885,Ingredients!$A:$H,6,FALSE)*($D885/(VLOOKUP($B885,Ingredients!$A:$H,3,FALSE)))), "ingredient not in list"))</f>
        <v/>
      </c>
      <c r="P885" s="9" t="str">
        <f>IF(AND(G885&lt;&gt;"",G886=""),SUM(G$1:G886)-SUM(P$1:P884),"")</f>
        <v/>
      </c>
      <c r="Q885" t="str">
        <f>IF(AND(O885&lt;&gt;"",O886=""),SUM(O$1:O886)-SUM(Q$1:Q884),"")</f>
        <v/>
      </c>
      <c r="R885" s="114" t="str">
        <f>IF(AND(I885&lt;&gt;"",I886=""),SUM(I$1:I886)-SUM(R$1:R884),"")</f>
        <v/>
      </c>
      <c r="S885" s="114" t="str">
        <f>IF(AND(K885&lt;&gt;"",K886=""),SUM(K$1:K886)-SUM(S$1:S884),"")</f>
        <v/>
      </c>
      <c r="T885" s="114" t="str">
        <f>IF(AND(M885&lt;&gt;"",M886=""),SUM(M$1:M886)-SUM(T$1:T884),"")</f>
        <v/>
      </c>
      <c r="V885" s="9" t="str">
        <f t="shared" si="149"/>
        <v/>
      </c>
      <c r="W885" s="28" t="str">
        <f t="shared" si="150"/>
        <v/>
      </c>
      <c r="X885" s="114" t="str">
        <f t="shared" si="151"/>
        <v/>
      </c>
      <c r="Y885" s="114" t="str">
        <f t="shared" si="152"/>
        <v/>
      </c>
      <c r="Z885" s="114" t="str">
        <f t="shared" si="153"/>
        <v/>
      </c>
    </row>
    <row r="886" spans="1:26" ht="12.75" x14ac:dyDescent="0.2">
      <c r="A886" s="16"/>
      <c r="C886" t="str">
        <f t="shared" si="143"/>
        <v/>
      </c>
      <c r="D886" s="16"/>
      <c r="E886" s="3" t="str">
        <f>IF(B886="","",IFERROR(VLOOKUP(B886,Ingredients!$A:$G,4,FALSE),"ingredient not in list"))</f>
        <v/>
      </c>
      <c r="F886" t="str">
        <f t="shared" si="144"/>
        <v/>
      </c>
      <c r="G886" s="9" t="str">
        <f>IF(B886="", "", IFERROR((VLOOKUP(B886,Ingredients!$A:$H,8,FALSE)*(D886/(VLOOKUP(B886,Ingredients!$A:$H,3,FALSE)))), "ingredient not in list"))</f>
        <v/>
      </c>
      <c r="H886" t="str">
        <f t="shared" si="145"/>
        <v/>
      </c>
      <c r="I886" s="69" t="str">
        <f>IF($B886="", "", IFERROR((VLOOKUP($B886,Ingredients!$A:$K,9,FALSE)*($D886/(VLOOKUP($B886,Ingredients!$A:$K,3,FALSE)))), "ingredient not in list"))</f>
        <v/>
      </c>
      <c r="J886" t="str">
        <f t="shared" si="146"/>
        <v/>
      </c>
      <c r="K886" s="69" t="str">
        <f>IF($B886="", "", IFERROR((VLOOKUP($B886,Ingredients!$A:$K,10,FALSE)*($D886/(VLOOKUP($B886,Ingredients!$A:$K,3,FALSE)))), "ingredient not in list"))</f>
        <v/>
      </c>
      <c r="L886" t="str">
        <f t="shared" si="147"/>
        <v/>
      </c>
      <c r="M886" s="69" t="str">
        <f>IF($B886="", "", IFERROR((VLOOKUP($B886,Ingredients!$A:$K,11,FALSE)*($D886/(VLOOKUP($B886,Ingredients!$A:$K,3,FALSE)))), "ingredient not in list"))</f>
        <v/>
      </c>
      <c r="N886" t="str">
        <f t="shared" si="148"/>
        <v/>
      </c>
      <c r="O886" s="29" t="str">
        <f>IF($B886="", "", IFERROR((VLOOKUP($B886,Ingredients!$A:$H,6,FALSE)*($D886/(VLOOKUP($B886,Ingredients!$A:$H,3,FALSE)))), "ingredient not in list"))</f>
        <v/>
      </c>
      <c r="P886" s="9" t="str">
        <f>IF(AND(G886&lt;&gt;"",G887=""),SUM(G$1:G887)-SUM(P$1:P885),"")</f>
        <v/>
      </c>
      <c r="Q886" t="str">
        <f>IF(AND(O886&lt;&gt;"",O887=""),SUM(O$1:O887)-SUM(Q$1:Q885),"")</f>
        <v/>
      </c>
      <c r="R886" s="114" t="str">
        <f>IF(AND(I886&lt;&gt;"",I887=""),SUM(I$1:I887)-SUM(R$1:R885),"")</f>
        <v/>
      </c>
      <c r="S886" s="114" t="str">
        <f>IF(AND(K886&lt;&gt;"",K887=""),SUM(K$1:K887)-SUM(S$1:S885),"")</f>
        <v/>
      </c>
      <c r="T886" s="114" t="str">
        <f>IF(AND(M886&lt;&gt;"",M887=""),SUM(M$1:M887)-SUM(T$1:T885),"")</f>
        <v/>
      </c>
      <c r="V886" s="9" t="str">
        <f t="shared" si="149"/>
        <v/>
      </c>
      <c r="W886" s="28" t="str">
        <f t="shared" si="150"/>
        <v/>
      </c>
      <c r="X886" s="114" t="str">
        <f t="shared" si="151"/>
        <v/>
      </c>
      <c r="Y886" s="114" t="str">
        <f t="shared" si="152"/>
        <v/>
      </c>
      <c r="Z886" s="114" t="str">
        <f t="shared" si="153"/>
        <v/>
      </c>
    </row>
    <row r="887" spans="1:26" ht="12.75" x14ac:dyDescent="0.2">
      <c r="A887" s="16"/>
      <c r="C887" t="str">
        <f t="shared" si="143"/>
        <v/>
      </c>
      <c r="D887" s="16"/>
      <c r="E887" s="3" t="str">
        <f>IF(B887="","",IFERROR(VLOOKUP(B887,Ingredients!$A:$G,4,FALSE),"ingredient not in list"))</f>
        <v/>
      </c>
      <c r="F887" t="str">
        <f t="shared" si="144"/>
        <v/>
      </c>
      <c r="G887" s="9" t="str">
        <f>IF(B887="", "", IFERROR((VLOOKUP(B887,Ingredients!$A:$H,8,FALSE)*(D887/(VLOOKUP(B887,Ingredients!$A:$H,3,FALSE)))), "ingredient not in list"))</f>
        <v/>
      </c>
      <c r="H887" t="str">
        <f t="shared" si="145"/>
        <v/>
      </c>
      <c r="I887" s="69" t="str">
        <f>IF($B887="", "", IFERROR((VLOOKUP($B887,Ingredients!$A:$K,9,FALSE)*($D887/(VLOOKUP($B887,Ingredients!$A:$K,3,FALSE)))), "ingredient not in list"))</f>
        <v/>
      </c>
      <c r="J887" t="str">
        <f t="shared" si="146"/>
        <v/>
      </c>
      <c r="K887" s="69" t="str">
        <f>IF($B887="", "", IFERROR((VLOOKUP($B887,Ingredients!$A:$K,10,FALSE)*($D887/(VLOOKUP($B887,Ingredients!$A:$K,3,FALSE)))), "ingredient not in list"))</f>
        <v/>
      </c>
      <c r="L887" t="str">
        <f t="shared" si="147"/>
        <v/>
      </c>
      <c r="M887" s="69" t="str">
        <f>IF($B887="", "", IFERROR((VLOOKUP($B887,Ingredients!$A:$K,11,FALSE)*($D887/(VLOOKUP($B887,Ingredients!$A:$K,3,FALSE)))), "ingredient not in list"))</f>
        <v/>
      </c>
      <c r="N887" t="str">
        <f t="shared" si="148"/>
        <v/>
      </c>
      <c r="O887" s="29" t="str">
        <f>IF($B887="", "", IFERROR((VLOOKUP($B887,Ingredients!$A:$H,6,FALSE)*($D887/(VLOOKUP($B887,Ingredients!$A:$H,3,FALSE)))), "ingredient not in list"))</f>
        <v/>
      </c>
      <c r="P887" s="9" t="str">
        <f>IF(AND(G887&lt;&gt;"",G888=""),SUM(G$1:G888)-SUM(P$1:P886),"")</f>
        <v/>
      </c>
      <c r="Q887" t="str">
        <f>IF(AND(O887&lt;&gt;"",O888=""),SUM(O$1:O888)-SUM(Q$1:Q886),"")</f>
        <v/>
      </c>
      <c r="R887" s="114" t="str">
        <f>IF(AND(I887&lt;&gt;"",I888=""),SUM(I$1:I888)-SUM(R$1:R886),"")</f>
        <v/>
      </c>
      <c r="S887" s="114" t="str">
        <f>IF(AND(K887&lt;&gt;"",K888=""),SUM(K$1:K888)-SUM(S$1:S886),"")</f>
        <v/>
      </c>
      <c r="T887" s="114" t="str">
        <f>IF(AND(M887&lt;&gt;"",M888=""),SUM(M$1:M888)-SUM(T$1:T886),"")</f>
        <v/>
      </c>
      <c r="V887" s="9" t="str">
        <f t="shared" si="149"/>
        <v/>
      </c>
      <c r="W887" s="28" t="str">
        <f t="shared" si="150"/>
        <v/>
      </c>
      <c r="X887" s="114" t="str">
        <f t="shared" si="151"/>
        <v/>
      </c>
      <c r="Y887" s="114" t="str">
        <f t="shared" si="152"/>
        <v/>
      </c>
      <c r="Z887" s="114" t="str">
        <f t="shared" si="153"/>
        <v/>
      </c>
    </row>
    <row r="888" spans="1:26" ht="12.75" x14ac:dyDescent="0.2">
      <c r="A888" s="16"/>
      <c r="C888" t="str">
        <f t="shared" si="143"/>
        <v/>
      </c>
      <c r="D888" s="16"/>
      <c r="E888" s="3" t="str">
        <f>IF(B888="","",IFERROR(VLOOKUP(B888,Ingredients!$A:$G,4,FALSE),"ingredient not in list"))</f>
        <v/>
      </c>
      <c r="F888" t="str">
        <f t="shared" si="144"/>
        <v/>
      </c>
      <c r="G888" s="9" t="str">
        <f>IF(B888="", "", IFERROR((VLOOKUP(B888,Ingredients!$A:$H,8,FALSE)*(D888/(VLOOKUP(B888,Ingredients!$A:$H,3,FALSE)))), "ingredient not in list"))</f>
        <v/>
      </c>
      <c r="H888" t="str">
        <f t="shared" si="145"/>
        <v/>
      </c>
      <c r="I888" s="69" t="str">
        <f>IF($B888="", "", IFERROR((VLOOKUP($B888,Ingredients!$A:$K,9,FALSE)*($D888/(VLOOKUP($B888,Ingredients!$A:$K,3,FALSE)))), "ingredient not in list"))</f>
        <v/>
      </c>
      <c r="J888" t="str">
        <f t="shared" si="146"/>
        <v/>
      </c>
      <c r="K888" s="69" t="str">
        <f>IF($B888="", "", IFERROR((VLOOKUP($B888,Ingredients!$A:$K,10,FALSE)*($D888/(VLOOKUP($B888,Ingredients!$A:$K,3,FALSE)))), "ingredient not in list"))</f>
        <v/>
      </c>
      <c r="L888" t="str">
        <f t="shared" si="147"/>
        <v/>
      </c>
      <c r="M888" s="69" t="str">
        <f>IF($B888="", "", IFERROR((VLOOKUP($B888,Ingredients!$A:$K,11,FALSE)*($D888/(VLOOKUP($B888,Ingredients!$A:$K,3,FALSE)))), "ingredient not in list"))</f>
        <v/>
      </c>
      <c r="N888" t="str">
        <f t="shared" si="148"/>
        <v/>
      </c>
      <c r="O888" s="29" t="str">
        <f>IF($B888="", "", IFERROR((VLOOKUP($B888,Ingredients!$A:$H,6,FALSE)*($D888/(VLOOKUP($B888,Ingredients!$A:$H,3,FALSE)))), "ingredient not in list"))</f>
        <v/>
      </c>
      <c r="P888" s="9" t="str">
        <f>IF(AND(G888&lt;&gt;"",G889=""),SUM(G$1:G889)-SUM(P$1:P887),"")</f>
        <v/>
      </c>
      <c r="Q888" t="str">
        <f>IF(AND(O888&lt;&gt;"",O889=""),SUM(O$1:O889)-SUM(Q$1:Q887),"")</f>
        <v/>
      </c>
      <c r="R888" s="114" t="str">
        <f>IF(AND(I888&lt;&gt;"",I889=""),SUM(I$1:I889)-SUM(R$1:R887),"")</f>
        <v/>
      </c>
      <c r="S888" s="114" t="str">
        <f>IF(AND(K888&lt;&gt;"",K889=""),SUM(K$1:K889)-SUM(S$1:S887),"")</f>
        <v/>
      </c>
      <c r="T888" s="114" t="str">
        <f>IF(AND(M888&lt;&gt;"",M889=""),SUM(M$1:M889)-SUM(T$1:T887),"")</f>
        <v/>
      </c>
      <c r="V888" s="9" t="str">
        <f t="shared" si="149"/>
        <v/>
      </c>
      <c r="W888" s="28" t="str">
        <f t="shared" si="150"/>
        <v/>
      </c>
      <c r="X888" s="114" t="str">
        <f t="shared" si="151"/>
        <v/>
      </c>
      <c r="Y888" s="114" t="str">
        <f t="shared" si="152"/>
        <v/>
      </c>
      <c r="Z888" s="114" t="str">
        <f t="shared" si="153"/>
        <v/>
      </c>
    </row>
    <row r="889" spans="1:26" ht="12.75" x14ac:dyDescent="0.2">
      <c r="A889" s="16"/>
      <c r="C889" t="str">
        <f t="shared" si="143"/>
        <v/>
      </c>
      <c r="D889" s="16"/>
      <c r="E889" s="3" t="str">
        <f>IF(B889="","",IFERROR(VLOOKUP(B889,Ingredients!$A:$G,4,FALSE),"ingredient not in list"))</f>
        <v/>
      </c>
      <c r="F889" t="str">
        <f t="shared" si="144"/>
        <v/>
      </c>
      <c r="G889" s="9" t="str">
        <f>IF(B889="", "", IFERROR((VLOOKUP(B889,Ingredients!$A:$H,8,FALSE)*(D889/(VLOOKUP(B889,Ingredients!$A:$H,3,FALSE)))), "ingredient not in list"))</f>
        <v/>
      </c>
      <c r="H889" t="str">
        <f t="shared" si="145"/>
        <v/>
      </c>
      <c r="I889" s="69" t="str">
        <f>IF($B889="", "", IFERROR((VLOOKUP($B889,Ingredients!$A:$K,9,FALSE)*($D889/(VLOOKUP($B889,Ingredients!$A:$K,3,FALSE)))), "ingredient not in list"))</f>
        <v/>
      </c>
      <c r="J889" t="str">
        <f t="shared" si="146"/>
        <v/>
      </c>
      <c r="K889" s="69" t="str">
        <f>IF($B889="", "", IFERROR((VLOOKUP($B889,Ingredients!$A:$K,10,FALSE)*($D889/(VLOOKUP($B889,Ingredients!$A:$K,3,FALSE)))), "ingredient not in list"))</f>
        <v/>
      </c>
      <c r="L889" t="str">
        <f t="shared" si="147"/>
        <v/>
      </c>
      <c r="M889" s="69" t="str">
        <f>IF($B889="", "", IFERROR((VLOOKUP($B889,Ingredients!$A:$K,11,FALSE)*($D889/(VLOOKUP($B889,Ingredients!$A:$K,3,FALSE)))), "ingredient not in list"))</f>
        <v/>
      </c>
      <c r="N889" t="str">
        <f t="shared" si="148"/>
        <v/>
      </c>
      <c r="O889" s="29" t="str">
        <f>IF($B889="", "", IFERROR((VLOOKUP($B889,Ingredients!$A:$H,6,FALSE)*($D889/(VLOOKUP($B889,Ingredients!$A:$H,3,FALSE)))), "ingredient not in list"))</f>
        <v/>
      </c>
      <c r="P889" s="9" t="str">
        <f>IF(AND(G889&lt;&gt;"",G890=""),SUM(G$1:G890)-SUM(P$1:P888),"")</f>
        <v/>
      </c>
      <c r="Q889" t="str">
        <f>IF(AND(O889&lt;&gt;"",O890=""),SUM(O$1:O890)-SUM(Q$1:Q888),"")</f>
        <v/>
      </c>
      <c r="R889" s="114" t="str">
        <f>IF(AND(I889&lt;&gt;"",I890=""),SUM(I$1:I890)-SUM(R$1:R888),"")</f>
        <v/>
      </c>
      <c r="S889" s="114" t="str">
        <f>IF(AND(K889&lt;&gt;"",K890=""),SUM(K$1:K890)-SUM(S$1:S888),"")</f>
        <v/>
      </c>
      <c r="T889" s="114" t="str">
        <f>IF(AND(M889&lt;&gt;"",M890=""),SUM(M$1:M890)-SUM(T$1:T888),"")</f>
        <v/>
      </c>
      <c r="V889" s="9" t="str">
        <f t="shared" si="149"/>
        <v/>
      </c>
      <c r="W889" s="28" t="str">
        <f t="shared" si="150"/>
        <v/>
      </c>
      <c r="X889" s="114" t="str">
        <f t="shared" si="151"/>
        <v/>
      </c>
      <c r="Y889" s="114" t="str">
        <f t="shared" si="152"/>
        <v/>
      </c>
      <c r="Z889" s="114" t="str">
        <f t="shared" si="153"/>
        <v/>
      </c>
    </row>
    <row r="890" spans="1:26" ht="12.75" x14ac:dyDescent="0.2">
      <c r="A890" s="16"/>
      <c r="C890" t="str">
        <f t="shared" si="143"/>
        <v/>
      </c>
      <c r="D890" s="16"/>
      <c r="E890" s="3" t="str">
        <f>IF(B890="","",IFERROR(VLOOKUP(B890,Ingredients!$A:$G,4,FALSE),"ingredient not in list"))</f>
        <v/>
      </c>
      <c r="F890" t="str">
        <f t="shared" si="144"/>
        <v/>
      </c>
      <c r="G890" s="9" t="str">
        <f>IF(B890="", "", IFERROR((VLOOKUP(B890,Ingredients!$A:$H,8,FALSE)*(D890/(VLOOKUP(B890,Ingredients!$A:$H,3,FALSE)))), "ingredient not in list"))</f>
        <v/>
      </c>
      <c r="H890" t="str">
        <f t="shared" si="145"/>
        <v/>
      </c>
      <c r="I890" s="69" t="str">
        <f>IF($B890="", "", IFERROR((VLOOKUP($B890,Ingredients!$A:$K,9,FALSE)*($D890/(VLOOKUP($B890,Ingredients!$A:$K,3,FALSE)))), "ingredient not in list"))</f>
        <v/>
      </c>
      <c r="J890" t="str">
        <f t="shared" si="146"/>
        <v/>
      </c>
      <c r="K890" s="69" t="str">
        <f>IF($B890="", "", IFERROR((VLOOKUP($B890,Ingredients!$A:$K,10,FALSE)*($D890/(VLOOKUP($B890,Ingredients!$A:$K,3,FALSE)))), "ingredient not in list"))</f>
        <v/>
      </c>
      <c r="L890" t="str">
        <f t="shared" si="147"/>
        <v/>
      </c>
      <c r="M890" s="69" t="str">
        <f>IF($B890="", "", IFERROR((VLOOKUP($B890,Ingredients!$A:$K,11,FALSE)*($D890/(VLOOKUP($B890,Ingredients!$A:$K,3,FALSE)))), "ingredient not in list"))</f>
        <v/>
      </c>
      <c r="N890" t="str">
        <f t="shared" si="148"/>
        <v/>
      </c>
      <c r="O890" s="29" t="str">
        <f>IF($B890="", "", IFERROR((VLOOKUP($B890,Ingredients!$A:$H,6,FALSE)*($D890/(VLOOKUP($B890,Ingredients!$A:$H,3,FALSE)))), "ingredient not in list"))</f>
        <v/>
      </c>
      <c r="P890" s="9" t="str">
        <f>IF(AND(G890&lt;&gt;"",G891=""),SUM(G$1:G891)-SUM(P$1:P889),"")</f>
        <v/>
      </c>
      <c r="Q890" t="str">
        <f>IF(AND(O890&lt;&gt;"",O891=""),SUM(O$1:O891)-SUM(Q$1:Q889),"")</f>
        <v/>
      </c>
      <c r="R890" s="114" t="str">
        <f>IF(AND(I890&lt;&gt;"",I891=""),SUM(I$1:I891)-SUM(R$1:R889),"")</f>
        <v/>
      </c>
      <c r="S890" s="114" t="str">
        <f>IF(AND(K890&lt;&gt;"",K891=""),SUM(K$1:K891)-SUM(S$1:S889),"")</f>
        <v/>
      </c>
      <c r="T890" s="114" t="str">
        <f>IF(AND(M890&lt;&gt;"",M891=""),SUM(M$1:M891)-SUM(T$1:T889),"")</f>
        <v/>
      </c>
      <c r="V890" s="9" t="str">
        <f t="shared" si="149"/>
        <v/>
      </c>
      <c r="W890" s="28" t="str">
        <f t="shared" si="150"/>
        <v/>
      </c>
      <c r="X890" s="114" t="str">
        <f t="shared" si="151"/>
        <v/>
      </c>
      <c r="Y890" s="114" t="str">
        <f t="shared" si="152"/>
        <v/>
      </c>
      <c r="Z890" s="114" t="str">
        <f t="shared" si="153"/>
        <v/>
      </c>
    </row>
    <row r="891" spans="1:26" ht="12.75" x14ac:dyDescent="0.2">
      <c r="A891" s="16"/>
      <c r="C891" t="str">
        <f t="shared" si="143"/>
        <v/>
      </c>
      <c r="D891" s="16"/>
      <c r="E891" s="3" t="str">
        <f>IF(B891="","",IFERROR(VLOOKUP(B891,Ingredients!$A:$G,4,FALSE),"ingredient not in list"))</f>
        <v/>
      </c>
      <c r="F891" t="str">
        <f t="shared" si="144"/>
        <v/>
      </c>
      <c r="G891" s="9" t="str">
        <f>IF(B891="", "", IFERROR((VLOOKUP(B891,Ingredients!$A:$H,8,FALSE)*(D891/(VLOOKUP(B891,Ingredients!$A:$H,3,FALSE)))), "ingredient not in list"))</f>
        <v/>
      </c>
      <c r="H891" t="str">
        <f t="shared" si="145"/>
        <v/>
      </c>
      <c r="I891" s="69" t="str">
        <f>IF($B891="", "", IFERROR((VLOOKUP($B891,Ingredients!$A:$K,9,FALSE)*($D891/(VLOOKUP($B891,Ingredients!$A:$K,3,FALSE)))), "ingredient not in list"))</f>
        <v/>
      </c>
      <c r="J891" t="str">
        <f t="shared" si="146"/>
        <v/>
      </c>
      <c r="K891" s="69" t="str">
        <f>IF($B891="", "", IFERROR((VLOOKUP($B891,Ingredients!$A:$K,10,FALSE)*($D891/(VLOOKUP($B891,Ingredients!$A:$K,3,FALSE)))), "ingredient not in list"))</f>
        <v/>
      </c>
      <c r="L891" t="str">
        <f t="shared" si="147"/>
        <v/>
      </c>
      <c r="M891" s="69" t="str">
        <f>IF($B891="", "", IFERROR((VLOOKUP($B891,Ingredients!$A:$K,11,FALSE)*($D891/(VLOOKUP($B891,Ingredients!$A:$K,3,FALSE)))), "ingredient not in list"))</f>
        <v/>
      </c>
      <c r="N891" t="str">
        <f t="shared" si="148"/>
        <v/>
      </c>
      <c r="O891" s="29" t="str">
        <f>IF($B891="", "", IFERROR((VLOOKUP($B891,Ingredients!$A:$H,6,FALSE)*($D891/(VLOOKUP($B891,Ingredients!$A:$H,3,FALSE)))), "ingredient not in list"))</f>
        <v/>
      </c>
      <c r="P891" s="9" t="str">
        <f>IF(AND(G891&lt;&gt;"",G892=""),SUM(G$1:G892)-SUM(P$1:P890),"")</f>
        <v/>
      </c>
      <c r="Q891" t="str">
        <f>IF(AND(O891&lt;&gt;"",O892=""),SUM(O$1:O892)-SUM(Q$1:Q890),"")</f>
        <v/>
      </c>
      <c r="R891" s="114" t="str">
        <f>IF(AND(I891&lt;&gt;"",I892=""),SUM(I$1:I892)-SUM(R$1:R890),"")</f>
        <v/>
      </c>
      <c r="S891" s="114" t="str">
        <f>IF(AND(K891&lt;&gt;"",K892=""),SUM(K$1:K892)-SUM(S$1:S890),"")</f>
        <v/>
      </c>
      <c r="T891" s="114" t="str">
        <f>IF(AND(M891&lt;&gt;"",M892=""),SUM(M$1:M892)-SUM(T$1:T890),"")</f>
        <v/>
      </c>
      <c r="V891" s="9" t="str">
        <f t="shared" si="149"/>
        <v/>
      </c>
      <c r="W891" s="28" t="str">
        <f t="shared" si="150"/>
        <v/>
      </c>
      <c r="X891" s="114" t="str">
        <f t="shared" si="151"/>
        <v/>
      </c>
      <c r="Y891" s="114" t="str">
        <f t="shared" si="152"/>
        <v/>
      </c>
      <c r="Z891" s="114" t="str">
        <f t="shared" si="153"/>
        <v/>
      </c>
    </row>
    <row r="892" spans="1:26" ht="12.75" x14ac:dyDescent="0.2">
      <c r="A892" s="16"/>
      <c r="C892" t="str">
        <f t="shared" si="143"/>
        <v/>
      </c>
      <c r="D892" s="16"/>
      <c r="E892" s="3" t="str">
        <f>IF(B892="","",IFERROR(VLOOKUP(B892,Ingredients!$A:$G,4,FALSE),"ingredient not in list"))</f>
        <v/>
      </c>
      <c r="F892" t="str">
        <f t="shared" si="144"/>
        <v/>
      </c>
      <c r="G892" s="9" t="str">
        <f>IF(B892="", "", IFERROR((VLOOKUP(B892,Ingredients!$A:$H,8,FALSE)*(D892/(VLOOKUP(B892,Ingredients!$A:$H,3,FALSE)))), "ingredient not in list"))</f>
        <v/>
      </c>
      <c r="H892" t="str">
        <f t="shared" si="145"/>
        <v/>
      </c>
      <c r="I892" s="69" t="str">
        <f>IF($B892="", "", IFERROR((VLOOKUP($B892,Ingredients!$A:$K,9,FALSE)*($D892/(VLOOKUP($B892,Ingredients!$A:$K,3,FALSE)))), "ingredient not in list"))</f>
        <v/>
      </c>
      <c r="J892" t="str">
        <f t="shared" si="146"/>
        <v/>
      </c>
      <c r="K892" s="69" t="str">
        <f>IF($B892="", "", IFERROR((VLOOKUP($B892,Ingredients!$A:$K,10,FALSE)*($D892/(VLOOKUP($B892,Ingredients!$A:$K,3,FALSE)))), "ingredient not in list"))</f>
        <v/>
      </c>
      <c r="L892" t="str">
        <f t="shared" si="147"/>
        <v/>
      </c>
      <c r="M892" s="69" t="str">
        <f>IF($B892="", "", IFERROR((VLOOKUP($B892,Ingredients!$A:$K,11,FALSE)*($D892/(VLOOKUP($B892,Ingredients!$A:$K,3,FALSE)))), "ingredient not in list"))</f>
        <v/>
      </c>
      <c r="N892" t="str">
        <f t="shared" si="148"/>
        <v/>
      </c>
      <c r="O892" s="29" t="str">
        <f>IF($B892="", "", IFERROR((VLOOKUP($B892,Ingredients!$A:$H,6,FALSE)*($D892/(VLOOKUP($B892,Ingredients!$A:$H,3,FALSE)))), "ingredient not in list"))</f>
        <v/>
      </c>
      <c r="P892" s="9" t="str">
        <f>IF(AND(G892&lt;&gt;"",G893=""),SUM(G$1:G893)-SUM(P$1:P891),"")</f>
        <v/>
      </c>
      <c r="Q892" t="str">
        <f>IF(AND(O892&lt;&gt;"",O893=""),SUM(O$1:O893)-SUM(Q$1:Q891),"")</f>
        <v/>
      </c>
      <c r="R892" s="114" t="str">
        <f>IF(AND(I892&lt;&gt;"",I893=""),SUM(I$1:I893)-SUM(R$1:R891),"")</f>
        <v/>
      </c>
      <c r="S892" s="114" t="str">
        <f>IF(AND(K892&lt;&gt;"",K893=""),SUM(K$1:K893)-SUM(S$1:S891),"")</f>
        <v/>
      </c>
      <c r="T892" s="114" t="str">
        <f>IF(AND(M892&lt;&gt;"",M893=""),SUM(M$1:M893)-SUM(T$1:T891),"")</f>
        <v/>
      </c>
      <c r="V892" s="9" t="str">
        <f t="shared" si="149"/>
        <v/>
      </c>
      <c r="W892" s="28" t="str">
        <f t="shared" si="150"/>
        <v/>
      </c>
      <c r="X892" s="114" t="str">
        <f t="shared" si="151"/>
        <v/>
      </c>
      <c r="Y892" s="114" t="str">
        <f t="shared" si="152"/>
        <v/>
      </c>
      <c r="Z892" s="114" t="str">
        <f t="shared" si="153"/>
        <v/>
      </c>
    </row>
    <row r="893" spans="1:26" ht="12.75" x14ac:dyDescent="0.2">
      <c r="A893" s="16"/>
      <c r="C893" t="str">
        <f t="shared" si="143"/>
        <v/>
      </c>
      <c r="D893" s="16"/>
      <c r="E893" s="3" t="str">
        <f>IF(B893="","",IFERROR(VLOOKUP(B893,Ingredients!$A:$G,4,FALSE),"ingredient not in list"))</f>
        <v/>
      </c>
      <c r="F893" t="str">
        <f t="shared" si="144"/>
        <v/>
      </c>
      <c r="G893" s="9" t="str">
        <f>IF(B893="", "", IFERROR((VLOOKUP(B893,Ingredients!$A:$H,8,FALSE)*(D893/(VLOOKUP(B893,Ingredients!$A:$H,3,FALSE)))), "ingredient not in list"))</f>
        <v/>
      </c>
      <c r="H893" t="str">
        <f t="shared" si="145"/>
        <v/>
      </c>
      <c r="I893" s="69" t="str">
        <f>IF($B893="", "", IFERROR((VLOOKUP($B893,Ingredients!$A:$K,9,FALSE)*($D893/(VLOOKUP($B893,Ingredients!$A:$K,3,FALSE)))), "ingredient not in list"))</f>
        <v/>
      </c>
      <c r="J893" t="str">
        <f t="shared" si="146"/>
        <v/>
      </c>
      <c r="K893" s="69" t="str">
        <f>IF($B893="", "", IFERROR((VLOOKUP($B893,Ingredients!$A:$K,10,FALSE)*($D893/(VLOOKUP($B893,Ingredients!$A:$K,3,FALSE)))), "ingredient not in list"))</f>
        <v/>
      </c>
      <c r="L893" t="str">
        <f t="shared" si="147"/>
        <v/>
      </c>
      <c r="M893" s="69" t="str">
        <f>IF($B893="", "", IFERROR((VLOOKUP($B893,Ingredients!$A:$K,11,FALSE)*($D893/(VLOOKUP($B893,Ingredients!$A:$K,3,FALSE)))), "ingredient not in list"))</f>
        <v/>
      </c>
      <c r="N893" t="str">
        <f t="shared" si="148"/>
        <v/>
      </c>
      <c r="O893" s="29" t="str">
        <f>IF($B893="", "", IFERROR((VLOOKUP($B893,Ingredients!$A:$H,6,FALSE)*($D893/(VLOOKUP($B893,Ingredients!$A:$H,3,FALSE)))), "ingredient not in list"))</f>
        <v/>
      </c>
      <c r="P893" s="9" t="str">
        <f>IF(AND(G893&lt;&gt;"",G894=""),SUM(G$1:G894)-SUM(P$1:P892),"")</f>
        <v/>
      </c>
      <c r="Q893" t="str">
        <f>IF(AND(O893&lt;&gt;"",O894=""),SUM(O$1:O894)-SUM(Q$1:Q892),"")</f>
        <v/>
      </c>
      <c r="R893" s="114" t="str">
        <f>IF(AND(I893&lt;&gt;"",I894=""),SUM(I$1:I894)-SUM(R$1:R892),"")</f>
        <v/>
      </c>
      <c r="S893" s="114" t="str">
        <f>IF(AND(K893&lt;&gt;"",K894=""),SUM(K$1:K894)-SUM(S$1:S892),"")</f>
        <v/>
      </c>
      <c r="T893" s="114" t="str">
        <f>IF(AND(M893&lt;&gt;"",M894=""),SUM(M$1:M894)-SUM(T$1:T892),"")</f>
        <v/>
      </c>
      <c r="V893" s="9" t="str">
        <f t="shared" si="149"/>
        <v/>
      </c>
      <c r="W893" s="28" t="str">
        <f t="shared" si="150"/>
        <v/>
      </c>
      <c r="X893" s="114" t="str">
        <f t="shared" si="151"/>
        <v/>
      </c>
      <c r="Y893" s="114" t="str">
        <f t="shared" si="152"/>
        <v/>
      </c>
      <c r="Z893" s="114" t="str">
        <f t="shared" si="153"/>
        <v/>
      </c>
    </row>
    <row r="894" spans="1:26" ht="12.75" x14ac:dyDescent="0.2">
      <c r="A894" s="16"/>
      <c r="C894" t="str">
        <f t="shared" si="143"/>
        <v/>
      </c>
      <c r="D894" s="16"/>
      <c r="E894" s="3" t="str">
        <f>IF(B894="","",IFERROR(VLOOKUP(B894,Ingredients!$A:$G,4,FALSE),"ingredient not in list"))</f>
        <v/>
      </c>
      <c r="F894" t="str">
        <f t="shared" si="144"/>
        <v/>
      </c>
      <c r="G894" s="9" t="str">
        <f>IF(B894="", "", IFERROR((VLOOKUP(B894,Ingredients!$A:$H,8,FALSE)*(D894/(VLOOKUP(B894,Ingredients!$A:$H,3,FALSE)))), "ingredient not in list"))</f>
        <v/>
      </c>
      <c r="H894" t="str">
        <f t="shared" si="145"/>
        <v/>
      </c>
      <c r="I894" s="69" t="str">
        <f>IF($B894="", "", IFERROR((VLOOKUP($B894,Ingredients!$A:$K,9,FALSE)*($D894/(VLOOKUP($B894,Ingredients!$A:$K,3,FALSE)))), "ingredient not in list"))</f>
        <v/>
      </c>
      <c r="J894" t="str">
        <f t="shared" si="146"/>
        <v/>
      </c>
      <c r="K894" s="69" t="str">
        <f>IF($B894="", "", IFERROR((VLOOKUP($B894,Ingredients!$A:$K,10,FALSE)*($D894/(VLOOKUP($B894,Ingredients!$A:$K,3,FALSE)))), "ingredient not in list"))</f>
        <v/>
      </c>
      <c r="L894" t="str">
        <f t="shared" si="147"/>
        <v/>
      </c>
      <c r="M894" s="69" t="str">
        <f>IF($B894="", "", IFERROR((VLOOKUP($B894,Ingredients!$A:$K,11,FALSE)*($D894/(VLOOKUP($B894,Ingredients!$A:$K,3,FALSE)))), "ingredient not in list"))</f>
        <v/>
      </c>
      <c r="N894" t="str">
        <f t="shared" si="148"/>
        <v/>
      </c>
      <c r="O894" s="29" t="str">
        <f>IF($B894="", "", IFERROR((VLOOKUP($B894,Ingredients!$A:$H,6,FALSE)*($D894/(VLOOKUP($B894,Ingredients!$A:$H,3,FALSE)))), "ingredient not in list"))</f>
        <v/>
      </c>
      <c r="P894" s="9" t="str">
        <f>IF(AND(G894&lt;&gt;"",G895=""),SUM(G$1:G895)-SUM(P$1:P893),"")</f>
        <v/>
      </c>
      <c r="Q894" t="str">
        <f>IF(AND(O894&lt;&gt;"",O895=""),SUM(O$1:O895)-SUM(Q$1:Q893),"")</f>
        <v/>
      </c>
      <c r="R894" s="114" t="str">
        <f>IF(AND(I894&lt;&gt;"",I895=""),SUM(I$1:I895)-SUM(R$1:R893),"")</f>
        <v/>
      </c>
      <c r="S894" s="114" t="str">
        <f>IF(AND(K894&lt;&gt;"",K895=""),SUM(K$1:K895)-SUM(S$1:S893),"")</f>
        <v/>
      </c>
      <c r="T894" s="114" t="str">
        <f>IF(AND(M894&lt;&gt;"",M895=""),SUM(M$1:M895)-SUM(T$1:T893),"")</f>
        <v/>
      </c>
      <c r="V894" s="9" t="str">
        <f t="shared" si="149"/>
        <v/>
      </c>
      <c r="W894" s="28" t="str">
        <f t="shared" si="150"/>
        <v/>
      </c>
      <c r="X894" s="114" t="str">
        <f t="shared" si="151"/>
        <v/>
      </c>
      <c r="Y894" s="114" t="str">
        <f t="shared" si="152"/>
        <v/>
      </c>
      <c r="Z894" s="114" t="str">
        <f t="shared" si="153"/>
        <v/>
      </c>
    </row>
    <row r="895" spans="1:26" ht="12.75" x14ac:dyDescent="0.2">
      <c r="A895" s="16"/>
      <c r="C895" t="str">
        <f t="shared" si="143"/>
        <v/>
      </c>
      <c r="D895" s="16"/>
      <c r="E895" s="3" t="str">
        <f>IF(B895="","",IFERROR(VLOOKUP(B895,Ingredients!$A:$G,4,FALSE),"ingredient not in list"))</f>
        <v/>
      </c>
      <c r="F895" t="str">
        <f t="shared" si="144"/>
        <v/>
      </c>
      <c r="G895" s="9" t="str">
        <f>IF(B895="", "", IFERROR((VLOOKUP(B895,Ingredients!$A:$H,8,FALSE)*(D895/(VLOOKUP(B895,Ingredients!$A:$H,3,FALSE)))), "ingredient not in list"))</f>
        <v/>
      </c>
      <c r="H895" t="str">
        <f t="shared" si="145"/>
        <v/>
      </c>
      <c r="I895" s="69" t="str">
        <f>IF($B895="", "", IFERROR((VLOOKUP($B895,Ingredients!$A:$K,9,FALSE)*($D895/(VLOOKUP($B895,Ingredients!$A:$K,3,FALSE)))), "ingredient not in list"))</f>
        <v/>
      </c>
      <c r="J895" t="str">
        <f t="shared" si="146"/>
        <v/>
      </c>
      <c r="K895" s="69" t="str">
        <f>IF($B895="", "", IFERROR((VLOOKUP($B895,Ingredients!$A:$K,10,FALSE)*($D895/(VLOOKUP($B895,Ingredients!$A:$K,3,FALSE)))), "ingredient not in list"))</f>
        <v/>
      </c>
      <c r="L895" t="str">
        <f t="shared" si="147"/>
        <v/>
      </c>
      <c r="M895" s="69" t="str">
        <f>IF($B895="", "", IFERROR((VLOOKUP($B895,Ingredients!$A:$K,11,FALSE)*($D895/(VLOOKUP($B895,Ingredients!$A:$K,3,FALSE)))), "ingredient not in list"))</f>
        <v/>
      </c>
      <c r="N895" t="str">
        <f t="shared" si="148"/>
        <v/>
      </c>
      <c r="O895" s="29" t="str">
        <f>IF($B895="", "", IFERROR((VLOOKUP($B895,Ingredients!$A:$H,6,FALSE)*($D895/(VLOOKUP($B895,Ingredients!$A:$H,3,FALSE)))), "ingredient not in list"))</f>
        <v/>
      </c>
      <c r="P895" s="9" t="str">
        <f>IF(AND(G895&lt;&gt;"",G896=""),SUM(G$1:G896)-SUM(P$1:P894),"")</f>
        <v/>
      </c>
      <c r="Q895" t="str">
        <f>IF(AND(O895&lt;&gt;"",O896=""),SUM(O$1:O896)-SUM(Q$1:Q894),"")</f>
        <v/>
      </c>
      <c r="R895" s="114" t="str">
        <f>IF(AND(I895&lt;&gt;"",I896=""),SUM(I$1:I896)-SUM(R$1:R894),"")</f>
        <v/>
      </c>
      <c r="S895" s="114" t="str">
        <f>IF(AND(K895&lt;&gt;"",K896=""),SUM(K$1:K896)-SUM(S$1:S894),"")</f>
        <v/>
      </c>
      <c r="T895" s="114" t="str">
        <f>IF(AND(M895&lt;&gt;"",M896=""),SUM(M$1:M896)-SUM(T$1:T894),"")</f>
        <v/>
      </c>
      <c r="V895" s="9" t="str">
        <f t="shared" si="149"/>
        <v/>
      </c>
      <c r="W895" s="28" t="str">
        <f t="shared" si="150"/>
        <v/>
      </c>
      <c r="X895" s="114" t="str">
        <f t="shared" si="151"/>
        <v/>
      </c>
      <c r="Y895" s="114" t="str">
        <f t="shared" si="152"/>
        <v/>
      </c>
      <c r="Z895" s="114" t="str">
        <f t="shared" si="153"/>
        <v/>
      </c>
    </row>
    <row r="896" spans="1:26" ht="12.75" x14ac:dyDescent="0.2">
      <c r="A896" s="16"/>
      <c r="C896" t="str">
        <f t="shared" si="143"/>
        <v/>
      </c>
      <c r="D896" s="16"/>
      <c r="E896" s="3" t="str">
        <f>IF(B896="","",IFERROR(VLOOKUP(B896,Ingredients!$A:$G,4,FALSE),"ingredient not in list"))</f>
        <v/>
      </c>
      <c r="F896" t="str">
        <f t="shared" si="144"/>
        <v/>
      </c>
      <c r="G896" s="9" t="str">
        <f>IF(B896="", "", IFERROR((VLOOKUP(B896,Ingredients!$A:$H,8,FALSE)*(D896/(VLOOKUP(B896,Ingredients!$A:$H,3,FALSE)))), "ingredient not in list"))</f>
        <v/>
      </c>
      <c r="H896" t="str">
        <f t="shared" si="145"/>
        <v/>
      </c>
      <c r="I896" s="69" t="str">
        <f>IF($B896="", "", IFERROR((VLOOKUP($B896,Ingredients!$A:$K,9,FALSE)*($D896/(VLOOKUP($B896,Ingredients!$A:$K,3,FALSE)))), "ingredient not in list"))</f>
        <v/>
      </c>
      <c r="J896" t="str">
        <f t="shared" si="146"/>
        <v/>
      </c>
      <c r="K896" s="69" t="str">
        <f>IF($B896="", "", IFERROR((VLOOKUP($B896,Ingredients!$A:$K,10,FALSE)*($D896/(VLOOKUP($B896,Ingredients!$A:$K,3,FALSE)))), "ingredient not in list"))</f>
        <v/>
      </c>
      <c r="L896" t="str">
        <f t="shared" si="147"/>
        <v/>
      </c>
      <c r="M896" s="69" t="str">
        <f>IF($B896="", "", IFERROR((VLOOKUP($B896,Ingredients!$A:$K,11,FALSE)*($D896/(VLOOKUP($B896,Ingredients!$A:$K,3,FALSE)))), "ingredient not in list"))</f>
        <v/>
      </c>
      <c r="N896" t="str">
        <f t="shared" si="148"/>
        <v/>
      </c>
      <c r="O896" s="29" t="str">
        <f>IF($B896="", "", IFERROR((VLOOKUP($B896,Ingredients!$A:$H,6,FALSE)*($D896/(VLOOKUP($B896,Ingredients!$A:$H,3,FALSE)))), "ingredient not in list"))</f>
        <v/>
      </c>
      <c r="P896" s="9" t="str">
        <f>IF(AND(G896&lt;&gt;"",G897=""),SUM(G$1:G897)-SUM(P$1:P895),"")</f>
        <v/>
      </c>
      <c r="Q896" t="str">
        <f>IF(AND(O896&lt;&gt;"",O897=""),SUM(O$1:O897)-SUM(Q$1:Q895),"")</f>
        <v/>
      </c>
      <c r="R896" s="114" t="str">
        <f>IF(AND(I896&lt;&gt;"",I897=""),SUM(I$1:I897)-SUM(R$1:R895),"")</f>
        <v/>
      </c>
      <c r="S896" s="114" t="str">
        <f>IF(AND(K896&lt;&gt;"",K897=""),SUM(K$1:K897)-SUM(S$1:S895),"")</f>
        <v/>
      </c>
      <c r="T896" s="114" t="str">
        <f>IF(AND(M896&lt;&gt;"",M897=""),SUM(M$1:M897)-SUM(T$1:T895),"")</f>
        <v/>
      </c>
      <c r="V896" s="9" t="str">
        <f t="shared" si="149"/>
        <v/>
      </c>
      <c r="W896" s="28" t="str">
        <f t="shared" si="150"/>
        <v/>
      </c>
      <c r="X896" s="114" t="str">
        <f t="shared" si="151"/>
        <v/>
      </c>
      <c r="Y896" s="114" t="str">
        <f t="shared" si="152"/>
        <v/>
      </c>
      <c r="Z896" s="114" t="str">
        <f t="shared" si="153"/>
        <v/>
      </c>
    </row>
    <row r="897" spans="1:26" ht="12.75" x14ac:dyDescent="0.2">
      <c r="A897" s="16"/>
      <c r="C897" t="str">
        <f t="shared" si="143"/>
        <v/>
      </c>
      <c r="D897" s="16"/>
      <c r="E897" s="3" t="str">
        <f>IF(B897="","",IFERROR(VLOOKUP(B897,Ingredients!$A:$G,4,FALSE),"ingredient not in list"))</f>
        <v/>
      </c>
      <c r="F897" t="str">
        <f t="shared" si="144"/>
        <v/>
      </c>
      <c r="G897" s="9" t="str">
        <f>IF(B897="", "", IFERROR((VLOOKUP(B897,Ingredients!$A:$H,8,FALSE)*(D897/(VLOOKUP(B897,Ingredients!$A:$H,3,FALSE)))), "ingredient not in list"))</f>
        <v/>
      </c>
      <c r="H897" t="str">
        <f t="shared" si="145"/>
        <v/>
      </c>
      <c r="I897" s="69" t="str">
        <f>IF($B897="", "", IFERROR((VLOOKUP($B897,Ingredients!$A:$K,9,FALSE)*($D897/(VLOOKUP($B897,Ingredients!$A:$K,3,FALSE)))), "ingredient not in list"))</f>
        <v/>
      </c>
      <c r="J897" t="str">
        <f t="shared" si="146"/>
        <v/>
      </c>
      <c r="K897" s="69" t="str">
        <f>IF($B897="", "", IFERROR((VLOOKUP($B897,Ingredients!$A:$K,10,FALSE)*($D897/(VLOOKUP($B897,Ingredients!$A:$K,3,FALSE)))), "ingredient not in list"))</f>
        <v/>
      </c>
      <c r="L897" t="str">
        <f t="shared" si="147"/>
        <v/>
      </c>
      <c r="M897" s="69" t="str">
        <f>IF($B897="", "", IFERROR((VLOOKUP($B897,Ingredients!$A:$K,11,FALSE)*($D897/(VLOOKUP($B897,Ingredients!$A:$K,3,FALSE)))), "ingredient not in list"))</f>
        <v/>
      </c>
      <c r="N897" t="str">
        <f t="shared" si="148"/>
        <v/>
      </c>
      <c r="O897" s="29" t="str">
        <f>IF($B897="", "", IFERROR((VLOOKUP($B897,Ingredients!$A:$H,6,FALSE)*($D897/(VLOOKUP($B897,Ingredients!$A:$H,3,FALSE)))), "ingredient not in list"))</f>
        <v/>
      </c>
      <c r="P897" s="9" t="str">
        <f>IF(AND(G897&lt;&gt;"",G898=""),SUM(G$1:G898)-SUM(P$1:P896),"")</f>
        <v/>
      </c>
      <c r="Q897" t="str">
        <f>IF(AND(O897&lt;&gt;"",O898=""),SUM(O$1:O898)-SUM(Q$1:Q896),"")</f>
        <v/>
      </c>
      <c r="R897" s="114" t="str">
        <f>IF(AND(I897&lt;&gt;"",I898=""),SUM(I$1:I898)-SUM(R$1:R896),"")</f>
        <v/>
      </c>
      <c r="S897" s="114" t="str">
        <f>IF(AND(K897&lt;&gt;"",K898=""),SUM(K$1:K898)-SUM(S$1:S896),"")</f>
        <v/>
      </c>
      <c r="T897" s="114" t="str">
        <f>IF(AND(M897&lt;&gt;"",M898=""),SUM(M$1:M898)-SUM(T$1:T896),"")</f>
        <v/>
      </c>
      <c r="V897" s="9" t="str">
        <f t="shared" si="149"/>
        <v/>
      </c>
      <c r="W897" s="28" t="str">
        <f t="shared" si="150"/>
        <v/>
      </c>
      <c r="X897" s="114" t="str">
        <f t="shared" si="151"/>
        <v/>
      </c>
      <c r="Y897" s="114" t="str">
        <f t="shared" si="152"/>
        <v/>
      </c>
      <c r="Z897" s="114" t="str">
        <f t="shared" si="153"/>
        <v/>
      </c>
    </row>
    <row r="898" spans="1:26" ht="12.75" x14ac:dyDescent="0.2">
      <c r="A898" s="16"/>
      <c r="C898" t="str">
        <f t="shared" ref="C898:C961" si="154">IF($B898="","", "|")</f>
        <v/>
      </c>
      <c r="D898" s="16"/>
      <c r="E898" s="3" t="str">
        <f>IF(B898="","",IFERROR(VLOOKUP(B898,Ingredients!$A:$G,4,FALSE),"ingredient not in list"))</f>
        <v/>
      </c>
      <c r="F898" t="str">
        <f t="shared" ref="F898:F961" si="155">IF($B898="","", "|")</f>
        <v/>
      </c>
      <c r="G898" s="9" t="str">
        <f>IF(B898="", "", IFERROR((VLOOKUP(B898,Ingredients!$A:$H,8,FALSE)*(D898/(VLOOKUP(B898,Ingredients!$A:$H,3,FALSE)))), "ingredient not in list"))</f>
        <v/>
      </c>
      <c r="H898" t="str">
        <f t="shared" ref="H898:H961" si="156">IF($B898="","", "|")</f>
        <v/>
      </c>
      <c r="I898" s="69" t="str">
        <f>IF($B898="", "", IFERROR((VLOOKUP($B898,Ingredients!$A:$K,9,FALSE)*($D898/(VLOOKUP($B898,Ingredients!$A:$K,3,FALSE)))), "ingredient not in list"))</f>
        <v/>
      </c>
      <c r="J898" t="str">
        <f t="shared" ref="J898:J961" si="157">IF($B898="","", "|")</f>
        <v/>
      </c>
      <c r="K898" s="69" t="str">
        <f>IF($B898="", "", IFERROR((VLOOKUP($B898,Ingredients!$A:$K,10,FALSE)*($D898/(VLOOKUP($B898,Ingredients!$A:$K,3,FALSE)))), "ingredient not in list"))</f>
        <v/>
      </c>
      <c r="L898" t="str">
        <f t="shared" ref="L898:L961" si="158">IF($B898="","", "|")</f>
        <v/>
      </c>
      <c r="M898" s="69" t="str">
        <f>IF($B898="", "", IFERROR((VLOOKUP($B898,Ingredients!$A:$K,11,FALSE)*($D898/(VLOOKUP($B898,Ingredients!$A:$K,3,FALSE)))), "ingredient not in list"))</f>
        <v/>
      </c>
      <c r="N898" t="str">
        <f t="shared" ref="N898:N961" si="159">IF($B898="","", "|")</f>
        <v/>
      </c>
      <c r="O898" s="29" t="str">
        <f>IF($B898="", "", IFERROR((VLOOKUP($B898,Ingredients!$A:$H,6,FALSE)*($D898/(VLOOKUP($B898,Ingredients!$A:$H,3,FALSE)))), "ingredient not in list"))</f>
        <v/>
      </c>
      <c r="P898" s="9" t="str">
        <f>IF(AND(G898&lt;&gt;"",G899=""),SUM(G$1:G899)-SUM(P$1:P897),"")</f>
        <v/>
      </c>
      <c r="Q898" t="str">
        <f>IF(AND(O898&lt;&gt;"",O899=""),SUM(O$1:O899)-SUM(Q$1:Q897),"")</f>
        <v/>
      </c>
      <c r="R898" s="114" t="str">
        <f>IF(AND(I898&lt;&gt;"",I899=""),SUM(I$1:I899)-SUM(R$1:R897),"")</f>
        <v/>
      </c>
      <c r="S898" s="114" t="str">
        <f>IF(AND(K898&lt;&gt;"",K899=""),SUM(K$1:K899)-SUM(S$1:S897),"")</f>
        <v/>
      </c>
      <c r="T898" s="114" t="str">
        <f>IF(AND(M898&lt;&gt;"",M899=""),SUM(M$1:M899)-SUM(T$1:T897),"")</f>
        <v/>
      </c>
      <c r="V898" s="9" t="str">
        <f t="shared" si="149"/>
        <v/>
      </c>
      <c r="W898" s="28" t="str">
        <f t="shared" si="150"/>
        <v/>
      </c>
      <c r="X898" s="114" t="str">
        <f t="shared" si="151"/>
        <v/>
      </c>
      <c r="Y898" s="114" t="str">
        <f t="shared" si="152"/>
        <v/>
      </c>
      <c r="Z898" s="114" t="str">
        <f t="shared" si="153"/>
        <v/>
      </c>
    </row>
    <row r="899" spans="1:26" ht="12.75" x14ac:dyDescent="0.2">
      <c r="A899" s="16"/>
      <c r="C899" t="str">
        <f t="shared" si="154"/>
        <v/>
      </c>
      <c r="D899" s="16"/>
      <c r="E899" s="3" t="str">
        <f>IF(B899="","",IFERROR(VLOOKUP(B899,Ingredients!$A:$G,4,FALSE),"ingredient not in list"))</f>
        <v/>
      </c>
      <c r="F899" t="str">
        <f t="shared" si="155"/>
        <v/>
      </c>
      <c r="G899" s="9" t="str">
        <f>IF(B899="", "", IFERROR((VLOOKUP(B899,Ingredients!$A:$H,8,FALSE)*(D899/(VLOOKUP(B899,Ingredients!$A:$H,3,FALSE)))), "ingredient not in list"))</f>
        <v/>
      </c>
      <c r="H899" t="str">
        <f t="shared" si="156"/>
        <v/>
      </c>
      <c r="I899" s="69" t="str">
        <f>IF($B899="", "", IFERROR((VLOOKUP($B899,Ingredients!$A:$K,9,FALSE)*($D899/(VLOOKUP($B899,Ingredients!$A:$K,3,FALSE)))), "ingredient not in list"))</f>
        <v/>
      </c>
      <c r="J899" t="str">
        <f t="shared" si="157"/>
        <v/>
      </c>
      <c r="K899" s="69" t="str">
        <f>IF($B899="", "", IFERROR((VLOOKUP($B899,Ingredients!$A:$K,10,FALSE)*($D899/(VLOOKUP($B899,Ingredients!$A:$K,3,FALSE)))), "ingredient not in list"))</f>
        <v/>
      </c>
      <c r="L899" t="str">
        <f t="shared" si="158"/>
        <v/>
      </c>
      <c r="M899" s="69" t="str">
        <f>IF($B899="", "", IFERROR((VLOOKUP($B899,Ingredients!$A:$K,11,FALSE)*($D899/(VLOOKUP($B899,Ingredients!$A:$K,3,FALSE)))), "ingredient not in list"))</f>
        <v/>
      </c>
      <c r="N899" t="str">
        <f t="shared" si="159"/>
        <v/>
      </c>
      <c r="O899" s="29" t="str">
        <f>IF($B899="", "", IFERROR((VLOOKUP($B899,Ingredients!$A:$H,6,FALSE)*($D899/(VLOOKUP($B899,Ingredients!$A:$H,3,FALSE)))), "ingredient not in list"))</f>
        <v/>
      </c>
      <c r="P899" s="9" t="str">
        <f>IF(AND(G899&lt;&gt;"",G900=""),SUM(G$1:G900)-SUM(P$1:P898),"")</f>
        <v/>
      </c>
      <c r="Q899" t="str">
        <f>IF(AND(O899&lt;&gt;"",O900=""),SUM(O$1:O900)-SUM(Q$1:Q898),"")</f>
        <v/>
      </c>
      <c r="R899" s="114" t="str">
        <f>IF(AND(I899&lt;&gt;"",I900=""),SUM(I$1:I900)-SUM(R$1:R898),"")</f>
        <v/>
      </c>
      <c r="S899" s="114" t="str">
        <f>IF(AND(K899&lt;&gt;"",K900=""),SUM(K$1:K900)-SUM(S$1:S898),"")</f>
        <v/>
      </c>
      <c r="T899" s="114" t="str">
        <f>IF(AND(M899&lt;&gt;"",M900=""),SUM(M$1:M900)-SUM(T$1:T898),"")</f>
        <v/>
      </c>
      <c r="V899" s="9" t="str">
        <f t="shared" ref="V899:V962" si="160">IF(U899="","",P899/U899)</f>
        <v/>
      </c>
      <c r="W899" s="28" t="str">
        <f t="shared" ref="W899:W962" si="161">IF(U899="","", Q899/U899)</f>
        <v/>
      </c>
      <c r="X899" s="114" t="str">
        <f t="shared" ref="X899:X962" si="162">IF(R899="","", R899/U899)</f>
        <v/>
      </c>
      <c r="Y899" s="114" t="str">
        <f t="shared" ref="Y899:Y962" si="163">IF(S899="","", S899/U899)</f>
        <v/>
      </c>
      <c r="Z899" s="114" t="str">
        <f t="shared" ref="Z899:Z962" si="164">IF(T899="","", T899/U899)</f>
        <v/>
      </c>
    </row>
    <row r="900" spans="1:26" ht="12.75" x14ac:dyDescent="0.2">
      <c r="A900" s="16"/>
      <c r="C900" t="str">
        <f t="shared" si="154"/>
        <v/>
      </c>
      <c r="D900" s="16"/>
      <c r="E900" s="3" t="str">
        <f>IF(B900="","",IFERROR(VLOOKUP(B900,Ingredients!$A:$G,4,FALSE),"ingredient not in list"))</f>
        <v/>
      </c>
      <c r="F900" t="str">
        <f t="shared" si="155"/>
        <v/>
      </c>
      <c r="G900" s="9" t="str">
        <f>IF(B900="", "", IFERROR((VLOOKUP(B900,Ingredients!$A:$H,8,FALSE)*(D900/(VLOOKUP(B900,Ingredients!$A:$H,3,FALSE)))), "ingredient not in list"))</f>
        <v/>
      </c>
      <c r="H900" t="str">
        <f t="shared" si="156"/>
        <v/>
      </c>
      <c r="I900" s="69" t="str">
        <f>IF($B900="", "", IFERROR((VLOOKUP($B900,Ingredients!$A:$K,9,FALSE)*($D900/(VLOOKUP($B900,Ingredients!$A:$K,3,FALSE)))), "ingredient not in list"))</f>
        <v/>
      </c>
      <c r="J900" t="str">
        <f t="shared" si="157"/>
        <v/>
      </c>
      <c r="K900" s="69" t="str">
        <f>IF($B900="", "", IFERROR((VLOOKUP($B900,Ingredients!$A:$K,10,FALSE)*($D900/(VLOOKUP($B900,Ingredients!$A:$K,3,FALSE)))), "ingredient not in list"))</f>
        <v/>
      </c>
      <c r="L900" t="str">
        <f t="shared" si="158"/>
        <v/>
      </c>
      <c r="M900" s="69" t="str">
        <f>IF($B900="", "", IFERROR((VLOOKUP($B900,Ingredients!$A:$K,11,FALSE)*($D900/(VLOOKUP($B900,Ingredients!$A:$K,3,FALSE)))), "ingredient not in list"))</f>
        <v/>
      </c>
      <c r="N900" t="str">
        <f t="shared" si="159"/>
        <v/>
      </c>
      <c r="O900" s="29" t="str">
        <f>IF($B900="", "", IFERROR((VLOOKUP($B900,Ingredients!$A:$H,6,FALSE)*($D900/(VLOOKUP($B900,Ingredients!$A:$H,3,FALSE)))), "ingredient not in list"))</f>
        <v/>
      </c>
      <c r="P900" s="9" t="str">
        <f>IF(AND(G900&lt;&gt;"",G901=""),SUM(G$1:G901)-SUM(P$1:P899),"")</f>
        <v/>
      </c>
      <c r="Q900" t="str">
        <f>IF(AND(O900&lt;&gt;"",O901=""),SUM(O$1:O901)-SUM(Q$1:Q899),"")</f>
        <v/>
      </c>
      <c r="R900" s="114" t="str">
        <f>IF(AND(I900&lt;&gt;"",I901=""),SUM(I$1:I901)-SUM(R$1:R899),"")</f>
        <v/>
      </c>
      <c r="S900" s="114" t="str">
        <f>IF(AND(K900&lt;&gt;"",K901=""),SUM(K$1:K901)-SUM(S$1:S899),"")</f>
        <v/>
      </c>
      <c r="T900" s="114" t="str">
        <f>IF(AND(M900&lt;&gt;"",M901=""),SUM(M$1:M901)-SUM(T$1:T899),"")</f>
        <v/>
      </c>
      <c r="V900" s="9" t="str">
        <f t="shared" si="160"/>
        <v/>
      </c>
      <c r="W900" s="28" t="str">
        <f t="shared" si="161"/>
        <v/>
      </c>
      <c r="X900" s="114" t="str">
        <f t="shared" si="162"/>
        <v/>
      </c>
      <c r="Y900" s="114" t="str">
        <f t="shared" si="163"/>
        <v/>
      </c>
      <c r="Z900" s="114" t="str">
        <f t="shared" si="164"/>
        <v/>
      </c>
    </row>
    <row r="901" spans="1:26" ht="12.75" x14ac:dyDescent="0.2">
      <c r="A901" s="16"/>
      <c r="C901" t="str">
        <f t="shared" si="154"/>
        <v/>
      </c>
      <c r="D901" s="16"/>
      <c r="E901" s="3" t="str">
        <f>IF(B901="","",IFERROR(VLOOKUP(B901,Ingredients!$A:$G,4,FALSE),"ingredient not in list"))</f>
        <v/>
      </c>
      <c r="F901" t="str">
        <f t="shared" si="155"/>
        <v/>
      </c>
      <c r="G901" s="9" t="str">
        <f>IF(B901="", "", IFERROR((VLOOKUP(B901,Ingredients!$A:$H,8,FALSE)*(D901/(VLOOKUP(B901,Ingredients!$A:$H,3,FALSE)))), "ingredient not in list"))</f>
        <v/>
      </c>
      <c r="H901" t="str">
        <f t="shared" si="156"/>
        <v/>
      </c>
      <c r="I901" s="69" t="str">
        <f>IF($B901="", "", IFERROR((VLOOKUP($B901,Ingredients!$A:$K,9,FALSE)*($D901/(VLOOKUP($B901,Ingredients!$A:$K,3,FALSE)))), "ingredient not in list"))</f>
        <v/>
      </c>
      <c r="J901" t="str">
        <f t="shared" si="157"/>
        <v/>
      </c>
      <c r="K901" s="69" t="str">
        <f>IF($B901="", "", IFERROR((VLOOKUP($B901,Ingredients!$A:$K,10,FALSE)*($D901/(VLOOKUP($B901,Ingredients!$A:$K,3,FALSE)))), "ingredient not in list"))</f>
        <v/>
      </c>
      <c r="L901" t="str">
        <f t="shared" si="158"/>
        <v/>
      </c>
      <c r="M901" s="69" t="str">
        <f>IF($B901="", "", IFERROR((VLOOKUP($B901,Ingredients!$A:$K,11,FALSE)*($D901/(VLOOKUP($B901,Ingredients!$A:$K,3,FALSE)))), "ingredient not in list"))</f>
        <v/>
      </c>
      <c r="N901" t="str">
        <f t="shared" si="159"/>
        <v/>
      </c>
      <c r="O901" s="29" t="str">
        <f>IF($B901="", "", IFERROR((VLOOKUP($B901,Ingredients!$A:$H,6,FALSE)*($D901/(VLOOKUP($B901,Ingredients!$A:$H,3,FALSE)))), "ingredient not in list"))</f>
        <v/>
      </c>
      <c r="P901" s="9" t="str">
        <f>IF(AND(G901&lt;&gt;"",G902=""),SUM(G$1:G902)-SUM(P$1:P900),"")</f>
        <v/>
      </c>
      <c r="Q901" t="str">
        <f>IF(AND(O901&lt;&gt;"",O902=""),SUM(O$1:O902)-SUM(Q$1:Q900),"")</f>
        <v/>
      </c>
      <c r="R901" s="114" t="str">
        <f>IF(AND(I901&lt;&gt;"",I902=""),SUM(I$1:I902)-SUM(R$1:R900),"")</f>
        <v/>
      </c>
      <c r="S901" s="114" t="str">
        <f>IF(AND(K901&lt;&gt;"",K902=""),SUM(K$1:K902)-SUM(S$1:S900),"")</f>
        <v/>
      </c>
      <c r="T901" s="114" t="str">
        <f>IF(AND(M901&lt;&gt;"",M902=""),SUM(M$1:M902)-SUM(T$1:T900),"")</f>
        <v/>
      </c>
      <c r="V901" s="9" t="str">
        <f t="shared" si="160"/>
        <v/>
      </c>
      <c r="W901" s="28" t="str">
        <f t="shared" si="161"/>
        <v/>
      </c>
      <c r="X901" s="114" t="str">
        <f t="shared" si="162"/>
        <v/>
      </c>
      <c r="Y901" s="114" t="str">
        <f t="shared" si="163"/>
        <v/>
      </c>
      <c r="Z901" s="114" t="str">
        <f t="shared" si="164"/>
        <v/>
      </c>
    </row>
    <row r="902" spans="1:26" ht="12.75" x14ac:dyDescent="0.2">
      <c r="A902" s="16"/>
      <c r="C902" t="str">
        <f t="shared" si="154"/>
        <v/>
      </c>
      <c r="D902" s="16"/>
      <c r="E902" s="3" t="str">
        <f>IF(B902="","",IFERROR(VLOOKUP(B902,Ingredients!$A:$G,4,FALSE),"ingredient not in list"))</f>
        <v/>
      </c>
      <c r="F902" t="str">
        <f t="shared" si="155"/>
        <v/>
      </c>
      <c r="G902" s="9" t="str">
        <f>IF(B902="", "", IFERROR((VLOOKUP(B902,Ingredients!$A:$H,8,FALSE)*(D902/(VLOOKUP(B902,Ingredients!$A:$H,3,FALSE)))), "ingredient not in list"))</f>
        <v/>
      </c>
      <c r="H902" t="str">
        <f t="shared" si="156"/>
        <v/>
      </c>
      <c r="I902" s="69" t="str">
        <f>IF($B902="", "", IFERROR((VLOOKUP($B902,Ingredients!$A:$K,9,FALSE)*($D902/(VLOOKUP($B902,Ingredients!$A:$K,3,FALSE)))), "ingredient not in list"))</f>
        <v/>
      </c>
      <c r="J902" t="str">
        <f t="shared" si="157"/>
        <v/>
      </c>
      <c r="K902" s="69" t="str">
        <f>IF($B902="", "", IFERROR((VLOOKUP($B902,Ingredients!$A:$K,10,FALSE)*($D902/(VLOOKUP($B902,Ingredients!$A:$K,3,FALSE)))), "ingredient not in list"))</f>
        <v/>
      </c>
      <c r="L902" t="str">
        <f t="shared" si="158"/>
        <v/>
      </c>
      <c r="M902" s="69" t="str">
        <f>IF($B902="", "", IFERROR((VLOOKUP($B902,Ingredients!$A:$K,11,FALSE)*($D902/(VLOOKUP($B902,Ingredients!$A:$K,3,FALSE)))), "ingredient not in list"))</f>
        <v/>
      </c>
      <c r="N902" t="str">
        <f t="shared" si="159"/>
        <v/>
      </c>
      <c r="O902" s="29" t="str">
        <f>IF($B902="", "", IFERROR((VLOOKUP($B902,Ingredients!$A:$H,6,FALSE)*($D902/(VLOOKUP($B902,Ingredients!$A:$H,3,FALSE)))), "ingredient not in list"))</f>
        <v/>
      </c>
      <c r="P902" s="9" t="str">
        <f>IF(AND(G902&lt;&gt;"",G903=""),SUM(G$1:G903)-SUM(P$1:P901),"")</f>
        <v/>
      </c>
      <c r="Q902" t="str">
        <f>IF(AND(O902&lt;&gt;"",O903=""),SUM(O$1:O903)-SUM(Q$1:Q901),"")</f>
        <v/>
      </c>
      <c r="R902" s="114" t="str">
        <f>IF(AND(I902&lt;&gt;"",I903=""),SUM(I$1:I903)-SUM(R$1:R901),"")</f>
        <v/>
      </c>
      <c r="S902" s="114" t="str">
        <f>IF(AND(K902&lt;&gt;"",K903=""),SUM(K$1:K903)-SUM(S$1:S901),"")</f>
        <v/>
      </c>
      <c r="T902" s="114" t="str">
        <f>IF(AND(M902&lt;&gt;"",M903=""),SUM(M$1:M903)-SUM(T$1:T901),"")</f>
        <v/>
      </c>
      <c r="V902" s="9" t="str">
        <f t="shared" si="160"/>
        <v/>
      </c>
      <c r="W902" s="28" t="str">
        <f t="shared" si="161"/>
        <v/>
      </c>
      <c r="X902" s="114" t="str">
        <f t="shared" si="162"/>
        <v/>
      </c>
      <c r="Y902" s="114" t="str">
        <f t="shared" si="163"/>
        <v/>
      </c>
      <c r="Z902" s="114" t="str">
        <f t="shared" si="164"/>
        <v/>
      </c>
    </row>
    <row r="903" spans="1:26" ht="12.75" x14ac:dyDescent="0.2">
      <c r="A903" s="16"/>
      <c r="C903" t="str">
        <f t="shared" si="154"/>
        <v/>
      </c>
      <c r="D903" s="16"/>
      <c r="E903" s="3" t="str">
        <f>IF(B903="","",IFERROR(VLOOKUP(B903,Ingredients!$A:$G,4,FALSE),"ingredient not in list"))</f>
        <v/>
      </c>
      <c r="F903" t="str">
        <f t="shared" si="155"/>
        <v/>
      </c>
      <c r="G903" s="9" t="str">
        <f>IF(B903="", "", IFERROR((VLOOKUP(B903,Ingredients!$A:$H,8,FALSE)*(D903/(VLOOKUP(B903,Ingredients!$A:$H,3,FALSE)))), "ingredient not in list"))</f>
        <v/>
      </c>
      <c r="H903" t="str">
        <f t="shared" si="156"/>
        <v/>
      </c>
      <c r="I903" s="69" t="str">
        <f>IF($B903="", "", IFERROR((VLOOKUP($B903,Ingredients!$A:$K,9,FALSE)*($D903/(VLOOKUP($B903,Ingredients!$A:$K,3,FALSE)))), "ingredient not in list"))</f>
        <v/>
      </c>
      <c r="J903" t="str">
        <f t="shared" si="157"/>
        <v/>
      </c>
      <c r="K903" s="69" t="str">
        <f>IF($B903="", "", IFERROR((VLOOKUP($B903,Ingredients!$A:$K,10,FALSE)*($D903/(VLOOKUP($B903,Ingredients!$A:$K,3,FALSE)))), "ingredient not in list"))</f>
        <v/>
      </c>
      <c r="L903" t="str">
        <f t="shared" si="158"/>
        <v/>
      </c>
      <c r="M903" s="69" t="str">
        <f>IF($B903="", "", IFERROR((VLOOKUP($B903,Ingredients!$A:$K,11,FALSE)*($D903/(VLOOKUP($B903,Ingredients!$A:$K,3,FALSE)))), "ingredient not in list"))</f>
        <v/>
      </c>
      <c r="N903" t="str">
        <f t="shared" si="159"/>
        <v/>
      </c>
      <c r="O903" s="29" t="str">
        <f>IF($B903="", "", IFERROR((VLOOKUP($B903,Ingredients!$A:$H,6,FALSE)*($D903/(VLOOKUP($B903,Ingredients!$A:$H,3,FALSE)))), "ingredient not in list"))</f>
        <v/>
      </c>
      <c r="P903" s="9" t="str">
        <f>IF(AND(G903&lt;&gt;"",G904=""),SUM(G$1:G904)-SUM(P$1:P902),"")</f>
        <v/>
      </c>
      <c r="Q903" t="str">
        <f>IF(AND(O903&lt;&gt;"",O904=""),SUM(O$1:O904)-SUM(Q$1:Q902),"")</f>
        <v/>
      </c>
      <c r="R903" s="114" t="str">
        <f>IF(AND(I903&lt;&gt;"",I904=""),SUM(I$1:I904)-SUM(R$1:R902),"")</f>
        <v/>
      </c>
      <c r="S903" s="114" t="str">
        <f>IF(AND(K903&lt;&gt;"",K904=""),SUM(K$1:K904)-SUM(S$1:S902),"")</f>
        <v/>
      </c>
      <c r="T903" s="114" t="str">
        <f>IF(AND(M903&lt;&gt;"",M904=""),SUM(M$1:M904)-SUM(T$1:T902),"")</f>
        <v/>
      </c>
      <c r="V903" s="9" t="str">
        <f t="shared" si="160"/>
        <v/>
      </c>
      <c r="W903" s="28" t="str">
        <f t="shared" si="161"/>
        <v/>
      </c>
      <c r="X903" s="114" t="str">
        <f t="shared" si="162"/>
        <v/>
      </c>
      <c r="Y903" s="114" t="str">
        <f t="shared" si="163"/>
        <v/>
      </c>
      <c r="Z903" s="114" t="str">
        <f t="shared" si="164"/>
        <v/>
      </c>
    </row>
    <row r="904" spans="1:26" ht="12.75" x14ac:dyDescent="0.2">
      <c r="A904" s="16"/>
      <c r="C904" t="str">
        <f t="shared" si="154"/>
        <v/>
      </c>
      <c r="D904" s="16"/>
      <c r="E904" s="3" t="str">
        <f>IF(B904="","",IFERROR(VLOOKUP(B904,Ingredients!$A:$G,4,FALSE),"ingredient not in list"))</f>
        <v/>
      </c>
      <c r="F904" t="str">
        <f t="shared" si="155"/>
        <v/>
      </c>
      <c r="G904" s="9" t="str">
        <f>IF(B904="", "", IFERROR((VLOOKUP(B904,Ingredients!$A:$H,8,FALSE)*(D904/(VLOOKUP(B904,Ingredients!$A:$H,3,FALSE)))), "ingredient not in list"))</f>
        <v/>
      </c>
      <c r="H904" t="str">
        <f t="shared" si="156"/>
        <v/>
      </c>
      <c r="I904" s="69" t="str">
        <f>IF($B904="", "", IFERROR((VLOOKUP($B904,Ingredients!$A:$K,9,FALSE)*($D904/(VLOOKUP($B904,Ingredients!$A:$K,3,FALSE)))), "ingredient not in list"))</f>
        <v/>
      </c>
      <c r="J904" t="str">
        <f t="shared" si="157"/>
        <v/>
      </c>
      <c r="K904" s="69" t="str">
        <f>IF($B904="", "", IFERROR((VLOOKUP($B904,Ingredients!$A:$K,10,FALSE)*($D904/(VLOOKUP($B904,Ingredients!$A:$K,3,FALSE)))), "ingredient not in list"))</f>
        <v/>
      </c>
      <c r="L904" t="str">
        <f t="shared" si="158"/>
        <v/>
      </c>
      <c r="M904" s="69" t="str">
        <f>IF($B904="", "", IFERROR((VLOOKUP($B904,Ingredients!$A:$K,11,FALSE)*($D904/(VLOOKUP($B904,Ingredients!$A:$K,3,FALSE)))), "ingredient not in list"))</f>
        <v/>
      </c>
      <c r="N904" t="str">
        <f t="shared" si="159"/>
        <v/>
      </c>
      <c r="O904" s="29" t="str">
        <f>IF($B904="", "", IFERROR((VLOOKUP($B904,Ingredients!$A:$H,6,FALSE)*($D904/(VLOOKUP($B904,Ingredients!$A:$H,3,FALSE)))), "ingredient not in list"))</f>
        <v/>
      </c>
      <c r="P904" s="9" t="str">
        <f>IF(AND(G904&lt;&gt;"",G905=""),SUM(G$1:G905)-SUM(P$1:P903),"")</f>
        <v/>
      </c>
      <c r="Q904" t="str">
        <f>IF(AND(O904&lt;&gt;"",O905=""),SUM(O$1:O905)-SUM(Q$1:Q903),"")</f>
        <v/>
      </c>
      <c r="R904" s="114" t="str">
        <f>IF(AND(I904&lt;&gt;"",I905=""),SUM(I$1:I905)-SUM(R$1:R903),"")</f>
        <v/>
      </c>
      <c r="S904" s="114" t="str">
        <f>IF(AND(K904&lt;&gt;"",K905=""),SUM(K$1:K905)-SUM(S$1:S903),"")</f>
        <v/>
      </c>
      <c r="T904" s="114" t="str">
        <f>IF(AND(M904&lt;&gt;"",M905=""),SUM(M$1:M905)-SUM(T$1:T903),"")</f>
        <v/>
      </c>
      <c r="V904" s="9" t="str">
        <f t="shared" si="160"/>
        <v/>
      </c>
      <c r="W904" s="28" t="str">
        <f t="shared" si="161"/>
        <v/>
      </c>
      <c r="X904" s="114" t="str">
        <f t="shared" si="162"/>
        <v/>
      </c>
      <c r="Y904" s="114" t="str">
        <f t="shared" si="163"/>
        <v/>
      </c>
      <c r="Z904" s="114" t="str">
        <f t="shared" si="164"/>
        <v/>
      </c>
    </row>
    <row r="905" spans="1:26" ht="12.75" x14ac:dyDescent="0.2">
      <c r="A905" s="16"/>
      <c r="C905" t="str">
        <f t="shared" si="154"/>
        <v/>
      </c>
      <c r="D905" s="16"/>
      <c r="E905" s="3" t="str">
        <f>IF(B905="","",IFERROR(VLOOKUP(B905,Ingredients!$A:$G,4,FALSE),"ingredient not in list"))</f>
        <v/>
      </c>
      <c r="F905" t="str">
        <f t="shared" si="155"/>
        <v/>
      </c>
      <c r="G905" s="9" t="str">
        <f>IF(B905="", "", IFERROR((VLOOKUP(B905,Ingredients!$A:$H,8,FALSE)*(D905/(VLOOKUP(B905,Ingredients!$A:$H,3,FALSE)))), "ingredient not in list"))</f>
        <v/>
      </c>
      <c r="H905" t="str">
        <f t="shared" si="156"/>
        <v/>
      </c>
      <c r="I905" s="69" t="str">
        <f>IF($B905="", "", IFERROR((VLOOKUP($B905,Ingredients!$A:$K,9,FALSE)*($D905/(VLOOKUP($B905,Ingredients!$A:$K,3,FALSE)))), "ingredient not in list"))</f>
        <v/>
      </c>
      <c r="J905" t="str">
        <f t="shared" si="157"/>
        <v/>
      </c>
      <c r="K905" s="69" t="str">
        <f>IF($B905="", "", IFERROR((VLOOKUP($B905,Ingredients!$A:$K,10,FALSE)*($D905/(VLOOKUP($B905,Ingredients!$A:$K,3,FALSE)))), "ingredient not in list"))</f>
        <v/>
      </c>
      <c r="L905" t="str">
        <f t="shared" si="158"/>
        <v/>
      </c>
      <c r="M905" s="69" t="str">
        <f>IF($B905="", "", IFERROR((VLOOKUP($B905,Ingredients!$A:$K,11,FALSE)*($D905/(VLOOKUP($B905,Ingredients!$A:$K,3,FALSE)))), "ingredient not in list"))</f>
        <v/>
      </c>
      <c r="N905" t="str">
        <f t="shared" si="159"/>
        <v/>
      </c>
      <c r="O905" s="29" t="str">
        <f>IF($B905="", "", IFERROR((VLOOKUP($B905,Ingredients!$A:$H,6,FALSE)*($D905/(VLOOKUP($B905,Ingredients!$A:$H,3,FALSE)))), "ingredient not in list"))</f>
        <v/>
      </c>
      <c r="P905" s="9" t="str">
        <f>IF(AND(G905&lt;&gt;"",G906=""),SUM(G$1:G906)-SUM(P$1:P904),"")</f>
        <v/>
      </c>
      <c r="Q905" t="str">
        <f>IF(AND(O905&lt;&gt;"",O906=""),SUM(O$1:O906)-SUM(Q$1:Q904),"")</f>
        <v/>
      </c>
      <c r="R905" s="114" t="str">
        <f>IF(AND(I905&lt;&gt;"",I906=""),SUM(I$1:I906)-SUM(R$1:R904),"")</f>
        <v/>
      </c>
      <c r="S905" s="114" t="str">
        <f>IF(AND(K905&lt;&gt;"",K906=""),SUM(K$1:K906)-SUM(S$1:S904),"")</f>
        <v/>
      </c>
      <c r="T905" s="114" t="str">
        <f>IF(AND(M905&lt;&gt;"",M906=""),SUM(M$1:M906)-SUM(T$1:T904),"")</f>
        <v/>
      </c>
      <c r="V905" s="9" t="str">
        <f t="shared" si="160"/>
        <v/>
      </c>
      <c r="W905" s="28" t="str">
        <f t="shared" si="161"/>
        <v/>
      </c>
      <c r="X905" s="114" t="str">
        <f t="shared" si="162"/>
        <v/>
      </c>
      <c r="Y905" s="114" t="str">
        <f t="shared" si="163"/>
        <v/>
      </c>
      <c r="Z905" s="114" t="str">
        <f t="shared" si="164"/>
        <v/>
      </c>
    </row>
    <row r="906" spans="1:26" ht="12.75" x14ac:dyDescent="0.2">
      <c r="A906" s="16"/>
      <c r="C906" t="str">
        <f t="shared" si="154"/>
        <v/>
      </c>
      <c r="D906" s="16"/>
      <c r="E906" s="3" t="str">
        <f>IF(B906="","",IFERROR(VLOOKUP(B906,Ingredients!$A:$G,4,FALSE),"ingredient not in list"))</f>
        <v/>
      </c>
      <c r="F906" t="str">
        <f t="shared" si="155"/>
        <v/>
      </c>
      <c r="G906" s="9" t="str">
        <f>IF(B906="", "", IFERROR((VLOOKUP(B906,Ingredients!$A:$H,8,FALSE)*(D906/(VLOOKUP(B906,Ingredients!$A:$H,3,FALSE)))), "ingredient not in list"))</f>
        <v/>
      </c>
      <c r="H906" t="str">
        <f t="shared" si="156"/>
        <v/>
      </c>
      <c r="I906" s="69" t="str">
        <f>IF($B906="", "", IFERROR((VLOOKUP($B906,Ingredients!$A:$K,9,FALSE)*($D906/(VLOOKUP($B906,Ingredients!$A:$K,3,FALSE)))), "ingredient not in list"))</f>
        <v/>
      </c>
      <c r="J906" t="str">
        <f t="shared" si="157"/>
        <v/>
      </c>
      <c r="K906" s="69" t="str">
        <f>IF($B906="", "", IFERROR((VLOOKUP($B906,Ingredients!$A:$K,10,FALSE)*($D906/(VLOOKUP($B906,Ingredients!$A:$K,3,FALSE)))), "ingredient not in list"))</f>
        <v/>
      </c>
      <c r="L906" t="str">
        <f t="shared" si="158"/>
        <v/>
      </c>
      <c r="M906" s="69" t="str">
        <f>IF($B906="", "", IFERROR((VLOOKUP($B906,Ingredients!$A:$K,11,FALSE)*($D906/(VLOOKUP($B906,Ingredients!$A:$K,3,FALSE)))), "ingredient not in list"))</f>
        <v/>
      </c>
      <c r="N906" t="str">
        <f t="shared" si="159"/>
        <v/>
      </c>
      <c r="O906" s="29" t="str">
        <f>IF($B906="", "", IFERROR((VLOOKUP($B906,Ingredients!$A:$H,6,FALSE)*($D906/(VLOOKUP($B906,Ingredients!$A:$H,3,FALSE)))), "ingredient not in list"))</f>
        <v/>
      </c>
      <c r="P906" s="9" t="str">
        <f>IF(AND(G906&lt;&gt;"",G907=""),SUM(G$1:G907)-SUM(P$1:P905),"")</f>
        <v/>
      </c>
      <c r="Q906" t="str">
        <f>IF(AND(O906&lt;&gt;"",O907=""),SUM(O$1:O907)-SUM(Q$1:Q905),"")</f>
        <v/>
      </c>
      <c r="R906" s="114" t="str">
        <f>IF(AND(I906&lt;&gt;"",I907=""),SUM(I$1:I907)-SUM(R$1:R905),"")</f>
        <v/>
      </c>
      <c r="S906" s="114" t="str">
        <f>IF(AND(K906&lt;&gt;"",K907=""),SUM(K$1:K907)-SUM(S$1:S905),"")</f>
        <v/>
      </c>
      <c r="T906" s="114" t="str">
        <f>IF(AND(M906&lt;&gt;"",M907=""),SUM(M$1:M907)-SUM(T$1:T905),"")</f>
        <v/>
      </c>
      <c r="V906" s="9" t="str">
        <f t="shared" si="160"/>
        <v/>
      </c>
      <c r="W906" s="28" t="str">
        <f t="shared" si="161"/>
        <v/>
      </c>
      <c r="X906" s="114" t="str">
        <f t="shared" si="162"/>
        <v/>
      </c>
      <c r="Y906" s="114" t="str">
        <f t="shared" si="163"/>
        <v/>
      </c>
      <c r="Z906" s="114" t="str">
        <f t="shared" si="164"/>
        <v/>
      </c>
    </row>
    <row r="907" spans="1:26" ht="12.75" x14ac:dyDescent="0.2">
      <c r="A907" s="16"/>
      <c r="C907" t="str">
        <f t="shared" si="154"/>
        <v/>
      </c>
      <c r="D907" s="16"/>
      <c r="E907" s="3" t="str">
        <f>IF(B907="","",IFERROR(VLOOKUP(B907,Ingredients!$A:$G,4,FALSE),"ingredient not in list"))</f>
        <v/>
      </c>
      <c r="F907" t="str">
        <f t="shared" si="155"/>
        <v/>
      </c>
      <c r="G907" s="9" t="str">
        <f>IF(B907="", "", IFERROR((VLOOKUP(B907,Ingredients!$A:$H,8,FALSE)*(D907/(VLOOKUP(B907,Ingredients!$A:$H,3,FALSE)))), "ingredient not in list"))</f>
        <v/>
      </c>
      <c r="H907" t="str">
        <f t="shared" si="156"/>
        <v/>
      </c>
      <c r="I907" s="69" t="str">
        <f>IF($B907="", "", IFERROR((VLOOKUP($B907,Ingredients!$A:$K,9,FALSE)*($D907/(VLOOKUP($B907,Ingredients!$A:$K,3,FALSE)))), "ingredient not in list"))</f>
        <v/>
      </c>
      <c r="J907" t="str">
        <f t="shared" si="157"/>
        <v/>
      </c>
      <c r="K907" s="69" t="str">
        <f>IF($B907="", "", IFERROR((VLOOKUP($B907,Ingredients!$A:$K,10,FALSE)*($D907/(VLOOKUP($B907,Ingredients!$A:$K,3,FALSE)))), "ingredient not in list"))</f>
        <v/>
      </c>
      <c r="L907" t="str">
        <f t="shared" si="158"/>
        <v/>
      </c>
      <c r="M907" s="69" t="str">
        <f>IF($B907="", "", IFERROR((VLOOKUP($B907,Ingredients!$A:$K,11,FALSE)*($D907/(VLOOKUP($B907,Ingredients!$A:$K,3,FALSE)))), "ingredient not in list"))</f>
        <v/>
      </c>
      <c r="N907" t="str">
        <f t="shared" si="159"/>
        <v/>
      </c>
      <c r="O907" s="29" t="str">
        <f>IF($B907="", "", IFERROR((VLOOKUP($B907,Ingredients!$A:$H,6,FALSE)*($D907/(VLOOKUP($B907,Ingredients!$A:$H,3,FALSE)))), "ingredient not in list"))</f>
        <v/>
      </c>
      <c r="P907" s="9" t="str">
        <f>IF(AND(G907&lt;&gt;"",G908=""),SUM(G$1:G908)-SUM(P$1:P906),"")</f>
        <v/>
      </c>
      <c r="Q907" t="str">
        <f>IF(AND(O907&lt;&gt;"",O908=""),SUM(O$1:O908)-SUM(Q$1:Q906),"")</f>
        <v/>
      </c>
      <c r="R907" s="114" t="str">
        <f>IF(AND(I907&lt;&gt;"",I908=""),SUM(I$1:I908)-SUM(R$1:R906),"")</f>
        <v/>
      </c>
      <c r="S907" s="114" t="str">
        <f>IF(AND(K907&lt;&gt;"",K908=""),SUM(K$1:K908)-SUM(S$1:S906),"")</f>
        <v/>
      </c>
      <c r="T907" s="114" t="str">
        <f>IF(AND(M907&lt;&gt;"",M908=""),SUM(M$1:M908)-SUM(T$1:T906),"")</f>
        <v/>
      </c>
      <c r="V907" s="9" t="str">
        <f t="shared" si="160"/>
        <v/>
      </c>
      <c r="W907" s="28" t="str">
        <f t="shared" si="161"/>
        <v/>
      </c>
      <c r="X907" s="114" t="str">
        <f t="shared" si="162"/>
        <v/>
      </c>
      <c r="Y907" s="114" t="str">
        <f t="shared" si="163"/>
        <v/>
      </c>
      <c r="Z907" s="114" t="str">
        <f t="shared" si="164"/>
        <v/>
      </c>
    </row>
    <row r="908" spans="1:26" ht="12.75" x14ac:dyDescent="0.2">
      <c r="A908" s="16"/>
      <c r="C908" t="str">
        <f t="shared" si="154"/>
        <v/>
      </c>
      <c r="D908" s="16"/>
      <c r="E908" s="3" t="str">
        <f>IF(B908="","",IFERROR(VLOOKUP(B908,Ingredients!$A:$G,4,FALSE),"ingredient not in list"))</f>
        <v/>
      </c>
      <c r="F908" t="str">
        <f t="shared" si="155"/>
        <v/>
      </c>
      <c r="G908" s="9" t="str">
        <f>IF(B908="", "", IFERROR((VLOOKUP(B908,Ingredients!$A:$H,8,FALSE)*(D908/(VLOOKUP(B908,Ingredients!$A:$H,3,FALSE)))), "ingredient not in list"))</f>
        <v/>
      </c>
      <c r="H908" t="str">
        <f t="shared" si="156"/>
        <v/>
      </c>
      <c r="I908" s="69" t="str">
        <f>IF($B908="", "", IFERROR((VLOOKUP($B908,Ingredients!$A:$K,9,FALSE)*($D908/(VLOOKUP($B908,Ingredients!$A:$K,3,FALSE)))), "ingredient not in list"))</f>
        <v/>
      </c>
      <c r="J908" t="str">
        <f t="shared" si="157"/>
        <v/>
      </c>
      <c r="K908" s="69" t="str">
        <f>IF($B908="", "", IFERROR((VLOOKUP($B908,Ingredients!$A:$K,10,FALSE)*($D908/(VLOOKUP($B908,Ingredients!$A:$K,3,FALSE)))), "ingredient not in list"))</f>
        <v/>
      </c>
      <c r="L908" t="str">
        <f t="shared" si="158"/>
        <v/>
      </c>
      <c r="M908" s="69" t="str">
        <f>IF($B908="", "", IFERROR((VLOOKUP($B908,Ingredients!$A:$K,11,FALSE)*($D908/(VLOOKUP($B908,Ingredients!$A:$K,3,FALSE)))), "ingredient not in list"))</f>
        <v/>
      </c>
      <c r="N908" t="str">
        <f t="shared" si="159"/>
        <v/>
      </c>
      <c r="O908" s="29" t="str">
        <f>IF($B908="", "", IFERROR((VLOOKUP($B908,Ingredients!$A:$H,6,FALSE)*($D908/(VLOOKUP($B908,Ingredients!$A:$H,3,FALSE)))), "ingredient not in list"))</f>
        <v/>
      </c>
      <c r="P908" s="9" t="str">
        <f>IF(AND(G908&lt;&gt;"",G909=""),SUM(G$1:G909)-SUM(P$1:P907),"")</f>
        <v/>
      </c>
      <c r="Q908" t="str">
        <f>IF(AND(O908&lt;&gt;"",O909=""),SUM(O$1:O909)-SUM(Q$1:Q907),"")</f>
        <v/>
      </c>
      <c r="R908" s="114" t="str">
        <f>IF(AND(I908&lt;&gt;"",I909=""),SUM(I$1:I909)-SUM(R$1:R907),"")</f>
        <v/>
      </c>
      <c r="S908" s="114" t="str">
        <f>IF(AND(K908&lt;&gt;"",K909=""),SUM(K$1:K909)-SUM(S$1:S907),"")</f>
        <v/>
      </c>
      <c r="T908" s="114" t="str">
        <f>IF(AND(M908&lt;&gt;"",M909=""),SUM(M$1:M909)-SUM(T$1:T907),"")</f>
        <v/>
      </c>
      <c r="V908" s="9" t="str">
        <f t="shared" si="160"/>
        <v/>
      </c>
      <c r="W908" s="28" t="str">
        <f t="shared" si="161"/>
        <v/>
      </c>
      <c r="X908" s="114" t="str">
        <f t="shared" si="162"/>
        <v/>
      </c>
      <c r="Y908" s="114" t="str">
        <f t="shared" si="163"/>
        <v/>
      </c>
      <c r="Z908" s="114" t="str">
        <f t="shared" si="164"/>
        <v/>
      </c>
    </row>
    <row r="909" spans="1:26" ht="12.75" x14ac:dyDescent="0.2">
      <c r="A909" s="16"/>
      <c r="C909" t="str">
        <f t="shared" si="154"/>
        <v/>
      </c>
      <c r="D909" s="16"/>
      <c r="E909" s="3" t="str">
        <f>IF(B909="","",IFERROR(VLOOKUP(B909,Ingredients!$A:$G,4,FALSE),"ingredient not in list"))</f>
        <v/>
      </c>
      <c r="F909" t="str">
        <f t="shared" si="155"/>
        <v/>
      </c>
      <c r="G909" s="9" t="str">
        <f>IF(B909="", "", IFERROR((VLOOKUP(B909,Ingredients!$A:$H,8,FALSE)*(D909/(VLOOKUP(B909,Ingredients!$A:$H,3,FALSE)))), "ingredient not in list"))</f>
        <v/>
      </c>
      <c r="H909" t="str">
        <f t="shared" si="156"/>
        <v/>
      </c>
      <c r="I909" s="69" t="str">
        <f>IF($B909="", "", IFERROR((VLOOKUP($B909,Ingredients!$A:$K,9,FALSE)*($D909/(VLOOKUP($B909,Ingredients!$A:$K,3,FALSE)))), "ingredient not in list"))</f>
        <v/>
      </c>
      <c r="J909" t="str">
        <f t="shared" si="157"/>
        <v/>
      </c>
      <c r="K909" s="69" t="str">
        <f>IF($B909="", "", IFERROR((VLOOKUP($B909,Ingredients!$A:$K,10,FALSE)*($D909/(VLOOKUP($B909,Ingredients!$A:$K,3,FALSE)))), "ingredient not in list"))</f>
        <v/>
      </c>
      <c r="L909" t="str">
        <f t="shared" si="158"/>
        <v/>
      </c>
      <c r="M909" s="69" t="str">
        <f>IF($B909="", "", IFERROR((VLOOKUP($B909,Ingredients!$A:$K,11,FALSE)*($D909/(VLOOKUP($B909,Ingredients!$A:$K,3,FALSE)))), "ingredient not in list"))</f>
        <v/>
      </c>
      <c r="N909" t="str">
        <f t="shared" si="159"/>
        <v/>
      </c>
      <c r="O909" s="29" t="str">
        <f>IF($B909="", "", IFERROR((VLOOKUP($B909,Ingredients!$A:$H,6,FALSE)*($D909/(VLOOKUP($B909,Ingredients!$A:$H,3,FALSE)))), "ingredient not in list"))</f>
        <v/>
      </c>
      <c r="P909" s="9" t="str">
        <f>IF(AND(G909&lt;&gt;"",G910=""),SUM(G$1:G910)-SUM(P$1:P908),"")</f>
        <v/>
      </c>
      <c r="Q909" t="str">
        <f>IF(AND(O909&lt;&gt;"",O910=""),SUM(O$1:O910)-SUM(Q$1:Q908),"")</f>
        <v/>
      </c>
      <c r="R909" s="114" t="str">
        <f>IF(AND(I909&lt;&gt;"",I910=""),SUM(I$1:I910)-SUM(R$1:R908),"")</f>
        <v/>
      </c>
      <c r="S909" s="114" t="str">
        <f>IF(AND(K909&lt;&gt;"",K910=""),SUM(K$1:K910)-SUM(S$1:S908),"")</f>
        <v/>
      </c>
      <c r="T909" s="114" t="str">
        <f>IF(AND(M909&lt;&gt;"",M910=""),SUM(M$1:M910)-SUM(T$1:T908),"")</f>
        <v/>
      </c>
      <c r="V909" s="9" t="str">
        <f t="shared" si="160"/>
        <v/>
      </c>
      <c r="W909" s="28" t="str">
        <f t="shared" si="161"/>
        <v/>
      </c>
      <c r="X909" s="114" t="str">
        <f t="shared" si="162"/>
        <v/>
      </c>
      <c r="Y909" s="114" t="str">
        <f t="shared" si="163"/>
        <v/>
      </c>
      <c r="Z909" s="114" t="str">
        <f t="shared" si="164"/>
        <v/>
      </c>
    </row>
    <row r="910" spans="1:26" ht="12.75" x14ac:dyDescent="0.2">
      <c r="A910" s="16"/>
      <c r="C910" t="str">
        <f t="shared" si="154"/>
        <v/>
      </c>
      <c r="D910" s="16"/>
      <c r="E910" s="3" t="str">
        <f>IF(B910="","",IFERROR(VLOOKUP(B910,Ingredients!$A:$G,4,FALSE),"ingredient not in list"))</f>
        <v/>
      </c>
      <c r="F910" t="str">
        <f t="shared" si="155"/>
        <v/>
      </c>
      <c r="G910" s="9" t="str">
        <f>IF(B910="", "", IFERROR((VLOOKUP(B910,Ingredients!$A:$H,8,FALSE)*(D910/(VLOOKUP(B910,Ingredients!$A:$H,3,FALSE)))), "ingredient not in list"))</f>
        <v/>
      </c>
      <c r="H910" t="str">
        <f t="shared" si="156"/>
        <v/>
      </c>
      <c r="I910" s="69" t="str">
        <f>IF($B910="", "", IFERROR((VLOOKUP($B910,Ingredients!$A:$K,9,FALSE)*($D910/(VLOOKUP($B910,Ingredients!$A:$K,3,FALSE)))), "ingredient not in list"))</f>
        <v/>
      </c>
      <c r="J910" t="str">
        <f t="shared" si="157"/>
        <v/>
      </c>
      <c r="K910" s="69" t="str">
        <f>IF($B910="", "", IFERROR((VLOOKUP($B910,Ingredients!$A:$K,10,FALSE)*($D910/(VLOOKUP($B910,Ingredients!$A:$K,3,FALSE)))), "ingredient not in list"))</f>
        <v/>
      </c>
      <c r="L910" t="str">
        <f t="shared" si="158"/>
        <v/>
      </c>
      <c r="M910" s="69" t="str">
        <f>IF($B910="", "", IFERROR((VLOOKUP($B910,Ingredients!$A:$K,11,FALSE)*($D910/(VLOOKUP($B910,Ingredients!$A:$K,3,FALSE)))), "ingredient not in list"))</f>
        <v/>
      </c>
      <c r="N910" t="str">
        <f t="shared" si="159"/>
        <v/>
      </c>
      <c r="O910" s="29" t="str">
        <f>IF($B910="", "", IFERROR((VLOOKUP($B910,Ingredients!$A:$H,6,FALSE)*($D910/(VLOOKUP($B910,Ingredients!$A:$H,3,FALSE)))), "ingredient not in list"))</f>
        <v/>
      </c>
      <c r="P910" s="9" t="str">
        <f>IF(AND(G910&lt;&gt;"",G911=""),SUM(G$1:G911)-SUM(P$1:P909),"")</f>
        <v/>
      </c>
      <c r="Q910" t="str">
        <f>IF(AND(O910&lt;&gt;"",O911=""),SUM(O$1:O911)-SUM(Q$1:Q909),"")</f>
        <v/>
      </c>
      <c r="R910" s="114" t="str">
        <f>IF(AND(I910&lt;&gt;"",I911=""),SUM(I$1:I911)-SUM(R$1:R909),"")</f>
        <v/>
      </c>
      <c r="S910" s="114" t="str">
        <f>IF(AND(K910&lt;&gt;"",K911=""),SUM(K$1:K911)-SUM(S$1:S909),"")</f>
        <v/>
      </c>
      <c r="T910" s="114" t="str">
        <f>IF(AND(M910&lt;&gt;"",M911=""),SUM(M$1:M911)-SUM(T$1:T909),"")</f>
        <v/>
      </c>
      <c r="V910" s="9" t="str">
        <f t="shared" si="160"/>
        <v/>
      </c>
      <c r="W910" s="28" t="str">
        <f t="shared" si="161"/>
        <v/>
      </c>
      <c r="X910" s="114" t="str">
        <f t="shared" si="162"/>
        <v/>
      </c>
      <c r="Y910" s="114" t="str">
        <f t="shared" si="163"/>
        <v/>
      </c>
      <c r="Z910" s="114" t="str">
        <f t="shared" si="164"/>
        <v/>
      </c>
    </row>
    <row r="911" spans="1:26" ht="12.75" x14ac:dyDescent="0.2">
      <c r="A911" s="16"/>
      <c r="C911" t="str">
        <f t="shared" si="154"/>
        <v/>
      </c>
      <c r="D911" s="16"/>
      <c r="E911" s="3" t="str">
        <f>IF(B911="","",IFERROR(VLOOKUP(B911,Ingredients!$A:$G,4,FALSE),"ingredient not in list"))</f>
        <v/>
      </c>
      <c r="F911" t="str">
        <f t="shared" si="155"/>
        <v/>
      </c>
      <c r="G911" s="9" t="str">
        <f>IF(B911="", "", IFERROR((VLOOKUP(B911,Ingredients!$A:$H,8,FALSE)*(D911/(VLOOKUP(B911,Ingredients!$A:$H,3,FALSE)))), "ingredient not in list"))</f>
        <v/>
      </c>
      <c r="H911" t="str">
        <f t="shared" si="156"/>
        <v/>
      </c>
      <c r="I911" s="69" t="str">
        <f>IF($B911="", "", IFERROR((VLOOKUP($B911,Ingredients!$A:$K,9,FALSE)*($D911/(VLOOKUP($B911,Ingredients!$A:$K,3,FALSE)))), "ingredient not in list"))</f>
        <v/>
      </c>
      <c r="J911" t="str">
        <f t="shared" si="157"/>
        <v/>
      </c>
      <c r="K911" s="69" t="str">
        <f>IF($B911="", "", IFERROR((VLOOKUP($B911,Ingredients!$A:$K,10,FALSE)*($D911/(VLOOKUP($B911,Ingredients!$A:$K,3,FALSE)))), "ingredient not in list"))</f>
        <v/>
      </c>
      <c r="L911" t="str">
        <f t="shared" si="158"/>
        <v/>
      </c>
      <c r="M911" s="69" t="str">
        <f>IF($B911="", "", IFERROR((VLOOKUP($B911,Ingredients!$A:$K,11,FALSE)*($D911/(VLOOKUP($B911,Ingredients!$A:$K,3,FALSE)))), "ingredient not in list"))</f>
        <v/>
      </c>
      <c r="N911" t="str">
        <f t="shared" si="159"/>
        <v/>
      </c>
      <c r="O911" s="29" t="str">
        <f>IF($B911="", "", IFERROR((VLOOKUP($B911,Ingredients!$A:$H,6,FALSE)*($D911/(VLOOKUP($B911,Ingredients!$A:$H,3,FALSE)))), "ingredient not in list"))</f>
        <v/>
      </c>
      <c r="P911" s="9" t="str">
        <f>IF(AND(G911&lt;&gt;"",G912=""),SUM(G$1:G912)-SUM(P$1:P910),"")</f>
        <v/>
      </c>
      <c r="Q911" t="str">
        <f>IF(AND(O911&lt;&gt;"",O912=""),SUM(O$1:O912)-SUM(Q$1:Q910),"")</f>
        <v/>
      </c>
      <c r="R911" s="114" t="str">
        <f>IF(AND(I911&lt;&gt;"",I912=""),SUM(I$1:I912)-SUM(R$1:R910),"")</f>
        <v/>
      </c>
      <c r="S911" s="114" t="str">
        <f>IF(AND(K911&lt;&gt;"",K912=""),SUM(K$1:K912)-SUM(S$1:S910),"")</f>
        <v/>
      </c>
      <c r="T911" s="114" t="str">
        <f>IF(AND(M911&lt;&gt;"",M912=""),SUM(M$1:M912)-SUM(T$1:T910),"")</f>
        <v/>
      </c>
      <c r="V911" s="9" t="str">
        <f t="shared" si="160"/>
        <v/>
      </c>
      <c r="W911" s="28" t="str">
        <f t="shared" si="161"/>
        <v/>
      </c>
      <c r="X911" s="114" t="str">
        <f t="shared" si="162"/>
        <v/>
      </c>
      <c r="Y911" s="114" t="str">
        <f t="shared" si="163"/>
        <v/>
      </c>
      <c r="Z911" s="114" t="str">
        <f t="shared" si="164"/>
        <v/>
      </c>
    </row>
    <row r="912" spans="1:26" ht="12.75" x14ac:dyDescent="0.2">
      <c r="A912" s="16"/>
      <c r="C912" t="str">
        <f t="shared" si="154"/>
        <v/>
      </c>
      <c r="D912" s="16"/>
      <c r="E912" s="3" t="str">
        <f>IF(B912="","",IFERROR(VLOOKUP(B912,Ingredients!$A:$G,4,FALSE),"ingredient not in list"))</f>
        <v/>
      </c>
      <c r="F912" t="str">
        <f t="shared" si="155"/>
        <v/>
      </c>
      <c r="G912" s="9" t="str">
        <f>IF(B912="", "", IFERROR((VLOOKUP(B912,Ingredients!$A:$H,8,FALSE)*(D912/(VLOOKUP(B912,Ingredients!$A:$H,3,FALSE)))), "ingredient not in list"))</f>
        <v/>
      </c>
      <c r="H912" t="str">
        <f t="shared" si="156"/>
        <v/>
      </c>
      <c r="I912" s="69" t="str">
        <f>IF($B912="", "", IFERROR((VLOOKUP($B912,Ingredients!$A:$K,9,FALSE)*($D912/(VLOOKUP($B912,Ingredients!$A:$K,3,FALSE)))), "ingredient not in list"))</f>
        <v/>
      </c>
      <c r="J912" t="str">
        <f t="shared" si="157"/>
        <v/>
      </c>
      <c r="K912" s="69" t="str">
        <f>IF($B912="", "", IFERROR((VLOOKUP($B912,Ingredients!$A:$K,10,FALSE)*($D912/(VLOOKUP($B912,Ingredients!$A:$K,3,FALSE)))), "ingredient not in list"))</f>
        <v/>
      </c>
      <c r="L912" t="str">
        <f t="shared" si="158"/>
        <v/>
      </c>
      <c r="M912" s="69" t="str">
        <f>IF($B912="", "", IFERROR((VLOOKUP($B912,Ingredients!$A:$K,11,FALSE)*($D912/(VLOOKUP($B912,Ingredients!$A:$K,3,FALSE)))), "ingredient not in list"))</f>
        <v/>
      </c>
      <c r="N912" t="str">
        <f t="shared" si="159"/>
        <v/>
      </c>
      <c r="O912" s="29" t="str">
        <f>IF($B912="", "", IFERROR((VLOOKUP($B912,Ingredients!$A:$H,6,FALSE)*($D912/(VLOOKUP($B912,Ingredients!$A:$H,3,FALSE)))), "ingredient not in list"))</f>
        <v/>
      </c>
      <c r="P912" s="9" t="str">
        <f>IF(AND(G912&lt;&gt;"",G913=""),SUM(G$1:G913)-SUM(P$1:P911),"")</f>
        <v/>
      </c>
      <c r="Q912" t="str">
        <f>IF(AND(O912&lt;&gt;"",O913=""),SUM(O$1:O913)-SUM(Q$1:Q911),"")</f>
        <v/>
      </c>
      <c r="R912" s="114" t="str">
        <f>IF(AND(I912&lt;&gt;"",I913=""),SUM(I$1:I913)-SUM(R$1:R911),"")</f>
        <v/>
      </c>
      <c r="S912" s="114" t="str">
        <f>IF(AND(K912&lt;&gt;"",K913=""),SUM(K$1:K913)-SUM(S$1:S911),"")</f>
        <v/>
      </c>
      <c r="T912" s="114" t="str">
        <f>IF(AND(M912&lt;&gt;"",M913=""),SUM(M$1:M913)-SUM(T$1:T911),"")</f>
        <v/>
      </c>
      <c r="V912" s="9" t="str">
        <f t="shared" si="160"/>
        <v/>
      </c>
      <c r="W912" s="28" t="str">
        <f t="shared" si="161"/>
        <v/>
      </c>
      <c r="X912" s="114" t="str">
        <f t="shared" si="162"/>
        <v/>
      </c>
      <c r="Y912" s="114" t="str">
        <f t="shared" si="163"/>
        <v/>
      </c>
      <c r="Z912" s="114" t="str">
        <f t="shared" si="164"/>
        <v/>
      </c>
    </row>
    <row r="913" spans="1:26" ht="12.75" x14ac:dyDescent="0.2">
      <c r="A913" s="16"/>
      <c r="C913" t="str">
        <f t="shared" si="154"/>
        <v/>
      </c>
      <c r="D913" s="16"/>
      <c r="E913" s="3" t="str">
        <f>IF(B913="","",IFERROR(VLOOKUP(B913,Ingredients!$A:$G,4,FALSE),"ingredient not in list"))</f>
        <v/>
      </c>
      <c r="F913" t="str">
        <f t="shared" si="155"/>
        <v/>
      </c>
      <c r="G913" s="9" t="str">
        <f>IF(B913="", "", IFERROR((VLOOKUP(B913,Ingredients!$A:$H,8,FALSE)*(D913/(VLOOKUP(B913,Ingredients!$A:$H,3,FALSE)))), "ingredient not in list"))</f>
        <v/>
      </c>
      <c r="H913" t="str">
        <f t="shared" si="156"/>
        <v/>
      </c>
      <c r="I913" s="69" t="str">
        <f>IF($B913="", "", IFERROR((VLOOKUP($B913,Ingredients!$A:$K,9,FALSE)*($D913/(VLOOKUP($B913,Ingredients!$A:$K,3,FALSE)))), "ingredient not in list"))</f>
        <v/>
      </c>
      <c r="J913" t="str">
        <f t="shared" si="157"/>
        <v/>
      </c>
      <c r="K913" s="69" t="str">
        <f>IF($B913="", "", IFERROR((VLOOKUP($B913,Ingredients!$A:$K,10,FALSE)*($D913/(VLOOKUP($B913,Ingredients!$A:$K,3,FALSE)))), "ingredient not in list"))</f>
        <v/>
      </c>
      <c r="L913" t="str">
        <f t="shared" si="158"/>
        <v/>
      </c>
      <c r="M913" s="69" t="str">
        <f>IF($B913="", "", IFERROR((VLOOKUP($B913,Ingredients!$A:$K,11,FALSE)*($D913/(VLOOKUP($B913,Ingredients!$A:$K,3,FALSE)))), "ingredient not in list"))</f>
        <v/>
      </c>
      <c r="N913" t="str">
        <f t="shared" si="159"/>
        <v/>
      </c>
      <c r="O913" s="29" t="str">
        <f>IF($B913="", "", IFERROR((VLOOKUP($B913,Ingredients!$A:$H,6,FALSE)*($D913/(VLOOKUP($B913,Ingredients!$A:$H,3,FALSE)))), "ingredient not in list"))</f>
        <v/>
      </c>
      <c r="P913" s="9" t="str">
        <f>IF(AND(G913&lt;&gt;"",G914=""),SUM(G$1:G914)-SUM(P$1:P912),"")</f>
        <v/>
      </c>
      <c r="Q913" t="str">
        <f>IF(AND(O913&lt;&gt;"",O914=""),SUM(O$1:O914)-SUM(Q$1:Q912),"")</f>
        <v/>
      </c>
      <c r="R913" s="114" t="str">
        <f>IF(AND(I913&lt;&gt;"",I914=""),SUM(I$1:I914)-SUM(R$1:R912),"")</f>
        <v/>
      </c>
      <c r="S913" s="114" t="str">
        <f>IF(AND(K913&lt;&gt;"",K914=""),SUM(K$1:K914)-SUM(S$1:S912),"")</f>
        <v/>
      </c>
      <c r="T913" s="114" t="str">
        <f>IF(AND(M913&lt;&gt;"",M914=""),SUM(M$1:M914)-SUM(T$1:T912),"")</f>
        <v/>
      </c>
      <c r="V913" s="9" t="str">
        <f t="shared" si="160"/>
        <v/>
      </c>
      <c r="W913" s="28" t="str">
        <f t="shared" si="161"/>
        <v/>
      </c>
      <c r="X913" s="114" t="str">
        <f t="shared" si="162"/>
        <v/>
      </c>
      <c r="Y913" s="114" t="str">
        <f t="shared" si="163"/>
        <v/>
      </c>
      <c r="Z913" s="114" t="str">
        <f t="shared" si="164"/>
        <v/>
      </c>
    </row>
    <row r="914" spans="1:26" ht="12.75" x14ac:dyDescent="0.2">
      <c r="A914" s="16"/>
      <c r="C914" t="str">
        <f t="shared" si="154"/>
        <v/>
      </c>
      <c r="D914" s="16"/>
      <c r="E914" s="3" t="str">
        <f>IF(B914="","",IFERROR(VLOOKUP(B914,Ingredients!$A:$G,4,FALSE),"ingredient not in list"))</f>
        <v/>
      </c>
      <c r="F914" t="str">
        <f t="shared" si="155"/>
        <v/>
      </c>
      <c r="G914" s="9" t="str">
        <f>IF(B914="", "", IFERROR((VLOOKUP(B914,Ingredients!$A:$H,8,FALSE)*(D914/(VLOOKUP(B914,Ingredients!$A:$H,3,FALSE)))), "ingredient not in list"))</f>
        <v/>
      </c>
      <c r="H914" t="str">
        <f t="shared" si="156"/>
        <v/>
      </c>
      <c r="I914" s="69" t="str">
        <f>IF($B914="", "", IFERROR((VLOOKUP($B914,Ingredients!$A:$K,9,FALSE)*($D914/(VLOOKUP($B914,Ingredients!$A:$K,3,FALSE)))), "ingredient not in list"))</f>
        <v/>
      </c>
      <c r="J914" t="str">
        <f t="shared" si="157"/>
        <v/>
      </c>
      <c r="K914" s="69" t="str">
        <f>IF($B914="", "", IFERROR((VLOOKUP($B914,Ingredients!$A:$K,10,FALSE)*($D914/(VLOOKUP($B914,Ingredients!$A:$K,3,FALSE)))), "ingredient not in list"))</f>
        <v/>
      </c>
      <c r="L914" t="str">
        <f t="shared" si="158"/>
        <v/>
      </c>
      <c r="M914" s="69" t="str">
        <f>IF($B914="", "", IFERROR((VLOOKUP($B914,Ingredients!$A:$K,11,FALSE)*($D914/(VLOOKUP($B914,Ingredients!$A:$K,3,FALSE)))), "ingredient not in list"))</f>
        <v/>
      </c>
      <c r="N914" t="str">
        <f t="shared" si="159"/>
        <v/>
      </c>
      <c r="O914" s="29" t="str">
        <f>IF($B914="", "", IFERROR((VLOOKUP($B914,Ingredients!$A:$H,6,FALSE)*($D914/(VLOOKUP($B914,Ingredients!$A:$H,3,FALSE)))), "ingredient not in list"))</f>
        <v/>
      </c>
      <c r="P914" s="9" t="str">
        <f>IF(AND(G914&lt;&gt;"",G915=""),SUM(G$1:G915)-SUM(P$1:P913),"")</f>
        <v/>
      </c>
      <c r="Q914" t="str">
        <f>IF(AND(O914&lt;&gt;"",O915=""),SUM(O$1:O915)-SUM(Q$1:Q913),"")</f>
        <v/>
      </c>
      <c r="R914" s="114" t="str">
        <f>IF(AND(I914&lt;&gt;"",I915=""),SUM(I$1:I915)-SUM(R$1:R913),"")</f>
        <v/>
      </c>
      <c r="S914" s="114" t="str">
        <f>IF(AND(K914&lt;&gt;"",K915=""),SUM(K$1:K915)-SUM(S$1:S913),"")</f>
        <v/>
      </c>
      <c r="T914" s="114" t="str">
        <f>IF(AND(M914&lt;&gt;"",M915=""),SUM(M$1:M915)-SUM(T$1:T913),"")</f>
        <v/>
      </c>
      <c r="V914" s="9" t="str">
        <f t="shared" si="160"/>
        <v/>
      </c>
      <c r="W914" s="28" t="str">
        <f t="shared" si="161"/>
        <v/>
      </c>
      <c r="X914" s="114" t="str">
        <f t="shared" si="162"/>
        <v/>
      </c>
      <c r="Y914" s="114" t="str">
        <f t="shared" si="163"/>
        <v/>
      </c>
      <c r="Z914" s="114" t="str">
        <f t="shared" si="164"/>
        <v/>
      </c>
    </row>
    <row r="915" spans="1:26" ht="12.75" x14ac:dyDescent="0.2">
      <c r="A915" s="16"/>
      <c r="C915" t="str">
        <f t="shared" si="154"/>
        <v/>
      </c>
      <c r="D915" s="16"/>
      <c r="E915" s="3" t="str">
        <f>IF(B915="","",IFERROR(VLOOKUP(B915,Ingredients!$A:$G,4,FALSE),"ingredient not in list"))</f>
        <v/>
      </c>
      <c r="F915" t="str">
        <f t="shared" si="155"/>
        <v/>
      </c>
      <c r="G915" s="9" t="str">
        <f>IF(B915="", "", IFERROR((VLOOKUP(B915,Ingredients!$A:$H,8,FALSE)*(D915/(VLOOKUP(B915,Ingredients!$A:$H,3,FALSE)))), "ingredient not in list"))</f>
        <v/>
      </c>
      <c r="H915" t="str">
        <f t="shared" si="156"/>
        <v/>
      </c>
      <c r="I915" s="69" t="str">
        <f>IF($B915="", "", IFERROR((VLOOKUP($B915,Ingredients!$A:$K,9,FALSE)*($D915/(VLOOKUP($B915,Ingredients!$A:$K,3,FALSE)))), "ingredient not in list"))</f>
        <v/>
      </c>
      <c r="J915" t="str">
        <f t="shared" si="157"/>
        <v/>
      </c>
      <c r="K915" s="69" t="str">
        <f>IF($B915="", "", IFERROR((VLOOKUP($B915,Ingredients!$A:$K,10,FALSE)*($D915/(VLOOKUP($B915,Ingredients!$A:$K,3,FALSE)))), "ingredient not in list"))</f>
        <v/>
      </c>
      <c r="L915" t="str">
        <f t="shared" si="158"/>
        <v/>
      </c>
      <c r="M915" s="69" t="str">
        <f>IF($B915="", "", IFERROR((VLOOKUP($B915,Ingredients!$A:$K,11,FALSE)*($D915/(VLOOKUP($B915,Ingredients!$A:$K,3,FALSE)))), "ingredient not in list"))</f>
        <v/>
      </c>
      <c r="N915" t="str">
        <f t="shared" si="159"/>
        <v/>
      </c>
      <c r="O915" s="29" t="str">
        <f>IF($B915="", "", IFERROR((VLOOKUP($B915,Ingredients!$A:$H,6,FALSE)*($D915/(VLOOKUP($B915,Ingredients!$A:$H,3,FALSE)))), "ingredient not in list"))</f>
        <v/>
      </c>
      <c r="P915" s="9" t="str">
        <f>IF(AND(G915&lt;&gt;"",G916=""),SUM(G$1:G916)-SUM(P$1:P914),"")</f>
        <v/>
      </c>
      <c r="Q915" t="str">
        <f>IF(AND(O915&lt;&gt;"",O916=""),SUM(O$1:O916)-SUM(Q$1:Q914),"")</f>
        <v/>
      </c>
      <c r="R915" s="114" t="str">
        <f>IF(AND(I915&lt;&gt;"",I916=""),SUM(I$1:I916)-SUM(R$1:R914),"")</f>
        <v/>
      </c>
      <c r="S915" s="114" t="str">
        <f>IF(AND(K915&lt;&gt;"",K916=""),SUM(K$1:K916)-SUM(S$1:S914),"")</f>
        <v/>
      </c>
      <c r="T915" s="114" t="str">
        <f>IF(AND(M915&lt;&gt;"",M916=""),SUM(M$1:M916)-SUM(T$1:T914),"")</f>
        <v/>
      </c>
      <c r="V915" s="9" t="str">
        <f t="shared" si="160"/>
        <v/>
      </c>
      <c r="W915" s="28" t="str">
        <f t="shared" si="161"/>
        <v/>
      </c>
      <c r="X915" s="114" t="str">
        <f t="shared" si="162"/>
        <v/>
      </c>
      <c r="Y915" s="114" t="str">
        <f t="shared" si="163"/>
        <v/>
      </c>
      <c r="Z915" s="114" t="str">
        <f t="shared" si="164"/>
        <v/>
      </c>
    </row>
    <row r="916" spans="1:26" ht="12.75" x14ac:dyDescent="0.2">
      <c r="A916" s="16"/>
      <c r="C916" t="str">
        <f t="shared" si="154"/>
        <v/>
      </c>
      <c r="D916" s="16"/>
      <c r="E916" s="3" t="str">
        <f>IF(B916="","",IFERROR(VLOOKUP(B916,Ingredients!$A:$G,4,FALSE),"ingredient not in list"))</f>
        <v/>
      </c>
      <c r="F916" t="str">
        <f t="shared" si="155"/>
        <v/>
      </c>
      <c r="G916" s="9" t="str">
        <f>IF(B916="", "", IFERROR((VLOOKUP(B916,Ingredients!$A:$H,8,FALSE)*(D916/(VLOOKUP(B916,Ingredients!$A:$H,3,FALSE)))), "ingredient not in list"))</f>
        <v/>
      </c>
      <c r="H916" t="str">
        <f t="shared" si="156"/>
        <v/>
      </c>
      <c r="I916" s="69" t="str">
        <f>IF($B916="", "", IFERROR((VLOOKUP($B916,Ingredients!$A:$K,9,FALSE)*($D916/(VLOOKUP($B916,Ingredients!$A:$K,3,FALSE)))), "ingredient not in list"))</f>
        <v/>
      </c>
      <c r="J916" t="str">
        <f t="shared" si="157"/>
        <v/>
      </c>
      <c r="K916" s="69" t="str">
        <f>IF($B916="", "", IFERROR((VLOOKUP($B916,Ingredients!$A:$K,10,FALSE)*($D916/(VLOOKUP($B916,Ingredients!$A:$K,3,FALSE)))), "ingredient not in list"))</f>
        <v/>
      </c>
      <c r="L916" t="str">
        <f t="shared" si="158"/>
        <v/>
      </c>
      <c r="M916" s="69" t="str">
        <f>IF($B916="", "", IFERROR((VLOOKUP($B916,Ingredients!$A:$K,11,FALSE)*($D916/(VLOOKUP($B916,Ingredients!$A:$K,3,FALSE)))), "ingredient not in list"))</f>
        <v/>
      </c>
      <c r="N916" t="str">
        <f t="shared" si="159"/>
        <v/>
      </c>
      <c r="O916" s="29" t="str">
        <f>IF($B916="", "", IFERROR((VLOOKUP($B916,Ingredients!$A:$H,6,FALSE)*($D916/(VLOOKUP($B916,Ingredients!$A:$H,3,FALSE)))), "ingredient not in list"))</f>
        <v/>
      </c>
      <c r="P916" s="9" t="str">
        <f>IF(AND(G916&lt;&gt;"",G917=""),SUM(G$1:G917)-SUM(P$1:P915),"")</f>
        <v/>
      </c>
      <c r="Q916" t="str">
        <f>IF(AND(O916&lt;&gt;"",O917=""),SUM(O$1:O917)-SUM(Q$1:Q915),"")</f>
        <v/>
      </c>
      <c r="R916" s="114" t="str">
        <f>IF(AND(I916&lt;&gt;"",I917=""),SUM(I$1:I917)-SUM(R$1:R915),"")</f>
        <v/>
      </c>
      <c r="S916" s="114" t="str">
        <f>IF(AND(K916&lt;&gt;"",K917=""),SUM(K$1:K917)-SUM(S$1:S915),"")</f>
        <v/>
      </c>
      <c r="T916" s="114" t="str">
        <f>IF(AND(M916&lt;&gt;"",M917=""),SUM(M$1:M917)-SUM(T$1:T915),"")</f>
        <v/>
      </c>
      <c r="V916" s="9" t="str">
        <f t="shared" si="160"/>
        <v/>
      </c>
      <c r="W916" s="28" t="str">
        <f t="shared" si="161"/>
        <v/>
      </c>
      <c r="X916" s="114" t="str">
        <f t="shared" si="162"/>
        <v/>
      </c>
      <c r="Y916" s="114" t="str">
        <f t="shared" si="163"/>
        <v/>
      </c>
      <c r="Z916" s="114" t="str">
        <f t="shared" si="164"/>
        <v/>
      </c>
    </row>
    <row r="917" spans="1:26" ht="12.75" x14ac:dyDescent="0.2">
      <c r="A917" s="16"/>
      <c r="C917" t="str">
        <f t="shared" si="154"/>
        <v/>
      </c>
      <c r="D917" s="16"/>
      <c r="E917" s="3" t="str">
        <f>IF(B917="","",IFERROR(VLOOKUP(B917,Ingredients!$A:$G,4,FALSE),"ingredient not in list"))</f>
        <v/>
      </c>
      <c r="F917" t="str">
        <f t="shared" si="155"/>
        <v/>
      </c>
      <c r="G917" s="9" t="str">
        <f>IF(B917="", "", IFERROR((VLOOKUP(B917,Ingredients!$A:$H,8,FALSE)*(D917/(VLOOKUP(B917,Ingredients!$A:$H,3,FALSE)))), "ingredient not in list"))</f>
        <v/>
      </c>
      <c r="H917" t="str">
        <f t="shared" si="156"/>
        <v/>
      </c>
      <c r="I917" s="69" t="str">
        <f>IF($B917="", "", IFERROR((VLOOKUP($B917,Ingredients!$A:$K,9,FALSE)*($D917/(VLOOKUP($B917,Ingredients!$A:$K,3,FALSE)))), "ingredient not in list"))</f>
        <v/>
      </c>
      <c r="J917" t="str">
        <f t="shared" si="157"/>
        <v/>
      </c>
      <c r="K917" s="69" t="str">
        <f>IF($B917="", "", IFERROR((VLOOKUP($B917,Ingredients!$A:$K,10,FALSE)*($D917/(VLOOKUP($B917,Ingredients!$A:$K,3,FALSE)))), "ingredient not in list"))</f>
        <v/>
      </c>
      <c r="L917" t="str">
        <f t="shared" si="158"/>
        <v/>
      </c>
      <c r="M917" s="69" t="str">
        <f>IF($B917="", "", IFERROR((VLOOKUP($B917,Ingredients!$A:$K,11,FALSE)*($D917/(VLOOKUP($B917,Ingredients!$A:$K,3,FALSE)))), "ingredient not in list"))</f>
        <v/>
      </c>
      <c r="N917" t="str">
        <f t="shared" si="159"/>
        <v/>
      </c>
      <c r="O917" s="29" t="str">
        <f>IF($B917="", "", IFERROR((VLOOKUP($B917,Ingredients!$A:$H,6,FALSE)*($D917/(VLOOKUP($B917,Ingredients!$A:$H,3,FALSE)))), "ingredient not in list"))</f>
        <v/>
      </c>
      <c r="P917" s="9" t="str">
        <f>IF(AND(G917&lt;&gt;"",G918=""),SUM(G$1:G918)-SUM(P$1:P916),"")</f>
        <v/>
      </c>
      <c r="Q917" t="str">
        <f>IF(AND(O917&lt;&gt;"",O918=""),SUM(O$1:O918)-SUM(Q$1:Q916),"")</f>
        <v/>
      </c>
      <c r="R917" s="114" t="str">
        <f>IF(AND(I917&lt;&gt;"",I918=""),SUM(I$1:I918)-SUM(R$1:R916),"")</f>
        <v/>
      </c>
      <c r="S917" s="114" t="str">
        <f>IF(AND(K917&lt;&gt;"",K918=""),SUM(K$1:K918)-SUM(S$1:S916),"")</f>
        <v/>
      </c>
      <c r="T917" s="114" t="str">
        <f>IF(AND(M917&lt;&gt;"",M918=""),SUM(M$1:M918)-SUM(T$1:T916),"")</f>
        <v/>
      </c>
      <c r="V917" s="9" t="str">
        <f t="shared" si="160"/>
        <v/>
      </c>
      <c r="W917" s="28" t="str">
        <f t="shared" si="161"/>
        <v/>
      </c>
      <c r="X917" s="114" t="str">
        <f t="shared" si="162"/>
        <v/>
      </c>
      <c r="Y917" s="114" t="str">
        <f t="shared" si="163"/>
        <v/>
      </c>
      <c r="Z917" s="114" t="str">
        <f t="shared" si="164"/>
        <v/>
      </c>
    </row>
    <row r="918" spans="1:26" ht="12.75" x14ac:dyDescent="0.2">
      <c r="A918" s="16"/>
      <c r="C918" t="str">
        <f t="shared" si="154"/>
        <v/>
      </c>
      <c r="D918" s="16"/>
      <c r="E918" s="3" t="str">
        <f>IF(B918="","",IFERROR(VLOOKUP(B918,Ingredients!$A:$G,4,FALSE),"ingredient not in list"))</f>
        <v/>
      </c>
      <c r="F918" t="str">
        <f t="shared" si="155"/>
        <v/>
      </c>
      <c r="G918" s="9" t="str">
        <f>IF(B918="", "", IFERROR((VLOOKUP(B918,Ingredients!$A:$H,8,FALSE)*(D918/(VLOOKUP(B918,Ingredients!$A:$H,3,FALSE)))), "ingredient not in list"))</f>
        <v/>
      </c>
      <c r="H918" t="str">
        <f t="shared" si="156"/>
        <v/>
      </c>
      <c r="I918" s="69" t="str">
        <f>IF($B918="", "", IFERROR((VLOOKUP($B918,Ingredients!$A:$K,9,FALSE)*($D918/(VLOOKUP($B918,Ingredients!$A:$K,3,FALSE)))), "ingredient not in list"))</f>
        <v/>
      </c>
      <c r="J918" t="str">
        <f t="shared" si="157"/>
        <v/>
      </c>
      <c r="K918" s="69" t="str">
        <f>IF($B918="", "", IFERROR((VLOOKUP($B918,Ingredients!$A:$K,10,FALSE)*($D918/(VLOOKUP($B918,Ingredients!$A:$K,3,FALSE)))), "ingredient not in list"))</f>
        <v/>
      </c>
      <c r="L918" t="str">
        <f t="shared" si="158"/>
        <v/>
      </c>
      <c r="M918" s="69" t="str">
        <f>IF($B918="", "", IFERROR((VLOOKUP($B918,Ingredients!$A:$K,11,FALSE)*($D918/(VLOOKUP($B918,Ingredients!$A:$K,3,FALSE)))), "ingredient not in list"))</f>
        <v/>
      </c>
      <c r="N918" t="str">
        <f t="shared" si="159"/>
        <v/>
      </c>
      <c r="O918" s="29" t="str">
        <f>IF($B918="", "", IFERROR((VLOOKUP($B918,Ingredients!$A:$H,6,FALSE)*($D918/(VLOOKUP($B918,Ingredients!$A:$H,3,FALSE)))), "ingredient not in list"))</f>
        <v/>
      </c>
      <c r="P918" s="9" t="str">
        <f>IF(AND(G918&lt;&gt;"",G919=""),SUM(G$1:G919)-SUM(P$1:P917),"")</f>
        <v/>
      </c>
      <c r="Q918" t="str">
        <f>IF(AND(O918&lt;&gt;"",O919=""),SUM(O$1:O919)-SUM(Q$1:Q917),"")</f>
        <v/>
      </c>
      <c r="R918" s="114" t="str">
        <f>IF(AND(I918&lt;&gt;"",I919=""),SUM(I$1:I919)-SUM(R$1:R917),"")</f>
        <v/>
      </c>
      <c r="S918" s="114" t="str">
        <f>IF(AND(K918&lt;&gt;"",K919=""),SUM(K$1:K919)-SUM(S$1:S917),"")</f>
        <v/>
      </c>
      <c r="T918" s="114" t="str">
        <f>IF(AND(M918&lt;&gt;"",M919=""),SUM(M$1:M919)-SUM(T$1:T917),"")</f>
        <v/>
      </c>
      <c r="V918" s="9" t="str">
        <f t="shared" si="160"/>
        <v/>
      </c>
      <c r="W918" s="28" t="str">
        <f t="shared" si="161"/>
        <v/>
      </c>
      <c r="X918" s="114" t="str">
        <f t="shared" si="162"/>
        <v/>
      </c>
      <c r="Y918" s="114" t="str">
        <f t="shared" si="163"/>
        <v/>
      </c>
      <c r="Z918" s="114" t="str">
        <f t="shared" si="164"/>
        <v/>
      </c>
    </row>
    <row r="919" spans="1:26" ht="12.75" x14ac:dyDescent="0.2">
      <c r="A919" s="16"/>
      <c r="C919" t="str">
        <f t="shared" si="154"/>
        <v/>
      </c>
      <c r="D919" s="16"/>
      <c r="E919" s="3" t="str">
        <f>IF(B919="","",IFERROR(VLOOKUP(B919,Ingredients!$A:$G,4,FALSE),"ingredient not in list"))</f>
        <v/>
      </c>
      <c r="F919" t="str">
        <f t="shared" si="155"/>
        <v/>
      </c>
      <c r="G919" s="9" t="str">
        <f>IF(B919="", "", IFERROR((VLOOKUP(B919,Ingredients!$A:$H,8,FALSE)*(D919/(VLOOKUP(B919,Ingredients!$A:$H,3,FALSE)))), "ingredient not in list"))</f>
        <v/>
      </c>
      <c r="H919" t="str">
        <f t="shared" si="156"/>
        <v/>
      </c>
      <c r="I919" s="69" t="str">
        <f>IF($B919="", "", IFERROR((VLOOKUP($B919,Ingredients!$A:$K,9,FALSE)*($D919/(VLOOKUP($B919,Ingredients!$A:$K,3,FALSE)))), "ingredient not in list"))</f>
        <v/>
      </c>
      <c r="J919" t="str">
        <f t="shared" si="157"/>
        <v/>
      </c>
      <c r="K919" s="69" t="str">
        <f>IF($B919="", "", IFERROR((VLOOKUP($B919,Ingredients!$A:$K,10,FALSE)*($D919/(VLOOKUP($B919,Ingredients!$A:$K,3,FALSE)))), "ingredient not in list"))</f>
        <v/>
      </c>
      <c r="L919" t="str">
        <f t="shared" si="158"/>
        <v/>
      </c>
      <c r="M919" s="69" t="str">
        <f>IF($B919="", "", IFERROR((VLOOKUP($B919,Ingredients!$A:$K,11,FALSE)*($D919/(VLOOKUP($B919,Ingredients!$A:$K,3,FALSE)))), "ingredient not in list"))</f>
        <v/>
      </c>
      <c r="N919" t="str">
        <f t="shared" si="159"/>
        <v/>
      </c>
      <c r="O919" s="29" t="str">
        <f>IF($B919="", "", IFERROR((VLOOKUP($B919,Ingredients!$A:$H,6,FALSE)*($D919/(VLOOKUP($B919,Ingredients!$A:$H,3,FALSE)))), "ingredient not in list"))</f>
        <v/>
      </c>
      <c r="P919" s="9" t="str">
        <f>IF(AND(G919&lt;&gt;"",G920=""),SUM(G$1:G920)-SUM(P$1:P918),"")</f>
        <v/>
      </c>
      <c r="Q919" t="str">
        <f>IF(AND(O919&lt;&gt;"",O920=""),SUM(O$1:O920)-SUM(Q$1:Q918),"")</f>
        <v/>
      </c>
      <c r="R919" s="114" t="str">
        <f>IF(AND(I919&lt;&gt;"",I920=""),SUM(I$1:I920)-SUM(R$1:R918),"")</f>
        <v/>
      </c>
      <c r="S919" s="114" t="str">
        <f>IF(AND(K919&lt;&gt;"",K920=""),SUM(K$1:K920)-SUM(S$1:S918),"")</f>
        <v/>
      </c>
      <c r="T919" s="114" t="str">
        <f>IF(AND(M919&lt;&gt;"",M920=""),SUM(M$1:M920)-SUM(T$1:T918),"")</f>
        <v/>
      </c>
      <c r="V919" s="9" t="str">
        <f t="shared" si="160"/>
        <v/>
      </c>
      <c r="W919" s="28" t="str">
        <f t="shared" si="161"/>
        <v/>
      </c>
      <c r="X919" s="114" t="str">
        <f t="shared" si="162"/>
        <v/>
      </c>
      <c r="Y919" s="114" t="str">
        <f t="shared" si="163"/>
        <v/>
      </c>
      <c r="Z919" s="114" t="str">
        <f t="shared" si="164"/>
        <v/>
      </c>
    </row>
    <row r="920" spans="1:26" ht="12.75" x14ac:dyDescent="0.2">
      <c r="A920" s="16"/>
      <c r="C920" t="str">
        <f t="shared" si="154"/>
        <v/>
      </c>
      <c r="D920" s="16"/>
      <c r="E920" s="3" t="str">
        <f>IF(B920="","",IFERROR(VLOOKUP(B920,Ingredients!$A:$G,4,FALSE),"ingredient not in list"))</f>
        <v/>
      </c>
      <c r="F920" t="str">
        <f t="shared" si="155"/>
        <v/>
      </c>
      <c r="G920" s="9" t="str">
        <f>IF(B920="", "", IFERROR((VLOOKUP(B920,Ingredients!$A:$H,8,FALSE)*(D920/(VLOOKUP(B920,Ingredients!$A:$H,3,FALSE)))), "ingredient not in list"))</f>
        <v/>
      </c>
      <c r="H920" t="str">
        <f t="shared" si="156"/>
        <v/>
      </c>
      <c r="I920" s="69" t="str">
        <f>IF($B920="", "", IFERROR((VLOOKUP($B920,Ingredients!$A:$K,9,FALSE)*($D920/(VLOOKUP($B920,Ingredients!$A:$K,3,FALSE)))), "ingredient not in list"))</f>
        <v/>
      </c>
      <c r="J920" t="str">
        <f t="shared" si="157"/>
        <v/>
      </c>
      <c r="K920" s="69" t="str">
        <f>IF($B920="", "", IFERROR((VLOOKUP($B920,Ingredients!$A:$K,10,FALSE)*($D920/(VLOOKUP($B920,Ingredients!$A:$K,3,FALSE)))), "ingredient not in list"))</f>
        <v/>
      </c>
      <c r="L920" t="str">
        <f t="shared" si="158"/>
        <v/>
      </c>
      <c r="M920" s="69" t="str">
        <f>IF($B920="", "", IFERROR((VLOOKUP($B920,Ingredients!$A:$K,11,FALSE)*($D920/(VLOOKUP($B920,Ingredients!$A:$K,3,FALSE)))), "ingredient not in list"))</f>
        <v/>
      </c>
      <c r="N920" t="str">
        <f t="shared" si="159"/>
        <v/>
      </c>
      <c r="O920" s="29" t="str">
        <f>IF($B920="", "", IFERROR((VLOOKUP($B920,Ingredients!$A:$H,6,FALSE)*($D920/(VLOOKUP($B920,Ingredients!$A:$H,3,FALSE)))), "ingredient not in list"))</f>
        <v/>
      </c>
      <c r="P920" s="9" t="str">
        <f>IF(AND(G920&lt;&gt;"",G921=""),SUM(G$1:G921)-SUM(P$1:P919),"")</f>
        <v/>
      </c>
      <c r="Q920" t="str">
        <f>IF(AND(O920&lt;&gt;"",O921=""),SUM(O$1:O921)-SUM(Q$1:Q919),"")</f>
        <v/>
      </c>
      <c r="R920" s="114" t="str">
        <f>IF(AND(I920&lt;&gt;"",I921=""),SUM(I$1:I921)-SUM(R$1:R919),"")</f>
        <v/>
      </c>
      <c r="S920" s="114" t="str">
        <f>IF(AND(K920&lt;&gt;"",K921=""),SUM(K$1:K921)-SUM(S$1:S919),"")</f>
        <v/>
      </c>
      <c r="T920" s="114" t="str">
        <f>IF(AND(M920&lt;&gt;"",M921=""),SUM(M$1:M921)-SUM(T$1:T919),"")</f>
        <v/>
      </c>
      <c r="V920" s="9" t="str">
        <f t="shared" si="160"/>
        <v/>
      </c>
      <c r="W920" s="28" t="str">
        <f t="shared" si="161"/>
        <v/>
      </c>
      <c r="X920" s="114" t="str">
        <f t="shared" si="162"/>
        <v/>
      </c>
      <c r="Y920" s="114" t="str">
        <f t="shared" si="163"/>
        <v/>
      </c>
      <c r="Z920" s="114" t="str">
        <f t="shared" si="164"/>
        <v/>
      </c>
    </row>
    <row r="921" spans="1:26" ht="12.75" x14ac:dyDescent="0.2">
      <c r="A921" s="16"/>
      <c r="C921" t="str">
        <f t="shared" si="154"/>
        <v/>
      </c>
      <c r="D921" s="16"/>
      <c r="E921" s="3" t="str">
        <f>IF(B921="","",IFERROR(VLOOKUP(B921,Ingredients!$A:$G,4,FALSE),"ingredient not in list"))</f>
        <v/>
      </c>
      <c r="F921" t="str">
        <f t="shared" si="155"/>
        <v/>
      </c>
      <c r="G921" s="9" t="str">
        <f>IF(B921="", "", IFERROR((VLOOKUP(B921,Ingredients!$A:$H,8,FALSE)*(D921/(VLOOKUP(B921,Ingredients!$A:$H,3,FALSE)))), "ingredient not in list"))</f>
        <v/>
      </c>
      <c r="H921" t="str">
        <f t="shared" si="156"/>
        <v/>
      </c>
      <c r="I921" s="69" t="str">
        <f>IF($B921="", "", IFERROR((VLOOKUP($B921,Ingredients!$A:$K,9,FALSE)*($D921/(VLOOKUP($B921,Ingredients!$A:$K,3,FALSE)))), "ingredient not in list"))</f>
        <v/>
      </c>
      <c r="J921" t="str">
        <f t="shared" si="157"/>
        <v/>
      </c>
      <c r="K921" s="69" t="str">
        <f>IF($B921="", "", IFERROR((VLOOKUP($B921,Ingredients!$A:$K,10,FALSE)*($D921/(VLOOKUP($B921,Ingredients!$A:$K,3,FALSE)))), "ingredient not in list"))</f>
        <v/>
      </c>
      <c r="L921" t="str">
        <f t="shared" si="158"/>
        <v/>
      </c>
      <c r="M921" s="69" t="str">
        <f>IF($B921="", "", IFERROR((VLOOKUP($B921,Ingredients!$A:$K,11,FALSE)*($D921/(VLOOKUP($B921,Ingredients!$A:$K,3,FALSE)))), "ingredient not in list"))</f>
        <v/>
      </c>
      <c r="N921" t="str">
        <f t="shared" si="159"/>
        <v/>
      </c>
      <c r="O921" s="29" t="str">
        <f>IF($B921="", "", IFERROR((VLOOKUP($B921,Ingredients!$A:$H,6,FALSE)*($D921/(VLOOKUP($B921,Ingredients!$A:$H,3,FALSE)))), "ingredient not in list"))</f>
        <v/>
      </c>
      <c r="P921" s="9" t="str">
        <f>IF(AND(G921&lt;&gt;"",G922=""),SUM(G$1:G922)-SUM(P$1:P920),"")</f>
        <v/>
      </c>
      <c r="Q921" t="str">
        <f>IF(AND(O921&lt;&gt;"",O922=""),SUM(O$1:O922)-SUM(Q$1:Q920),"")</f>
        <v/>
      </c>
      <c r="R921" s="114" t="str">
        <f>IF(AND(I921&lt;&gt;"",I922=""),SUM(I$1:I922)-SUM(R$1:R920),"")</f>
        <v/>
      </c>
      <c r="S921" s="114" t="str">
        <f>IF(AND(K921&lt;&gt;"",K922=""),SUM(K$1:K922)-SUM(S$1:S920),"")</f>
        <v/>
      </c>
      <c r="T921" s="114" t="str">
        <f>IF(AND(M921&lt;&gt;"",M922=""),SUM(M$1:M922)-SUM(T$1:T920),"")</f>
        <v/>
      </c>
      <c r="V921" s="9" t="str">
        <f t="shared" si="160"/>
        <v/>
      </c>
      <c r="W921" s="28" t="str">
        <f t="shared" si="161"/>
        <v/>
      </c>
      <c r="X921" s="114" t="str">
        <f t="shared" si="162"/>
        <v/>
      </c>
      <c r="Y921" s="114" t="str">
        <f t="shared" si="163"/>
        <v/>
      </c>
      <c r="Z921" s="114" t="str">
        <f t="shared" si="164"/>
        <v/>
      </c>
    </row>
    <row r="922" spans="1:26" ht="12.75" x14ac:dyDescent="0.2">
      <c r="A922" s="16"/>
      <c r="C922" t="str">
        <f t="shared" si="154"/>
        <v/>
      </c>
      <c r="D922" s="16"/>
      <c r="E922" s="3" t="str">
        <f>IF(B922="","",IFERROR(VLOOKUP(B922,Ingredients!$A:$G,4,FALSE),"ingredient not in list"))</f>
        <v/>
      </c>
      <c r="F922" t="str">
        <f t="shared" si="155"/>
        <v/>
      </c>
      <c r="G922" s="9" t="str">
        <f>IF(B922="", "", IFERROR((VLOOKUP(B922,Ingredients!$A:$H,8,FALSE)*(D922/(VLOOKUP(B922,Ingredients!$A:$H,3,FALSE)))), "ingredient not in list"))</f>
        <v/>
      </c>
      <c r="H922" t="str">
        <f t="shared" si="156"/>
        <v/>
      </c>
      <c r="I922" s="69" t="str">
        <f>IF($B922="", "", IFERROR((VLOOKUP($B922,Ingredients!$A:$K,9,FALSE)*($D922/(VLOOKUP($B922,Ingredients!$A:$K,3,FALSE)))), "ingredient not in list"))</f>
        <v/>
      </c>
      <c r="J922" t="str">
        <f t="shared" si="157"/>
        <v/>
      </c>
      <c r="K922" s="69" t="str">
        <f>IF($B922="", "", IFERROR((VLOOKUP($B922,Ingredients!$A:$K,10,FALSE)*($D922/(VLOOKUP($B922,Ingredients!$A:$K,3,FALSE)))), "ingredient not in list"))</f>
        <v/>
      </c>
      <c r="L922" t="str">
        <f t="shared" si="158"/>
        <v/>
      </c>
      <c r="M922" s="69" t="str">
        <f>IF($B922="", "", IFERROR((VLOOKUP($B922,Ingredients!$A:$K,11,FALSE)*($D922/(VLOOKUP($B922,Ingredients!$A:$K,3,FALSE)))), "ingredient not in list"))</f>
        <v/>
      </c>
      <c r="N922" t="str">
        <f t="shared" si="159"/>
        <v/>
      </c>
      <c r="O922" s="29" t="str">
        <f>IF($B922="", "", IFERROR((VLOOKUP($B922,Ingredients!$A:$H,6,FALSE)*($D922/(VLOOKUP($B922,Ingredients!$A:$H,3,FALSE)))), "ingredient not in list"))</f>
        <v/>
      </c>
      <c r="P922" s="9" t="str">
        <f>IF(AND(G922&lt;&gt;"",G923=""),SUM(G$1:G923)-SUM(P$1:P921),"")</f>
        <v/>
      </c>
      <c r="Q922" t="str">
        <f>IF(AND(O922&lt;&gt;"",O923=""),SUM(O$1:O923)-SUM(Q$1:Q921),"")</f>
        <v/>
      </c>
      <c r="R922" s="114" t="str">
        <f>IF(AND(I922&lt;&gt;"",I923=""),SUM(I$1:I923)-SUM(R$1:R921),"")</f>
        <v/>
      </c>
      <c r="S922" s="114" t="str">
        <f>IF(AND(K922&lt;&gt;"",K923=""),SUM(K$1:K923)-SUM(S$1:S921),"")</f>
        <v/>
      </c>
      <c r="T922" s="114" t="str">
        <f>IF(AND(M922&lt;&gt;"",M923=""),SUM(M$1:M923)-SUM(T$1:T921),"")</f>
        <v/>
      </c>
      <c r="V922" s="9" t="str">
        <f t="shared" si="160"/>
        <v/>
      </c>
      <c r="W922" s="28" t="str">
        <f t="shared" si="161"/>
        <v/>
      </c>
      <c r="X922" s="114" t="str">
        <f t="shared" si="162"/>
        <v/>
      </c>
      <c r="Y922" s="114" t="str">
        <f t="shared" si="163"/>
        <v/>
      </c>
      <c r="Z922" s="114" t="str">
        <f t="shared" si="164"/>
        <v/>
      </c>
    </row>
    <row r="923" spans="1:26" ht="12.75" x14ac:dyDescent="0.2">
      <c r="A923" s="16"/>
      <c r="C923" t="str">
        <f t="shared" si="154"/>
        <v/>
      </c>
      <c r="D923" s="16"/>
      <c r="E923" s="3" t="str">
        <f>IF(B923="","",IFERROR(VLOOKUP(B923,Ingredients!$A:$G,4,FALSE),"ingredient not in list"))</f>
        <v/>
      </c>
      <c r="F923" t="str">
        <f t="shared" si="155"/>
        <v/>
      </c>
      <c r="G923" s="9" t="str">
        <f>IF(B923="", "", IFERROR((VLOOKUP(B923,Ingredients!$A:$H,8,FALSE)*(D923/(VLOOKUP(B923,Ingredients!$A:$H,3,FALSE)))), "ingredient not in list"))</f>
        <v/>
      </c>
      <c r="H923" t="str">
        <f t="shared" si="156"/>
        <v/>
      </c>
      <c r="I923" s="69" t="str">
        <f>IF($B923="", "", IFERROR((VLOOKUP($B923,Ingredients!$A:$K,9,FALSE)*($D923/(VLOOKUP($B923,Ingredients!$A:$K,3,FALSE)))), "ingredient not in list"))</f>
        <v/>
      </c>
      <c r="J923" t="str">
        <f t="shared" si="157"/>
        <v/>
      </c>
      <c r="K923" s="69" t="str">
        <f>IF($B923="", "", IFERROR((VLOOKUP($B923,Ingredients!$A:$K,10,FALSE)*($D923/(VLOOKUP($B923,Ingredients!$A:$K,3,FALSE)))), "ingredient not in list"))</f>
        <v/>
      </c>
      <c r="L923" t="str">
        <f t="shared" si="158"/>
        <v/>
      </c>
      <c r="M923" s="69" t="str">
        <f>IF($B923="", "", IFERROR((VLOOKUP($B923,Ingredients!$A:$K,11,FALSE)*($D923/(VLOOKUP($B923,Ingredients!$A:$K,3,FALSE)))), "ingredient not in list"))</f>
        <v/>
      </c>
      <c r="N923" t="str">
        <f t="shared" si="159"/>
        <v/>
      </c>
      <c r="O923" s="29" t="str">
        <f>IF($B923="", "", IFERROR((VLOOKUP($B923,Ingredients!$A:$H,6,FALSE)*($D923/(VLOOKUP($B923,Ingredients!$A:$H,3,FALSE)))), "ingredient not in list"))</f>
        <v/>
      </c>
      <c r="P923" s="9" t="str">
        <f>IF(AND(G923&lt;&gt;"",G924=""),SUM(G$1:G924)-SUM(P$1:P922),"")</f>
        <v/>
      </c>
      <c r="Q923" t="str">
        <f>IF(AND(O923&lt;&gt;"",O924=""),SUM(O$1:O924)-SUM(Q$1:Q922),"")</f>
        <v/>
      </c>
      <c r="R923" s="114" t="str">
        <f>IF(AND(I923&lt;&gt;"",I924=""),SUM(I$1:I924)-SUM(R$1:R922),"")</f>
        <v/>
      </c>
      <c r="S923" s="114" t="str">
        <f>IF(AND(K923&lt;&gt;"",K924=""),SUM(K$1:K924)-SUM(S$1:S922),"")</f>
        <v/>
      </c>
      <c r="T923" s="114" t="str">
        <f>IF(AND(M923&lt;&gt;"",M924=""),SUM(M$1:M924)-SUM(T$1:T922),"")</f>
        <v/>
      </c>
      <c r="V923" s="9" t="str">
        <f t="shared" si="160"/>
        <v/>
      </c>
      <c r="W923" s="28" t="str">
        <f t="shared" si="161"/>
        <v/>
      </c>
      <c r="X923" s="114" t="str">
        <f t="shared" si="162"/>
        <v/>
      </c>
      <c r="Y923" s="114" t="str">
        <f t="shared" si="163"/>
        <v/>
      </c>
      <c r="Z923" s="114" t="str">
        <f t="shared" si="164"/>
        <v/>
      </c>
    </row>
    <row r="924" spans="1:26" ht="12.75" x14ac:dyDescent="0.2">
      <c r="A924" s="16"/>
      <c r="C924" t="str">
        <f t="shared" si="154"/>
        <v/>
      </c>
      <c r="D924" s="16"/>
      <c r="E924" s="3" t="str">
        <f>IF(B924="","",IFERROR(VLOOKUP(B924,Ingredients!$A:$G,4,FALSE),"ingredient not in list"))</f>
        <v/>
      </c>
      <c r="F924" t="str">
        <f t="shared" si="155"/>
        <v/>
      </c>
      <c r="G924" s="9" t="str">
        <f>IF(B924="", "", IFERROR((VLOOKUP(B924,Ingredients!$A:$H,8,FALSE)*(D924/(VLOOKUP(B924,Ingredients!$A:$H,3,FALSE)))), "ingredient not in list"))</f>
        <v/>
      </c>
      <c r="H924" t="str">
        <f t="shared" si="156"/>
        <v/>
      </c>
      <c r="I924" s="69" t="str">
        <f>IF($B924="", "", IFERROR((VLOOKUP($B924,Ingredients!$A:$K,9,FALSE)*($D924/(VLOOKUP($B924,Ingredients!$A:$K,3,FALSE)))), "ingredient not in list"))</f>
        <v/>
      </c>
      <c r="J924" t="str">
        <f t="shared" si="157"/>
        <v/>
      </c>
      <c r="K924" s="69" t="str">
        <f>IF($B924="", "", IFERROR((VLOOKUP($B924,Ingredients!$A:$K,10,FALSE)*($D924/(VLOOKUP($B924,Ingredients!$A:$K,3,FALSE)))), "ingredient not in list"))</f>
        <v/>
      </c>
      <c r="L924" t="str">
        <f t="shared" si="158"/>
        <v/>
      </c>
      <c r="M924" s="69" t="str">
        <f>IF($B924="", "", IFERROR((VLOOKUP($B924,Ingredients!$A:$K,11,FALSE)*($D924/(VLOOKUP($B924,Ingredients!$A:$K,3,FALSE)))), "ingredient not in list"))</f>
        <v/>
      </c>
      <c r="N924" t="str">
        <f t="shared" si="159"/>
        <v/>
      </c>
      <c r="O924" s="29" t="str">
        <f>IF($B924="", "", IFERROR((VLOOKUP($B924,Ingredients!$A:$H,6,FALSE)*($D924/(VLOOKUP($B924,Ingredients!$A:$H,3,FALSE)))), "ingredient not in list"))</f>
        <v/>
      </c>
      <c r="P924" s="9" t="str">
        <f>IF(AND(G924&lt;&gt;"",G925=""),SUM(G$1:G925)-SUM(P$1:P923),"")</f>
        <v/>
      </c>
      <c r="Q924" t="str">
        <f>IF(AND(O924&lt;&gt;"",O925=""),SUM(O$1:O925)-SUM(Q$1:Q923),"")</f>
        <v/>
      </c>
      <c r="R924" s="114" t="str">
        <f>IF(AND(I924&lt;&gt;"",I925=""),SUM(I$1:I925)-SUM(R$1:R923),"")</f>
        <v/>
      </c>
      <c r="S924" s="114" t="str">
        <f>IF(AND(K924&lt;&gt;"",K925=""),SUM(K$1:K925)-SUM(S$1:S923),"")</f>
        <v/>
      </c>
      <c r="T924" s="114" t="str">
        <f>IF(AND(M924&lt;&gt;"",M925=""),SUM(M$1:M925)-SUM(T$1:T923),"")</f>
        <v/>
      </c>
      <c r="V924" s="9" t="str">
        <f t="shared" si="160"/>
        <v/>
      </c>
      <c r="W924" s="28" t="str">
        <f t="shared" si="161"/>
        <v/>
      </c>
      <c r="X924" s="114" t="str">
        <f t="shared" si="162"/>
        <v/>
      </c>
      <c r="Y924" s="114" t="str">
        <f t="shared" si="163"/>
        <v/>
      </c>
      <c r="Z924" s="114" t="str">
        <f t="shared" si="164"/>
        <v/>
      </c>
    </row>
    <row r="925" spans="1:26" ht="12.75" x14ac:dyDescent="0.2">
      <c r="A925" s="16"/>
      <c r="C925" t="str">
        <f t="shared" si="154"/>
        <v/>
      </c>
      <c r="D925" s="16"/>
      <c r="E925" s="3" t="str">
        <f>IF(B925="","",IFERROR(VLOOKUP(B925,Ingredients!$A:$G,4,FALSE),"ingredient not in list"))</f>
        <v/>
      </c>
      <c r="F925" t="str">
        <f t="shared" si="155"/>
        <v/>
      </c>
      <c r="G925" s="9" t="str">
        <f>IF(B925="", "", IFERROR((VLOOKUP(B925,Ingredients!$A:$H,8,FALSE)*(D925/(VLOOKUP(B925,Ingredients!$A:$H,3,FALSE)))), "ingredient not in list"))</f>
        <v/>
      </c>
      <c r="H925" t="str">
        <f t="shared" si="156"/>
        <v/>
      </c>
      <c r="I925" s="69" t="str">
        <f>IF($B925="", "", IFERROR((VLOOKUP($B925,Ingredients!$A:$K,9,FALSE)*($D925/(VLOOKUP($B925,Ingredients!$A:$K,3,FALSE)))), "ingredient not in list"))</f>
        <v/>
      </c>
      <c r="J925" t="str">
        <f t="shared" si="157"/>
        <v/>
      </c>
      <c r="K925" s="69" t="str">
        <f>IF($B925="", "", IFERROR((VLOOKUP($B925,Ingredients!$A:$K,10,FALSE)*($D925/(VLOOKUP($B925,Ingredients!$A:$K,3,FALSE)))), "ingredient not in list"))</f>
        <v/>
      </c>
      <c r="L925" t="str">
        <f t="shared" si="158"/>
        <v/>
      </c>
      <c r="M925" s="69" t="str">
        <f>IF($B925="", "", IFERROR((VLOOKUP($B925,Ingredients!$A:$K,11,FALSE)*($D925/(VLOOKUP($B925,Ingredients!$A:$K,3,FALSE)))), "ingredient not in list"))</f>
        <v/>
      </c>
      <c r="N925" t="str">
        <f t="shared" si="159"/>
        <v/>
      </c>
      <c r="O925" s="29" t="str">
        <f>IF($B925="", "", IFERROR((VLOOKUP($B925,Ingredients!$A:$H,6,FALSE)*($D925/(VLOOKUP($B925,Ingredients!$A:$H,3,FALSE)))), "ingredient not in list"))</f>
        <v/>
      </c>
      <c r="P925" s="9" t="str">
        <f>IF(AND(G925&lt;&gt;"",G926=""),SUM(G$1:G926)-SUM(P$1:P924),"")</f>
        <v/>
      </c>
      <c r="Q925" t="str">
        <f>IF(AND(O925&lt;&gt;"",O926=""),SUM(O$1:O926)-SUM(Q$1:Q924),"")</f>
        <v/>
      </c>
      <c r="R925" s="114" t="str">
        <f>IF(AND(I925&lt;&gt;"",I926=""),SUM(I$1:I926)-SUM(R$1:R924),"")</f>
        <v/>
      </c>
      <c r="S925" s="114" t="str">
        <f>IF(AND(K925&lt;&gt;"",K926=""),SUM(K$1:K926)-SUM(S$1:S924),"")</f>
        <v/>
      </c>
      <c r="T925" s="114" t="str">
        <f>IF(AND(M925&lt;&gt;"",M926=""),SUM(M$1:M926)-SUM(T$1:T924),"")</f>
        <v/>
      </c>
      <c r="V925" s="9" t="str">
        <f t="shared" si="160"/>
        <v/>
      </c>
      <c r="W925" s="28" t="str">
        <f t="shared" si="161"/>
        <v/>
      </c>
      <c r="X925" s="114" t="str">
        <f t="shared" si="162"/>
        <v/>
      </c>
      <c r="Y925" s="114" t="str">
        <f t="shared" si="163"/>
        <v/>
      </c>
      <c r="Z925" s="114" t="str">
        <f t="shared" si="164"/>
        <v/>
      </c>
    </row>
    <row r="926" spans="1:26" ht="12.75" x14ac:dyDescent="0.2">
      <c r="A926" s="16"/>
      <c r="C926" t="str">
        <f t="shared" si="154"/>
        <v/>
      </c>
      <c r="D926" s="16"/>
      <c r="E926" s="3" t="str">
        <f>IF(B926="","",IFERROR(VLOOKUP(B926,Ingredients!$A:$G,4,FALSE),"ingredient not in list"))</f>
        <v/>
      </c>
      <c r="F926" t="str">
        <f t="shared" si="155"/>
        <v/>
      </c>
      <c r="G926" s="9" t="str">
        <f>IF(B926="", "", IFERROR((VLOOKUP(B926,Ingredients!$A:$H,8,FALSE)*(D926/(VLOOKUP(B926,Ingredients!$A:$H,3,FALSE)))), "ingredient not in list"))</f>
        <v/>
      </c>
      <c r="H926" t="str">
        <f t="shared" si="156"/>
        <v/>
      </c>
      <c r="I926" s="69" t="str">
        <f>IF($B926="", "", IFERROR((VLOOKUP($B926,Ingredients!$A:$K,9,FALSE)*($D926/(VLOOKUP($B926,Ingredients!$A:$K,3,FALSE)))), "ingredient not in list"))</f>
        <v/>
      </c>
      <c r="J926" t="str">
        <f t="shared" si="157"/>
        <v/>
      </c>
      <c r="K926" s="69" t="str">
        <f>IF($B926="", "", IFERROR((VLOOKUP($B926,Ingredients!$A:$K,10,FALSE)*($D926/(VLOOKUP($B926,Ingredients!$A:$K,3,FALSE)))), "ingredient not in list"))</f>
        <v/>
      </c>
      <c r="L926" t="str">
        <f t="shared" si="158"/>
        <v/>
      </c>
      <c r="M926" s="69" t="str">
        <f>IF($B926="", "", IFERROR((VLOOKUP($B926,Ingredients!$A:$K,11,FALSE)*($D926/(VLOOKUP($B926,Ingredients!$A:$K,3,FALSE)))), "ingredient not in list"))</f>
        <v/>
      </c>
      <c r="N926" t="str">
        <f t="shared" si="159"/>
        <v/>
      </c>
      <c r="O926" s="29" t="str">
        <f>IF($B926="", "", IFERROR((VLOOKUP($B926,Ingredients!$A:$H,6,FALSE)*($D926/(VLOOKUP($B926,Ingredients!$A:$H,3,FALSE)))), "ingredient not in list"))</f>
        <v/>
      </c>
      <c r="P926" s="9" t="str">
        <f>IF(AND(G926&lt;&gt;"",G927=""),SUM(G$1:G927)-SUM(P$1:P925),"")</f>
        <v/>
      </c>
      <c r="Q926" t="str">
        <f>IF(AND(O926&lt;&gt;"",O927=""),SUM(O$1:O927)-SUM(Q$1:Q925),"")</f>
        <v/>
      </c>
      <c r="R926" s="114" t="str">
        <f>IF(AND(I926&lt;&gt;"",I927=""),SUM(I$1:I927)-SUM(R$1:R925),"")</f>
        <v/>
      </c>
      <c r="S926" s="114" t="str">
        <f>IF(AND(K926&lt;&gt;"",K927=""),SUM(K$1:K927)-SUM(S$1:S925),"")</f>
        <v/>
      </c>
      <c r="T926" s="114" t="str">
        <f>IF(AND(M926&lt;&gt;"",M927=""),SUM(M$1:M927)-SUM(T$1:T925),"")</f>
        <v/>
      </c>
      <c r="V926" s="9" t="str">
        <f t="shared" si="160"/>
        <v/>
      </c>
      <c r="W926" s="28" t="str">
        <f t="shared" si="161"/>
        <v/>
      </c>
      <c r="X926" s="114" t="str">
        <f t="shared" si="162"/>
        <v/>
      </c>
      <c r="Y926" s="114" t="str">
        <f t="shared" si="163"/>
        <v/>
      </c>
      <c r="Z926" s="114" t="str">
        <f t="shared" si="164"/>
        <v/>
      </c>
    </row>
    <row r="927" spans="1:26" ht="12.75" x14ac:dyDescent="0.2">
      <c r="A927" s="16"/>
      <c r="C927" t="str">
        <f t="shared" si="154"/>
        <v/>
      </c>
      <c r="D927" s="16"/>
      <c r="E927" s="3" t="str">
        <f>IF(B927="","",IFERROR(VLOOKUP(B927,Ingredients!$A:$G,4,FALSE),"ingredient not in list"))</f>
        <v/>
      </c>
      <c r="F927" t="str">
        <f t="shared" si="155"/>
        <v/>
      </c>
      <c r="G927" s="9" t="str">
        <f>IF(B927="", "", IFERROR((VLOOKUP(B927,Ingredients!$A:$H,8,FALSE)*(D927/(VLOOKUP(B927,Ingredients!$A:$H,3,FALSE)))), "ingredient not in list"))</f>
        <v/>
      </c>
      <c r="H927" t="str">
        <f t="shared" si="156"/>
        <v/>
      </c>
      <c r="I927" s="69" t="str">
        <f>IF($B927="", "", IFERROR((VLOOKUP($B927,Ingredients!$A:$K,9,FALSE)*($D927/(VLOOKUP($B927,Ingredients!$A:$K,3,FALSE)))), "ingredient not in list"))</f>
        <v/>
      </c>
      <c r="J927" t="str">
        <f t="shared" si="157"/>
        <v/>
      </c>
      <c r="K927" s="69" t="str">
        <f>IF($B927="", "", IFERROR((VLOOKUP($B927,Ingredients!$A:$K,10,FALSE)*($D927/(VLOOKUP($B927,Ingredients!$A:$K,3,FALSE)))), "ingredient not in list"))</f>
        <v/>
      </c>
      <c r="L927" t="str">
        <f t="shared" si="158"/>
        <v/>
      </c>
      <c r="M927" s="69" t="str">
        <f>IF($B927="", "", IFERROR((VLOOKUP($B927,Ingredients!$A:$K,11,FALSE)*($D927/(VLOOKUP($B927,Ingredients!$A:$K,3,FALSE)))), "ingredient not in list"))</f>
        <v/>
      </c>
      <c r="N927" t="str">
        <f t="shared" si="159"/>
        <v/>
      </c>
      <c r="O927" s="29" t="str">
        <f>IF($B927="", "", IFERROR((VLOOKUP($B927,Ingredients!$A:$H,6,FALSE)*($D927/(VLOOKUP($B927,Ingredients!$A:$H,3,FALSE)))), "ingredient not in list"))</f>
        <v/>
      </c>
      <c r="P927" s="9" t="str">
        <f>IF(AND(G927&lt;&gt;"",G928=""),SUM(G$1:G928)-SUM(P$1:P926),"")</f>
        <v/>
      </c>
      <c r="Q927" t="str">
        <f>IF(AND(O927&lt;&gt;"",O928=""),SUM(O$1:O928)-SUM(Q$1:Q926),"")</f>
        <v/>
      </c>
      <c r="R927" s="114" t="str">
        <f>IF(AND(I927&lt;&gt;"",I928=""),SUM(I$1:I928)-SUM(R$1:R926),"")</f>
        <v/>
      </c>
      <c r="S927" s="114" t="str">
        <f>IF(AND(K927&lt;&gt;"",K928=""),SUM(K$1:K928)-SUM(S$1:S926),"")</f>
        <v/>
      </c>
      <c r="T927" s="114" t="str">
        <f>IF(AND(M927&lt;&gt;"",M928=""),SUM(M$1:M928)-SUM(T$1:T926),"")</f>
        <v/>
      </c>
      <c r="V927" s="9" t="str">
        <f t="shared" si="160"/>
        <v/>
      </c>
      <c r="W927" s="28" t="str">
        <f t="shared" si="161"/>
        <v/>
      </c>
      <c r="X927" s="114" t="str">
        <f t="shared" si="162"/>
        <v/>
      </c>
      <c r="Y927" s="114" t="str">
        <f t="shared" si="163"/>
        <v/>
      </c>
      <c r="Z927" s="114" t="str">
        <f t="shared" si="164"/>
        <v/>
      </c>
    </row>
    <row r="928" spans="1:26" ht="12.75" x14ac:dyDescent="0.2">
      <c r="A928" s="16"/>
      <c r="C928" t="str">
        <f t="shared" si="154"/>
        <v/>
      </c>
      <c r="D928" s="16"/>
      <c r="E928" s="3" t="str">
        <f>IF(B928="","",IFERROR(VLOOKUP(B928,Ingredients!$A:$G,4,FALSE),"ingredient not in list"))</f>
        <v/>
      </c>
      <c r="F928" t="str">
        <f t="shared" si="155"/>
        <v/>
      </c>
      <c r="G928" s="9" t="str">
        <f>IF(B928="", "", IFERROR((VLOOKUP(B928,Ingredients!$A:$H,8,FALSE)*(D928/(VLOOKUP(B928,Ingredients!$A:$H,3,FALSE)))), "ingredient not in list"))</f>
        <v/>
      </c>
      <c r="H928" t="str">
        <f t="shared" si="156"/>
        <v/>
      </c>
      <c r="I928" s="69" t="str">
        <f>IF($B928="", "", IFERROR((VLOOKUP($B928,Ingredients!$A:$K,9,FALSE)*($D928/(VLOOKUP($B928,Ingredients!$A:$K,3,FALSE)))), "ingredient not in list"))</f>
        <v/>
      </c>
      <c r="J928" t="str">
        <f t="shared" si="157"/>
        <v/>
      </c>
      <c r="K928" s="69" t="str">
        <f>IF($B928="", "", IFERROR((VLOOKUP($B928,Ingredients!$A:$K,10,FALSE)*($D928/(VLOOKUP($B928,Ingredients!$A:$K,3,FALSE)))), "ingredient not in list"))</f>
        <v/>
      </c>
      <c r="L928" t="str">
        <f t="shared" si="158"/>
        <v/>
      </c>
      <c r="M928" s="69" t="str">
        <f>IF($B928="", "", IFERROR((VLOOKUP($B928,Ingredients!$A:$K,11,FALSE)*($D928/(VLOOKUP($B928,Ingredients!$A:$K,3,FALSE)))), "ingredient not in list"))</f>
        <v/>
      </c>
      <c r="N928" t="str">
        <f t="shared" si="159"/>
        <v/>
      </c>
      <c r="O928" s="29" t="str">
        <f>IF($B928="", "", IFERROR((VLOOKUP($B928,Ingredients!$A:$H,6,FALSE)*($D928/(VLOOKUP($B928,Ingredients!$A:$H,3,FALSE)))), "ingredient not in list"))</f>
        <v/>
      </c>
      <c r="P928" s="9" t="str">
        <f>IF(AND(G928&lt;&gt;"",G929=""),SUM(G$1:G929)-SUM(P$1:P927),"")</f>
        <v/>
      </c>
      <c r="Q928" t="str">
        <f>IF(AND(O928&lt;&gt;"",O929=""),SUM(O$1:O929)-SUM(Q$1:Q927),"")</f>
        <v/>
      </c>
      <c r="R928" s="114" t="str">
        <f>IF(AND(I928&lt;&gt;"",I929=""),SUM(I$1:I929)-SUM(R$1:R927),"")</f>
        <v/>
      </c>
      <c r="S928" s="114" t="str">
        <f>IF(AND(K928&lt;&gt;"",K929=""),SUM(K$1:K929)-SUM(S$1:S927),"")</f>
        <v/>
      </c>
      <c r="T928" s="114" t="str">
        <f>IF(AND(M928&lt;&gt;"",M929=""),SUM(M$1:M929)-SUM(T$1:T927),"")</f>
        <v/>
      </c>
      <c r="V928" s="9" t="str">
        <f t="shared" si="160"/>
        <v/>
      </c>
      <c r="W928" s="28" t="str">
        <f t="shared" si="161"/>
        <v/>
      </c>
      <c r="X928" s="114" t="str">
        <f t="shared" si="162"/>
        <v/>
      </c>
      <c r="Y928" s="114" t="str">
        <f t="shared" si="163"/>
        <v/>
      </c>
      <c r="Z928" s="114" t="str">
        <f t="shared" si="164"/>
        <v/>
      </c>
    </row>
    <row r="929" spans="1:26" ht="12.75" x14ac:dyDescent="0.2">
      <c r="A929" s="16"/>
      <c r="C929" t="str">
        <f t="shared" si="154"/>
        <v/>
      </c>
      <c r="D929" s="16"/>
      <c r="E929" s="3" t="str">
        <f>IF(B929="","",IFERROR(VLOOKUP(B929,Ingredients!$A:$G,4,FALSE),"ingredient not in list"))</f>
        <v/>
      </c>
      <c r="F929" t="str">
        <f t="shared" si="155"/>
        <v/>
      </c>
      <c r="G929" s="9" t="str">
        <f>IF(B929="", "", IFERROR((VLOOKUP(B929,Ingredients!$A:$H,8,FALSE)*(D929/(VLOOKUP(B929,Ingredients!$A:$H,3,FALSE)))), "ingredient not in list"))</f>
        <v/>
      </c>
      <c r="H929" t="str">
        <f t="shared" si="156"/>
        <v/>
      </c>
      <c r="I929" s="69" t="str">
        <f>IF($B929="", "", IFERROR((VLOOKUP($B929,Ingredients!$A:$K,9,FALSE)*($D929/(VLOOKUP($B929,Ingredients!$A:$K,3,FALSE)))), "ingredient not in list"))</f>
        <v/>
      </c>
      <c r="J929" t="str">
        <f t="shared" si="157"/>
        <v/>
      </c>
      <c r="K929" s="69" t="str">
        <f>IF($B929="", "", IFERROR((VLOOKUP($B929,Ingredients!$A:$K,10,FALSE)*($D929/(VLOOKUP($B929,Ingredients!$A:$K,3,FALSE)))), "ingredient not in list"))</f>
        <v/>
      </c>
      <c r="L929" t="str">
        <f t="shared" si="158"/>
        <v/>
      </c>
      <c r="M929" s="69" t="str">
        <f>IF($B929="", "", IFERROR((VLOOKUP($B929,Ingredients!$A:$K,11,FALSE)*($D929/(VLOOKUP($B929,Ingredients!$A:$K,3,FALSE)))), "ingredient not in list"))</f>
        <v/>
      </c>
      <c r="N929" t="str">
        <f t="shared" si="159"/>
        <v/>
      </c>
      <c r="O929" s="29" t="str">
        <f>IF($B929="", "", IFERROR((VLOOKUP($B929,Ingredients!$A:$H,6,FALSE)*($D929/(VLOOKUP($B929,Ingredients!$A:$H,3,FALSE)))), "ingredient not in list"))</f>
        <v/>
      </c>
      <c r="P929" s="9" t="str">
        <f>IF(AND(G929&lt;&gt;"",G930=""),SUM(G$1:G930)-SUM(P$1:P928),"")</f>
        <v/>
      </c>
      <c r="Q929" t="str">
        <f>IF(AND(O929&lt;&gt;"",O930=""),SUM(O$1:O930)-SUM(Q$1:Q928),"")</f>
        <v/>
      </c>
      <c r="R929" s="114" t="str">
        <f>IF(AND(I929&lt;&gt;"",I930=""),SUM(I$1:I930)-SUM(R$1:R928),"")</f>
        <v/>
      </c>
      <c r="S929" s="114" t="str">
        <f>IF(AND(K929&lt;&gt;"",K930=""),SUM(K$1:K930)-SUM(S$1:S928),"")</f>
        <v/>
      </c>
      <c r="T929" s="114" t="str">
        <f>IF(AND(M929&lt;&gt;"",M930=""),SUM(M$1:M930)-SUM(T$1:T928),"")</f>
        <v/>
      </c>
      <c r="V929" s="9" t="str">
        <f t="shared" si="160"/>
        <v/>
      </c>
      <c r="W929" s="28" t="str">
        <f t="shared" si="161"/>
        <v/>
      </c>
      <c r="X929" s="114" t="str">
        <f t="shared" si="162"/>
        <v/>
      </c>
      <c r="Y929" s="114" t="str">
        <f t="shared" si="163"/>
        <v/>
      </c>
      <c r="Z929" s="114" t="str">
        <f t="shared" si="164"/>
        <v/>
      </c>
    </row>
    <row r="930" spans="1:26" ht="12.75" x14ac:dyDescent="0.2">
      <c r="A930" s="16"/>
      <c r="C930" t="str">
        <f t="shared" si="154"/>
        <v/>
      </c>
      <c r="D930" s="16"/>
      <c r="E930" s="3" t="str">
        <f>IF(B930="","",IFERROR(VLOOKUP(B930,Ingredients!$A:$G,4,FALSE),"ingredient not in list"))</f>
        <v/>
      </c>
      <c r="F930" t="str">
        <f t="shared" si="155"/>
        <v/>
      </c>
      <c r="G930" s="9" t="str">
        <f>IF(B930="", "", IFERROR((VLOOKUP(B930,Ingredients!$A:$H,8,FALSE)*(D930/(VLOOKUP(B930,Ingredients!$A:$H,3,FALSE)))), "ingredient not in list"))</f>
        <v/>
      </c>
      <c r="H930" t="str">
        <f t="shared" si="156"/>
        <v/>
      </c>
      <c r="I930" s="69" t="str">
        <f>IF($B930="", "", IFERROR((VLOOKUP($B930,Ingredients!$A:$K,9,FALSE)*($D930/(VLOOKUP($B930,Ingredients!$A:$K,3,FALSE)))), "ingredient not in list"))</f>
        <v/>
      </c>
      <c r="J930" t="str">
        <f t="shared" si="157"/>
        <v/>
      </c>
      <c r="K930" s="69" t="str">
        <f>IF($B930="", "", IFERROR((VLOOKUP($B930,Ingredients!$A:$K,10,FALSE)*($D930/(VLOOKUP($B930,Ingredients!$A:$K,3,FALSE)))), "ingredient not in list"))</f>
        <v/>
      </c>
      <c r="L930" t="str">
        <f t="shared" si="158"/>
        <v/>
      </c>
      <c r="M930" s="69" t="str">
        <f>IF($B930="", "", IFERROR((VLOOKUP($B930,Ingredients!$A:$K,11,FALSE)*($D930/(VLOOKUP($B930,Ingredients!$A:$K,3,FALSE)))), "ingredient not in list"))</f>
        <v/>
      </c>
      <c r="N930" t="str">
        <f t="shared" si="159"/>
        <v/>
      </c>
      <c r="O930" s="29" t="str">
        <f>IF($B930="", "", IFERROR((VLOOKUP($B930,Ingredients!$A:$H,6,FALSE)*($D930/(VLOOKUP($B930,Ingredients!$A:$H,3,FALSE)))), "ingredient not in list"))</f>
        <v/>
      </c>
      <c r="P930" s="9" t="str">
        <f>IF(AND(G930&lt;&gt;"",G931=""),SUM(G$1:G931)-SUM(P$1:P929),"")</f>
        <v/>
      </c>
      <c r="Q930" t="str">
        <f>IF(AND(O930&lt;&gt;"",O931=""),SUM(O$1:O931)-SUM(Q$1:Q929),"")</f>
        <v/>
      </c>
      <c r="R930" s="114" t="str">
        <f>IF(AND(I930&lt;&gt;"",I931=""),SUM(I$1:I931)-SUM(R$1:R929),"")</f>
        <v/>
      </c>
      <c r="S930" s="114" t="str">
        <f>IF(AND(K930&lt;&gt;"",K931=""),SUM(K$1:K931)-SUM(S$1:S929),"")</f>
        <v/>
      </c>
      <c r="T930" s="114" t="str">
        <f>IF(AND(M930&lt;&gt;"",M931=""),SUM(M$1:M931)-SUM(T$1:T929),"")</f>
        <v/>
      </c>
      <c r="V930" s="9" t="str">
        <f t="shared" si="160"/>
        <v/>
      </c>
      <c r="W930" s="28" t="str">
        <f t="shared" si="161"/>
        <v/>
      </c>
      <c r="X930" s="114" t="str">
        <f t="shared" si="162"/>
        <v/>
      </c>
      <c r="Y930" s="114" t="str">
        <f t="shared" si="163"/>
        <v/>
      </c>
      <c r="Z930" s="114" t="str">
        <f t="shared" si="164"/>
        <v/>
      </c>
    </row>
    <row r="931" spans="1:26" ht="12.75" x14ac:dyDescent="0.2">
      <c r="A931" s="16"/>
      <c r="C931" t="str">
        <f t="shared" si="154"/>
        <v/>
      </c>
      <c r="D931" s="16"/>
      <c r="E931" s="3" t="str">
        <f>IF(B931="","",IFERROR(VLOOKUP(B931,Ingredients!$A:$G,4,FALSE),"ingredient not in list"))</f>
        <v/>
      </c>
      <c r="F931" t="str">
        <f t="shared" si="155"/>
        <v/>
      </c>
      <c r="G931" s="9" t="str">
        <f>IF(B931="", "", IFERROR((VLOOKUP(B931,Ingredients!$A:$H,8,FALSE)*(D931/(VLOOKUP(B931,Ingredients!$A:$H,3,FALSE)))), "ingredient not in list"))</f>
        <v/>
      </c>
      <c r="H931" t="str">
        <f t="shared" si="156"/>
        <v/>
      </c>
      <c r="I931" s="69" t="str">
        <f>IF($B931="", "", IFERROR((VLOOKUP($B931,Ingredients!$A:$K,9,FALSE)*($D931/(VLOOKUP($B931,Ingredients!$A:$K,3,FALSE)))), "ingredient not in list"))</f>
        <v/>
      </c>
      <c r="J931" t="str">
        <f t="shared" si="157"/>
        <v/>
      </c>
      <c r="K931" s="69" t="str">
        <f>IF($B931="", "", IFERROR((VLOOKUP($B931,Ingredients!$A:$K,10,FALSE)*($D931/(VLOOKUP($B931,Ingredients!$A:$K,3,FALSE)))), "ingredient not in list"))</f>
        <v/>
      </c>
      <c r="L931" t="str">
        <f t="shared" si="158"/>
        <v/>
      </c>
      <c r="M931" s="69" t="str">
        <f>IF($B931="", "", IFERROR((VLOOKUP($B931,Ingredients!$A:$K,11,FALSE)*($D931/(VLOOKUP($B931,Ingredients!$A:$K,3,FALSE)))), "ingredient not in list"))</f>
        <v/>
      </c>
      <c r="N931" t="str">
        <f t="shared" si="159"/>
        <v/>
      </c>
      <c r="O931" s="29" t="str">
        <f>IF($B931="", "", IFERROR((VLOOKUP($B931,Ingredients!$A:$H,6,FALSE)*($D931/(VLOOKUP($B931,Ingredients!$A:$H,3,FALSE)))), "ingredient not in list"))</f>
        <v/>
      </c>
      <c r="P931" s="9" t="str">
        <f>IF(AND(G931&lt;&gt;"",G932=""),SUM(G$1:G932)-SUM(P$1:P930),"")</f>
        <v/>
      </c>
      <c r="Q931" t="str">
        <f>IF(AND(O931&lt;&gt;"",O932=""),SUM(O$1:O932)-SUM(Q$1:Q930),"")</f>
        <v/>
      </c>
      <c r="R931" s="114" t="str">
        <f>IF(AND(I931&lt;&gt;"",I932=""),SUM(I$1:I932)-SUM(R$1:R930),"")</f>
        <v/>
      </c>
      <c r="S931" s="114" t="str">
        <f>IF(AND(K931&lt;&gt;"",K932=""),SUM(K$1:K932)-SUM(S$1:S930),"")</f>
        <v/>
      </c>
      <c r="T931" s="114" t="str">
        <f>IF(AND(M931&lt;&gt;"",M932=""),SUM(M$1:M932)-SUM(T$1:T930),"")</f>
        <v/>
      </c>
      <c r="V931" s="9" t="str">
        <f t="shared" si="160"/>
        <v/>
      </c>
      <c r="W931" s="28" t="str">
        <f t="shared" si="161"/>
        <v/>
      </c>
      <c r="X931" s="114" t="str">
        <f t="shared" si="162"/>
        <v/>
      </c>
      <c r="Y931" s="114" t="str">
        <f t="shared" si="163"/>
        <v/>
      </c>
      <c r="Z931" s="114" t="str">
        <f t="shared" si="164"/>
        <v/>
      </c>
    </row>
    <row r="932" spans="1:26" ht="12.75" x14ac:dyDescent="0.2">
      <c r="A932" s="16"/>
      <c r="C932" t="str">
        <f t="shared" si="154"/>
        <v/>
      </c>
      <c r="D932" s="16"/>
      <c r="E932" s="3" t="str">
        <f>IF(B932="","",IFERROR(VLOOKUP(B932,Ingredients!$A:$G,4,FALSE),"ingredient not in list"))</f>
        <v/>
      </c>
      <c r="F932" t="str">
        <f t="shared" si="155"/>
        <v/>
      </c>
      <c r="G932" s="9" t="str">
        <f>IF(B932="", "", IFERROR((VLOOKUP(B932,Ingredients!$A:$H,8,FALSE)*(D932/(VLOOKUP(B932,Ingredients!$A:$H,3,FALSE)))), "ingredient not in list"))</f>
        <v/>
      </c>
      <c r="H932" t="str">
        <f t="shared" si="156"/>
        <v/>
      </c>
      <c r="I932" s="69" t="str">
        <f>IF($B932="", "", IFERROR((VLOOKUP($B932,Ingredients!$A:$K,9,FALSE)*($D932/(VLOOKUP($B932,Ingredients!$A:$K,3,FALSE)))), "ingredient not in list"))</f>
        <v/>
      </c>
      <c r="J932" t="str">
        <f t="shared" si="157"/>
        <v/>
      </c>
      <c r="K932" s="69" t="str">
        <f>IF($B932="", "", IFERROR((VLOOKUP($B932,Ingredients!$A:$K,10,FALSE)*($D932/(VLOOKUP($B932,Ingredients!$A:$K,3,FALSE)))), "ingredient not in list"))</f>
        <v/>
      </c>
      <c r="L932" t="str">
        <f t="shared" si="158"/>
        <v/>
      </c>
      <c r="M932" s="69" t="str">
        <f>IF($B932="", "", IFERROR((VLOOKUP($B932,Ingredients!$A:$K,11,FALSE)*($D932/(VLOOKUP($B932,Ingredients!$A:$K,3,FALSE)))), "ingredient not in list"))</f>
        <v/>
      </c>
      <c r="N932" t="str">
        <f t="shared" si="159"/>
        <v/>
      </c>
      <c r="O932" s="29" t="str">
        <f>IF($B932="", "", IFERROR((VLOOKUP($B932,Ingredients!$A:$H,6,FALSE)*($D932/(VLOOKUP($B932,Ingredients!$A:$H,3,FALSE)))), "ingredient not in list"))</f>
        <v/>
      </c>
      <c r="P932" s="9" t="str">
        <f>IF(AND(G932&lt;&gt;"",G933=""),SUM(G$1:G933)-SUM(P$1:P931),"")</f>
        <v/>
      </c>
      <c r="Q932" t="str">
        <f>IF(AND(O932&lt;&gt;"",O933=""),SUM(O$1:O933)-SUM(Q$1:Q931),"")</f>
        <v/>
      </c>
      <c r="R932" s="114" t="str">
        <f>IF(AND(I932&lt;&gt;"",I933=""),SUM(I$1:I933)-SUM(R$1:R931),"")</f>
        <v/>
      </c>
      <c r="S932" s="114" t="str">
        <f>IF(AND(K932&lt;&gt;"",K933=""),SUM(K$1:K933)-SUM(S$1:S931),"")</f>
        <v/>
      </c>
      <c r="T932" s="114" t="str">
        <f>IF(AND(M932&lt;&gt;"",M933=""),SUM(M$1:M933)-SUM(T$1:T931),"")</f>
        <v/>
      </c>
      <c r="V932" s="9" t="str">
        <f t="shared" si="160"/>
        <v/>
      </c>
      <c r="W932" s="28" t="str">
        <f t="shared" si="161"/>
        <v/>
      </c>
      <c r="X932" s="114" t="str">
        <f t="shared" si="162"/>
        <v/>
      </c>
      <c r="Y932" s="114" t="str">
        <f t="shared" si="163"/>
        <v/>
      </c>
      <c r="Z932" s="114" t="str">
        <f t="shared" si="164"/>
        <v/>
      </c>
    </row>
    <row r="933" spans="1:26" ht="12.75" x14ac:dyDescent="0.2">
      <c r="A933" s="16"/>
      <c r="C933" t="str">
        <f t="shared" si="154"/>
        <v/>
      </c>
      <c r="D933" s="16"/>
      <c r="E933" s="3" t="str">
        <f>IF(B933="","",IFERROR(VLOOKUP(B933,Ingredients!$A:$G,4,FALSE),"ingredient not in list"))</f>
        <v/>
      </c>
      <c r="F933" t="str">
        <f t="shared" si="155"/>
        <v/>
      </c>
      <c r="G933" s="9" t="str">
        <f>IF(B933="", "", IFERROR((VLOOKUP(B933,Ingredients!$A:$H,8,FALSE)*(D933/(VLOOKUP(B933,Ingredients!$A:$H,3,FALSE)))), "ingredient not in list"))</f>
        <v/>
      </c>
      <c r="H933" t="str">
        <f t="shared" si="156"/>
        <v/>
      </c>
      <c r="I933" s="69" t="str">
        <f>IF($B933="", "", IFERROR((VLOOKUP($B933,Ingredients!$A:$K,9,FALSE)*($D933/(VLOOKUP($B933,Ingredients!$A:$K,3,FALSE)))), "ingredient not in list"))</f>
        <v/>
      </c>
      <c r="J933" t="str">
        <f t="shared" si="157"/>
        <v/>
      </c>
      <c r="K933" s="69" t="str">
        <f>IF($B933="", "", IFERROR((VLOOKUP($B933,Ingredients!$A:$K,10,FALSE)*($D933/(VLOOKUP($B933,Ingredients!$A:$K,3,FALSE)))), "ingredient not in list"))</f>
        <v/>
      </c>
      <c r="L933" t="str">
        <f t="shared" si="158"/>
        <v/>
      </c>
      <c r="M933" s="69" t="str">
        <f>IF($B933="", "", IFERROR((VLOOKUP($B933,Ingredients!$A:$K,11,FALSE)*($D933/(VLOOKUP($B933,Ingredients!$A:$K,3,FALSE)))), "ingredient not in list"))</f>
        <v/>
      </c>
      <c r="N933" t="str">
        <f t="shared" si="159"/>
        <v/>
      </c>
      <c r="O933" s="29" t="str">
        <f>IF($B933="", "", IFERROR((VLOOKUP($B933,Ingredients!$A:$H,6,FALSE)*($D933/(VLOOKUP($B933,Ingredients!$A:$H,3,FALSE)))), "ingredient not in list"))</f>
        <v/>
      </c>
      <c r="P933" s="9" t="str">
        <f>IF(AND(G933&lt;&gt;"",G934=""),SUM(G$1:G934)-SUM(P$1:P932),"")</f>
        <v/>
      </c>
      <c r="Q933" t="str">
        <f>IF(AND(O933&lt;&gt;"",O934=""),SUM(O$1:O934)-SUM(Q$1:Q932),"")</f>
        <v/>
      </c>
      <c r="R933" s="114" t="str">
        <f>IF(AND(I933&lt;&gt;"",I934=""),SUM(I$1:I934)-SUM(R$1:R932),"")</f>
        <v/>
      </c>
      <c r="S933" s="114" t="str">
        <f>IF(AND(K933&lt;&gt;"",K934=""),SUM(K$1:K934)-SUM(S$1:S932),"")</f>
        <v/>
      </c>
      <c r="T933" s="114" t="str">
        <f>IF(AND(M933&lt;&gt;"",M934=""),SUM(M$1:M934)-SUM(T$1:T932),"")</f>
        <v/>
      </c>
      <c r="V933" s="9" t="str">
        <f t="shared" si="160"/>
        <v/>
      </c>
      <c r="W933" s="28" t="str">
        <f t="shared" si="161"/>
        <v/>
      </c>
      <c r="X933" s="114" t="str">
        <f t="shared" si="162"/>
        <v/>
      </c>
      <c r="Y933" s="114" t="str">
        <f t="shared" si="163"/>
        <v/>
      </c>
      <c r="Z933" s="114" t="str">
        <f t="shared" si="164"/>
        <v/>
      </c>
    </row>
    <row r="934" spans="1:26" ht="12.75" x14ac:dyDescent="0.2">
      <c r="A934" s="16"/>
      <c r="C934" t="str">
        <f t="shared" si="154"/>
        <v/>
      </c>
      <c r="D934" s="16"/>
      <c r="E934" s="3" t="str">
        <f>IF(B934="","",IFERROR(VLOOKUP(B934,Ingredients!$A:$G,4,FALSE),"ingredient not in list"))</f>
        <v/>
      </c>
      <c r="F934" t="str">
        <f t="shared" si="155"/>
        <v/>
      </c>
      <c r="G934" s="9" t="str">
        <f>IF(B934="", "", IFERROR((VLOOKUP(B934,Ingredients!$A:$H,8,FALSE)*(D934/(VLOOKUP(B934,Ingredients!$A:$H,3,FALSE)))), "ingredient not in list"))</f>
        <v/>
      </c>
      <c r="H934" t="str">
        <f t="shared" si="156"/>
        <v/>
      </c>
      <c r="I934" s="69" t="str">
        <f>IF($B934="", "", IFERROR((VLOOKUP($B934,Ingredients!$A:$K,9,FALSE)*($D934/(VLOOKUP($B934,Ingredients!$A:$K,3,FALSE)))), "ingredient not in list"))</f>
        <v/>
      </c>
      <c r="J934" t="str">
        <f t="shared" si="157"/>
        <v/>
      </c>
      <c r="K934" s="69" t="str">
        <f>IF($B934="", "", IFERROR((VLOOKUP($B934,Ingredients!$A:$K,10,FALSE)*($D934/(VLOOKUP($B934,Ingredients!$A:$K,3,FALSE)))), "ingredient not in list"))</f>
        <v/>
      </c>
      <c r="L934" t="str">
        <f t="shared" si="158"/>
        <v/>
      </c>
      <c r="M934" s="69" t="str">
        <f>IF($B934="", "", IFERROR((VLOOKUP($B934,Ingredients!$A:$K,11,FALSE)*($D934/(VLOOKUP($B934,Ingredients!$A:$K,3,FALSE)))), "ingredient not in list"))</f>
        <v/>
      </c>
      <c r="N934" t="str">
        <f t="shared" si="159"/>
        <v/>
      </c>
      <c r="O934" s="29" t="str">
        <f>IF($B934="", "", IFERROR((VLOOKUP($B934,Ingredients!$A:$H,6,FALSE)*($D934/(VLOOKUP($B934,Ingredients!$A:$H,3,FALSE)))), "ingredient not in list"))</f>
        <v/>
      </c>
      <c r="P934" s="9" t="str">
        <f>IF(AND(G934&lt;&gt;"",G935=""),SUM(G$1:G935)-SUM(P$1:P933),"")</f>
        <v/>
      </c>
      <c r="Q934" t="str">
        <f>IF(AND(O934&lt;&gt;"",O935=""),SUM(O$1:O935)-SUM(Q$1:Q933),"")</f>
        <v/>
      </c>
      <c r="R934" s="114" t="str">
        <f>IF(AND(I934&lt;&gt;"",I935=""),SUM(I$1:I935)-SUM(R$1:R933),"")</f>
        <v/>
      </c>
      <c r="S934" s="114" t="str">
        <f>IF(AND(K934&lt;&gt;"",K935=""),SUM(K$1:K935)-SUM(S$1:S933),"")</f>
        <v/>
      </c>
      <c r="T934" s="114" t="str">
        <f>IF(AND(M934&lt;&gt;"",M935=""),SUM(M$1:M935)-SUM(T$1:T933),"")</f>
        <v/>
      </c>
      <c r="V934" s="9" t="str">
        <f t="shared" si="160"/>
        <v/>
      </c>
      <c r="W934" s="28" t="str">
        <f t="shared" si="161"/>
        <v/>
      </c>
      <c r="X934" s="114" t="str">
        <f t="shared" si="162"/>
        <v/>
      </c>
      <c r="Y934" s="114" t="str">
        <f t="shared" si="163"/>
        <v/>
      </c>
      <c r="Z934" s="114" t="str">
        <f t="shared" si="164"/>
        <v/>
      </c>
    </row>
    <row r="935" spans="1:26" ht="12.75" x14ac:dyDescent="0.2">
      <c r="A935" s="16"/>
      <c r="C935" t="str">
        <f t="shared" si="154"/>
        <v/>
      </c>
      <c r="D935" s="16"/>
      <c r="E935" s="3" t="str">
        <f>IF(B935="","",IFERROR(VLOOKUP(B935,Ingredients!$A:$G,4,FALSE),"ingredient not in list"))</f>
        <v/>
      </c>
      <c r="F935" t="str">
        <f t="shared" si="155"/>
        <v/>
      </c>
      <c r="G935" s="9" t="str">
        <f>IF(B935="", "", IFERROR((VLOOKUP(B935,Ingredients!$A:$H,8,FALSE)*(D935/(VLOOKUP(B935,Ingredients!$A:$H,3,FALSE)))), "ingredient not in list"))</f>
        <v/>
      </c>
      <c r="H935" t="str">
        <f t="shared" si="156"/>
        <v/>
      </c>
      <c r="I935" s="69" t="str">
        <f>IF($B935="", "", IFERROR((VLOOKUP($B935,Ingredients!$A:$K,9,FALSE)*($D935/(VLOOKUP($B935,Ingredients!$A:$K,3,FALSE)))), "ingredient not in list"))</f>
        <v/>
      </c>
      <c r="J935" t="str">
        <f t="shared" si="157"/>
        <v/>
      </c>
      <c r="K935" s="69" t="str">
        <f>IF($B935="", "", IFERROR((VLOOKUP($B935,Ingredients!$A:$K,10,FALSE)*($D935/(VLOOKUP($B935,Ingredients!$A:$K,3,FALSE)))), "ingredient not in list"))</f>
        <v/>
      </c>
      <c r="L935" t="str">
        <f t="shared" si="158"/>
        <v/>
      </c>
      <c r="M935" s="69" t="str">
        <f>IF($B935="", "", IFERROR((VLOOKUP($B935,Ingredients!$A:$K,11,FALSE)*($D935/(VLOOKUP($B935,Ingredients!$A:$K,3,FALSE)))), "ingredient not in list"))</f>
        <v/>
      </c>
      <c r="N935" t="str">
        <f t="shared" si="159"/>
        <v/>
      </c>
      <c r="O935" s="29" t="str">
        <f>IF($B935="", "", IFERROR((VLOOKUP($B935,Ingredients!$A:$H,6,FALSE)*($D935/(VLOOKUP($B935,Ingredients!$A:$H,3,FALSE)))), "ingredient not in list"))</f>
        <v/>
      </c>
      <c r="P935" s="9" t="str">
        <f>IF(AND(G935&lt;&gt;"",G936=""),SUM(G$1:G936)-SUM(P$1:P934),"")</f>
        <v/>
      </c>
      <c r="Q935" t="str">
        <f>IF(AND(O935&lt;&gt;"",O936=""),SUM(O$1:O936)-SUM(Q$1:Q934),"")</f>
        <v/>
      </c>
      <c r="R935" s="114" t="str">
        <f>IF(AND(I935&lt;&gt;"",I936=""),SUM(I$1:I936)-SUM(R$1:R934),"")</f>
        <v/>
      </c>
      <c r="S935" s="114" t="str">
        <f>IF(AND(K935&lt;&gt;"",K936=""),SUM(K$1:K936)-SUM(S$1:S934),"")</f>
        <v/>
      </c>
      <c r="T935" s="114" t="str">
        <f>IF(AND(M935&lt;&gt;"",M936=""),SUM(M$1:M936)-SUM(T$1:T934),"")</f>
        <v/>
      </c>
      <c r="V935" s="9" t="str">
        <f t="shared" si="160"/>
        <v/>
      </c>
      <c r="W935" s="28" t="str">
        <f t="shared" si="161"/>
        <v/>
      </c>
      <c r="X935" s="114" t="str">
        <f t="shared" si="162"/>
        <v/>
      </c>
      <c r="Y935" s="114" t="str">
        <f t="shared" si="163"/>
        <v/>
      </c>
      <c r="Z935" s="114" t="str">
        <f t="shared" si="164"/>
        <v/>
      </c>
    </row>
    <row r="936" spans="1:26" ht="12.75" x14ac:dyDescent="0.2">
      <c r="A936" s="16"/>
      <c r="C936" t="str">
        <f t="shared" si="154"/>
        <v/>
      </c>
      <c r="D936" s="16"/>
      <c r="E936" s="3" t="str">
        <f>IF(B936="","",IFERROR(VLOOKUP(B936,Ingredients!$A:$G,4,FALSE),"ingredient not in list"))</f>
        <v/>
      </c>
      <c r="F936" t="str">
        <f t="shared" si="155"/>
        <v/>
      </c>
      <c r="G936" s="9" t="str">
        <f>IF(B936="", "", IFERROR((VLOOKUP(B936,Ingredients!$A:$H,8,FALSE)*(D936/(VLOOKUP(B936,Ingredients!$A:$H,3,FALSE)))), "ingredient not in list"))</f>
        <v/>
      </c>
      <c r="H936" t="str">
        <f t="shared" si="156"/>
        <v/>
      </c>
      <c r="I936" s="69" t="str">
        <f>IF($B936="", "", IFERROR((VLOOKUP($B936,Ingredients!$A:$K,9,FALSE)*($D936/(VLOOKUP($B936,Ingredients!$A:$K,3,FALSE)))), "ingredient not in list"))</f>
        <v/>
      </c>
      <c r="J936" t="str">
        <f t="shared" si="157"/>
        <v/>
      </c>
      <c r="K936" s="69" t="str">
        <f>IF($B936="", "", IFERROR((VLOOKUP($B936,Ingredients!$A:$K,10,FALSE)*($D936/(VLOOKUP($B936,Ingredients!$A:$K,3,FALSE)))), "ingredient not in list"))</f>
        <v/>
      </c>
      <c r="L936" t="str">
        <f t="shared" si="158"/>
        <v/>
      </c>
      <c r="M936" s="69" t="str">
        <f>IF($B936="", "", IFERROR((VLOOKUP($B936,Ingredients!$A:$K,11,FALSE)*($D936/(VLOOKUP($B936,Ingredients!$A:$K,3,FALSE)))), "ingredient not in list"))</f>
        <v/>
      </c>
      <c r="N936" t="str">
        <f t="shared" si="159"/>
        <v/>
      </c>
      <c r="O936" s="29" t="str">
        <f>IF($B936="", "", IFERROR((VLOOKUP($B936,Ingredients!$A:$H,6,FALSE)*($D936/(VLOOKUP($B936,Ingredients!$A:$H,3,FALSE)))), "ingredient not in list"))</f>
        <v/>
      </c>
      <c r="P936" s="9" t="str">
        <f>IF(AND(G936&lt;&gt;"",G937=""),SUM(G$1:G937)-SUM(P$1:P935),"")</f>
        <v/>
      </c>
      <c r="Q936" t="str">
        <f>IF(AND(O936&lt;&gt;"",O937=""),SUM(O$1:O937)-SUM(Q$1:Q935),"")</f>
        <v/>
      </c>
      <c r="R936" s="114" t="str">
        <f>IF(AND(I936&lt;&gt;"",I937=""),SUM(I$1:I937)-SUM(R$1:R935),"")</f>
        <v/>
      </c>
      <c r="S936" s="114" t="str">
        <f>IF(AND(K936&lt;&gt;"",K937=""),SUM(K$1:K937)-SUM(S$1:S935),"")</f>
        <v/>
      </c>
      <c r="T936" s="114" t="str">
        <f>IF(AND(M936&lt;&gt;"",M937=""),SUM(M$1:M937)-SUM(T$1:T935),"")</f>
        <v/>
      </c>
      <c r="V936" s="9" t="str">
        <f t="shared" si="160"/>
        <v/>
      </c>
      <c r="W936" s="28" t="str">
        <f t="shared" si="161"/>
        <v/>
      </c>
      <c r="X936" s="114" t="str">
        <f t="shared" si="162"/>
        <v/>
      </c>
      <c r="Y936" s="114" t="str">
        <f t="shared" si="163"/>
        <v/>
      </c>
      <c r="Z936" s="114" t="str">
        <f t="shared" si="164"/>
        <v/>
      </c>
    </row>
    <row r="937" spans="1:26" ht="12.75" x14ac:dyDescent="0.2">
      <c r="A937" s="16"/>
      <c r="C937" t="str">
        <f t="shared" si="154"/>
        <v/>
      </c>
      <c r="D937" s="16"/>
      <c r="E937" s="3" t="str">
        <f>IF(B937="","",IFERROR(VLOOKUP(B937,Ingredients!$A:$G,4,FALSE),"ingredient not in list"))</f>
        <v/>
      </c>
      <c r="F937" t="str">
        <f t="shared" si="155"/>
        <v/>
      </c>
      <c r="G937" s="9" t="str">
        <f>IF(B937="", "", IFERROR((VLOOKUP(B937,Ingredients!$A:$H,8,FALSE)*(D937/(VLOOKUP(B937,Ingredients!$A:$H,3,FALSE)))), "ingredient not in list"))</f>
        <v/>
      </c>
      <c r="H937" t="str">
        <f t="shared" si="156"/>
        <v/>
      </c>
      <c r="I937" s="69" t="str">
        <f>IF($B937="", "", IFERROR((VLOOKUP($B937,Ingredients!$A:$K,9,FALSE)*($D937/(VLOOKUP($B937,Ingredients!$A:$K,3,FALSE)))), "ingredient not in list"))</f>
        <v/>
      </c>
      <c r="J937" t="str">
        <f t="shared" si="157"/>
        <v/>
      </c>
      <c r="K937" s="69" t="str">
        <f>IF($B937="", "", IFERROR((VLOOKUP($B937,Ingredients!$A:$K,10,FALSE)*($D937/(VLOOKUP($B937,Ingredients!$A:$K,3,FALSE)))), "ingredient not in list"))</f>
        <v/>
      </c>
      <c r="L937" t="str">
        <f t="shared" si="158"/>
        <v/>
      </c>
      <c r="M937" s="69" t="str">
        <f>IF($B937="", "", IFERROR((VLOOKUP($B937,Ingredients!$A:$K,11,FALSE)*($D937/(VLOOKUP($B937,Ingredients!$A:$K,3,FALSE)))), "ingredient not in list"))</f>
        <v/>
      </c>
      <c r="N937" t="str">
        <f t="shared" si="159"/>
        <v/>
      </c>
      <c r="O937" s="29" t="str">
        <f>IF($B937="", "", IFERROR((VLOOKUP($B937,Ingredients!$A:$H,6,FALSE)*($D937/(VLOOKUP($B937,Ingredients!$A:$H,3,FALSE)))), "ingredient not in list"))</f>
        <v/>
      </c>
      <c r="P937" s="9" t="str">
        <f>IF(AND(G937&lt;&gt;"",G938=""),SUM(G$1:G938)-SUM(P$1:P936),"")</f>
        <v/>
      </c>
      <c r="Q937" t="str">
        <f>IF(AND(O937&lt;&gt;"",O938=""),SUM(O$1:O938)-SUM(Q$1:Q936),"")</f>
        <v/>
      </c>
      <c r="R937" s="114" t="str">
        <f>IF(AND(I937&lt;&gt;"",I938=""),SUM(I$1:I938)-SUM(R$1:R936),"")</f>
        <v/>
      </c>
      <c r="S937" s="114" t="str">
        <f>IF(AND(K937&lt;&gt;"",K938=""),SUM(K$1:K938)-SUM(S$1:S936),"")</f>
        <v/>
      </c>
      <c r="T937" s="114" t="str">
        <f>IF(AND(M937&lt;&gt;"",M938=""),SUM(M$1:M938)-SUM(T$1:T936),"")</f>
        <v/>
      </c>
      <c r="V937" s="9" t="str">
        <f t="shared" si="160"/>
        <v/>
      </c>
      <c r="W937" s="28" t="str">
        <f t="shared" si="161"/>
        <v/>
      </c>
      <c r="X937" s="114" t="str">
        <f t="shared" si="162"/>
        <v/>
      </c>
      <c r="Y937" s="114" t="str">
        <f t="shared" si="163"/>
        <v/>
      </c>
      <c r="Z937" s="114" t="str">
        <f t="shared" si="164"/>
        <v/>
      </c>
    </row>
    <row r="938" spans="1:26" ht="12.75" x14ac:dyDescent="0.2">
      <c r="A938" s="16"/>
      <c r="C938" t="str">
        <f t="shared" si="154"/>
        <v/>
      </c>
      <c r="D938" s="16"/>
      <c r="E938" s="3" t="str">
        <f>IF(B938="","",IFERROR(VLOOKUP(B938,Ingredients!$A:$G,4,FALSE),"ingredient not in list"))</f>
        <v/>
      </c>
      <c r="F938" t="str">
        <f t="shared" si="155"/>
        <v/>
      </c>
      <c r="G938" s="9" t="str">
        <f>IF(B938="", "", IFERROR((VLOOKUP(B938,Ingredients!$A:$H,8,FALSE)*(D938/(VLOOKUP(B938,Ingredients!$A:$H,3,FALSE)))), "ingredient not in list"))</f>
        <v/>
      </c>
      <c r="H938" t="str">
        <f t="shared" si="156"/>
        <v/>
      </c>
      <c r="I938" s="69" t="str">
        <f>IF($B938="", "", IFERROR((VLOOKUP($B938,Ingredients!$A:$K,9,FALSE)*($D938/(VLOOKUP($B938,Ingredients!$A:$K,3,FALSE)))), "ingredient not in list"))</f>
        <v/>
      </c>
      <c r="J938" t="str">
        <f t="shared" si="157"/>
        <v/>
      </c>
      <c r="K938" s="69" t="str">
        <f>IF($B938="", "", IFERROR((VLOOKUP($B938,Ingredients!$A:$K,10,FALSE)*($D938/(VLOOKUP($B938,Ingredients!$A:$K,3,FALSE)))), "ingredient not in list"))</f>
        <v/>
      </c>
      <c r="L938" t="str">
        <f t="shared" si="158"/>
        <v/>
      </c>
      <c r="M938" s="69" t="str">
        <f>IF($B938="", "", IFERROR((VLOOKUP($B938,Ingredients!$A:$K,11,FALSE)*($D938/(VLOOKUP($B938,Ingredients!$A:$K,3,FALSE)))), "ingredient not in list"))</f>
        <v/>
      </c>
      <c r="N938" t="str">
        <f t="shared" si="159"/>
        <v/>
      </c>
      <c r="O938" s="29" t="str">
        <f>IF($B938="", "", IFERROR((VLOOKUP($B938,Ingredients!$A:$H,6,FALSE)*($D938/(VLOOKUP($B938,Ingredients!$A:$H,3,FALSE)))), "ingredient not in list"))</f>
        <v/>
      </c>
      <c r="P938" s="9" t="str">
        <f>IF(AND(G938&lt;&gt;"",G939=""),SUM(G$1:G939)-SUM(P$1:P937),"")</f>
        <v/>
      </c>
      <c r="Q938" t="str">
        <f>IF(AND(O938&lt;&gt;"",O939=""),SUM(O$1:O939)-SUM(Q$1:Q937),"")</f>
        <v/>
      </c>
      <c r="R938" s="114" t="str">
        <f>IF(AND(I938&lt;&gt;"",I939=""),SUM(I$1:I939)-SUM(R$1:R937),"")</f>
        <v/>
      </c>
      <c r="S938" s="114" t="str">
        <f>IF(AND(K938&lt;&gt;"",K939=""),SUM(K$1:K939)-SUM(S$1:S937),"")</f>
        <v/>
      </c>
      <c r="T938" s="114" t="str">
        <f>IF(AND(M938&lt;&gt;"",M939=""),SUM(M$1:M939)-SUM(T$1:T937),"")</f>
        <v/>
      </c>
      <c r="V938" s="9" t="str">
        <f t="shared" si="160"/>
        <v/>
      </c>
      <c r="W938" s="28" t="str">
        <f t="shared" si="161"/>
        <v/>
      </c>
      <c r="X938" s="114" t="str">
        <f t="shared" si="162"/>
        <v/>
      </c>
      <c r="Y938" s="114" t="str">
        <f t="shared" si="163"/>
        <v/>
      </c>
      <c r="Z938" s="114" t="str">
        <f t="shared" si="164"/>
        <v/>
      </c>
    </row>
    <row r="939" spans="1:26" ht="12.75" x14ac:dyDescent="0.2">
      <c r="A939" s="16"/>
      <c r="C939" t="str">
        <f t="shared" si="154"/>
        <v/>
      </c>
      <c r="D939" s="16"/>
      <c r="E939" s="3" t="str">
        <f>IF(B939="","",IFERROR(VLOOKUP(B939,Ingredients!$A:$G,4,FALSE),"ingredient not in list"))</f>
        <v/>
      </c>
      <c r="F939" t="str">
        <f t="shared" si="155"/>
        <v/>
      </c>
      <c r="G939" s="9" t="str">
        <f>IF(B939="", "", IFERROR((VLOOKUP(B939,Ingredients!$A:$H,8,FALSE)*(D939/(VLOOKUP(B939,Ingredients!$A:$H,3,FALSE)))), "ingredient not in list"))</f>
        <v/>
      </c>
      <c r="H939" t="str">
        <f t="shared" si="156"/>
        <v/>
      </c>
      <c r="I939" s="69" t="str">
        <f>IF($B939="", "", IFERROR((VLOOKUP($B939,Ingredients!$A:$K,9,FALSE)*($D939/(VLOOKUP($B939,Ingredients!$A:$K,3,FALSE)))), "ingredient not in list"))</f>
        <v/>
      </c>
      <c r="J939" t="str">
        <f t="shared" si="157"/>
        <v/>
      </c>
      <c r="K939" s="69" t="str">
        <f>IF($B939="", "", IFERROR((VLOOKUP($B939,Ingredients!$A:$K,10,FALSE)*($D939/(VLOOKUP($B939,Ingredients!$A:$K,3,FALSE)))), "ingredient not in list"))</f>
        <v/>
      </c>
      <c r="L939" t="str">
        <f t="shared" si="158"/>
        <v/>
      </c>
      <c r="M939" s="69" t="str">
        <f>IF($B939="", "", IFERROR((VLOOKUP($B939,Ingredients!$A:$K,11,FALSE)*($D939/(VLOOKUP($B939,Ingredients!$A:$K,3,FALSE)))), "ingredient not in list"))</f>
        <v/>
      </c>
      <c r="N939" t="str">
        <f t="shared" si="159"/>
        <v/>
      </c>
      <c r="O939" s="29" t="str">
        <f>IF($B939="", "", IFERROR((VLOOKUP($B939,Ingredients!$A:$H,6,FALSE)*($D939/(VLOOKUP($B939,Ingredients!$A:$H,3,FALSE)))), "ingredient not in list"))</f>
        <v/>
      </c>
      <c r="P939" s="9" t="str">
        <f>IF(AND(G939&lt;&gt;"",G940=""),SUM(G$1:G940)-SUM(P$1:P938),"")</f>
        <v/>
      </c>
      <c r="Q939" t="str">
        <f>IF(AND(O939&lt;&gt;"",O940=""),SUM(O$1:O940)-SUM(Q$1:Q938),"")</f>
        <v/>
      </c>
      <c r="R939" s="114" t="str">
        <f>IF(AND(I939&lt;&gt;"",I940=""),SUM(I$1:I940)-SUM(R$1:R938),"")</f>
        <v/>
      </c>
      <c r="S939" s="114" t="str">
        <f>IF(AND(K939&lt;&gt;"",K940=""),SUM(K$1:K940)-SUM(S$1:S938),"")</f>
        <v/>
      </c>
      <c r="T939" s="114" t="str">
        <f>IF(AND(M939&lt;&gt;"",M940=""),SUM(M$1:M940)-SUM(T$1:T938),"")</f>
        <v/>
      </c>
      <c r="V939" s="9" t="str">
        <f t="shared" si="160"/>
        <v/>
      </c>
      <c r="W939" s="28" t="str">
        <f t="shared" si="161"/>
        <v/>
      </c>
      <c r="X939" s="114" t="str">
        <f t="shared" si="162"/>
        <v/>
      </c>
      <c r="Y939" s="114" t="str">
        <f t="shared" si="163"/>
        <v/>
      </c>
      <c r="Z939" s="114" t="str">
        <f t="shared" si="164"/>
        <v/>
      </c>
    </row>
    <row r="940" spans="1:26" ht="12.75" x14ac:dyDescent="0.2">
      <c r="A940" s="16"/>
      <c r="C940" t="str">
        <f t="shared" si="154"/>
        <v/>
      </c>
      <c r="D940" s="16"/>
      <c r="E940" s="3" t="str">
        <f>IF(B940="","",IFERROR(VLOOKUP(B940,Ingredients!$A:$G,4,FALSE),"ingredient not in list"))</f>
        <v/>
      </c>
      <c r="F940" t="str">
        <f t="shared" si="155"/>
        <v/>
      </c>
      <c r="G940" s="9" t="str">
        <f>IF(B940="", "", IFERROR((VLOOKUP(B940,Ingredients!$A:$H,8,FALSE)*(D940/(VLOOKUP(B940,Ingredients!$A:$H,3,FALSE)))), "ingredient not in list"))</f>
        <v/>
      </c>
      <c r="H940" t="str">
        <f t="shared" si="156"/>
        <v/>
      </c>
      <c r="I940" s="69" t="str">
        <f>IF($B940="", "", IFERROR((VLOOKUP($B940,Ingredients!$A:$K,9,FALSE)*($D940/(VLOOKUP($B940,Ingredients!$A:$K,3,FALSE)))), "ingredient not in list"))</f>
        <v/>
      </c>
      <c r="J940" t="str">
        <f t="shared" si="157"/>
        <v/>
      </c>
      <c r="K940" s="69" t="str">
        <f>IF($B940="", "", IFERROR((VLOOKUP($B940,Ingredients!$A:$K,10,FALSE)*($D940/(VLOOKUP($B940,Ingredients!$A:$K,3,FALSE)))), "ingredient not in list"))</f>
        <v/>
      </c>
      <c r="L940" t="str">
        <f t="shared" si="158"/>
        <v/>
      </c>
      <c r="M940" s="69" t="str">
        <f>IF($B940="", "", IFERROR((VLOOKUP($B940,Ingredients!$A:$K,11,FALSE)*($D940/(VLOOKUP($B940,Ingredients!$A:$K,3,FALSE)))), "ingredient not in list"))</f>
        <v/>
      </c>
      <c r="N940" t="str">
        <f t="shared" si="159"/>
        <v/>
      </c>
      <c r="O940" s="29" t="str">
        <f>IF($B940="", "", IFERROR((VLOOKUP($B940,Ingredients!$A:$H,6,FALSE)*($D940/(VLOOKUP($B940,Ingredients!$A:$H,3,FALSE)))), "ingredient not in list"))</f>
        <v/>
      </c>
      <c r="P940" s="9" t="str">
        <f>IF(AND(G940&lt;&gt;"",G941=""),SUM(G$1:G941)-SUM(P$1:P939),"")</f>
        <v/>
      </c>
      <c r="Q940" t="str">
        <f>IF(AND(O940&lt;&gt;"",O941=""),SUM(O$1:O941)-SUM(Q$1:Q939),"")</f>
        <v/>
      </c>
      <c r="R940" s="114" t="str">
        <f>IF(AND(I940&lt;&gt;"",I941=""),SUM(I$1:I941)-SUM(R$1:R939),"")</f>
        <v/>
      </c>
      <c r="S940" s="114" t="str">
        <f>IF(AND(K940&lt;&gt;"",K941=""),SUM(K$1:K941)-SUM(S$1:S939),"")</f>
        <v/>
      </c>
      <c r="T940" s="114" t="str">
        <f>IF(AND(M940&lt;&gt;"",M941=""),SUM(M$1:M941)-SUM(T$1:T939),"")</f>
        <v/>
      </c>
      <c r="V940" s="9" t="str">
        <f t="shared" si="160"/>
        <v/>
      </c>
      <c r="W940" s="28" t="str">
        <f t="shared" si="161"/>
        <v/>
      </c>
      <c r="X940" s="114" t="str">
        <f t="shared" si="162"/>
        <v/>
      </c>
      <c r="Y940" s="114" t="str">
        <f t="shared" si="163"/>
        <v/>
      </c>
      <c r="Z940" s="114" t="str">
        <f t="shared" si="164"/>
        <v/>
      </c>
    </row>
    <row r="941" spans="1:26" ht="12.75" x14ac:dyDescent="0.2">
      <c r="A941" s="16"/>
      <c r="C941" t="str">
        <f t="shared" si="154"/>
        <v/>
      </c>
      <c r="D941" s="16"/>
      <c r="E941" s="3" t="str">
        <f>IF(B941="","",IFERROR(VLOOKUP(B941,Ingredients!$A:$G,4,FALSE),"ingredient not in list"))</f>
        <v/>
      </c>
      <c r="F941" t="str">
        <f t="shared" si="155"/>
        <v/>
      </c>
      <c r="G941" s="9" t="str">
        <f>IF(B941="", "", IFERROR((VLOOKUP(B941,Ingredients!$A:$H,8,FALSE)*(D941/(VLOOKUP(B941,Ingredients!$A:$H,3,FALSE)))), "ingredient not in list"))</f>
        <v/>
      </c>
      <c r="H941" t="str">
        <f t="shared" si="156"/>
        <v/>
      </c>
      <c r="I941" s="69" t="str">
        <f>IF($B941="", "", IFERROR((VLOOKUP($B941,Ingredients!$A:$K,9,FALSE)*($D941/(VLOOKUP($B941,Ingredients!$A:$K,3,FALSE)))), "ingredient not in list"))</f>
        <v/>
      </c>
      <c r="J941" t="str">
        <f t="shared" si="157"/>
        <v/>
      </c>
      <c r="K941" s="69" t="str">
        <f>IF($B941="", "", IFERROR((VLOOKUP($B941,Ingredients!$A:$K,10,FALSE)*($D941/(VLOOKUP($B941,Ingredients!$A:$K,3,FALSE)))), "ingredient not in list"))</f>
        <v/>
      </c>
      <c r="L941" t="str">
        <f t="shared" si="158"/>
        <v/>
      </c>
      <c r="M941" s="69" t="str">
        <f>IF($B941="", "", IFERROR((VLOOKUP($B941,Ingredients!$A:$K,11,FALSE)*($D941/(VLOOKUP($B941,Ingredients!$A:$K,3,FALSE)))), "ingredient not in list"))</f>
        <v/>
      </c>
      <c r="N941" t="str">
        <f t="shared" si="159"/>
        <v/>
      </c>
      <c r="O941" s="29" t="str">
        <f>IF($B941="", "", IFERROR((VLOOKUP($B941,Ingredients!$A:$H,6,FALSE)*($D941/(VLOOKUP($B941,Ingredients!$A:$H,3,FALSE)))), "ingredient not in list"))</f>
        <v/>
      </c>
      <c r="P941" s="9" t="str">
        <f>IF(AND(G941&lt;&gt;"",G942=""),SUM(G$1:G942)-SUM(P$1:P940),"")</f>
        <v/>
      </c>
      <c r="Q941" t="str">
        <f>IF(AND(O941&lt;&gt;"",O942=""),SUM(O$1:O942)-SUM(Q$1:Q940),"")</f>
        <v/>
      </c>
      <c r="R941" s="114" t="str">
        <f>IF(AND(I941&lt;&gt;"",I942=""),SUM(I$1:I942)-SUM(R$1:R940),"")</f>
        <v/>
      </c>
      <c r="S941" s="114" t="str">
        <f>IF(AND(K941&lt;&gt;"",K942=""),SUM(K$1:K942)-SUM(S$1:S940),"")</f>
        <v/>
      </c>
      <c r="T941" s="114" t="str">
        <f>IF(AND(M941&lt;&gt;"",M942=""),SUM(M$1:M942)-SUM(T$1:T940),"")</f>
        <v/>
      </c>
      <c r="V941" s="9" t="str">
        <f t="shared" si="160"/>
        <v/>
      </c>
      <c r="W941" s="28" t="str">
        <f t="shared" si="161"/>
        <v/>
      </c>
      <c r="X941" s="114" t="str">
        <f t="shared" si="162"/>
        <v/>
      </c>
      <c r="Y941" s="114" t="str">
        <f t="shared" si="163"/>
        <v/>
      </c>
      <c r="Z941" s="114" t="str">
        <f t="shared" si="164"/>
        <v/>
      </c>
    </row>
    <row r="942" spans="1:26" ht="12.75" x14ac:dyDescent="0.2">
      <c r="A942" s="16"/>
      <c r="C942" t="str">
        <f t="shared" si="154"/>
        <v/>
      </c>
      <c r="D942" s="16"/>
      <c r="E942" s="3" t="str">
        <f>IF(B942="","",IFERROR(VLOOKUP(B942,Ingredients!$A:$G,4,FALSE),"ingredient not in list"))</f>
        <v/>
      </c>
      <c r="F942" t="str">
        <f t="shared" si="155"/>
        <v/>
      </c>
      <c r="G942" s="9" t="str">
        <f>IF(B942="", "", IFERROR((VLOOKUP(B942,Ingredients!$A:$H,8,FALSE)*(D942/(VLOOKUP(B942,Ingredients!$A:$H,3,FALSE)))), "ingredient not in list"))</f>
        <v/>
      </c>
      <c r="H942" t="str">
        <f t="shared" si="156"/>
        <v/>
      </c>
      <c r="I942" s="69" t="str">
        <f>IF($B942="", "", IFERROR((VLOOKUP($B942,Ingredients!$A:$K,9,FALSE)*($D942/(VLOOKUP($B942,Ingredients!$A:$K,3,FALSE)))), "ingredient not in list"))</f>
        <v/>
      </c>
      <c r="J942" t="str">
        <f t="shared" si="157"/>
        <v/>
      </c>
      <c r="K942" s="69" t="str">
        <f>IF($B942="", "", IFERROR((VLOOKUP($B942,Ingredients!$A:$K,10,FALSE)*($D942/(VLOOKUP($B942,Ingredients!$A:$K,3,FALSE)))), "ingredient not in list"))</f>
        <v/>
      </c>
      <c r="L942" t="str">
        <f t="shared" si="158"/>
        <v/>
      </c>
      <c r="M942" s="69" t="str">
        <f>IF($B942="", "", IFERROR((VLOOKUP($B942,Ingredients!$A:$K,11,FALSE)*($D942/(VLOOKUP($B942,Ingredients!$A:$K,3,FALSE)))), "ingredient not in list"))</f>
        <v/>
      </c>
      <c r="N942" t="str">
        <f t="shared" si="159"/>
        <v/>
      </c>
      <c r="O942" s="29" t="str">
        <f>IF($B942="", "", IFERROR((VLOOKUP($B942,Ingredients!$A:$H,6,FALSE)*($D942/(VLOOKUP($B942,Ingredients!$A:$H,3,FALSE)))), "ingredient not in list"))</f>
        <v/>
      </c>
      <c r="P942" s="9" t="str">
        <f>IF(AND(G942&lt;&gt;"",G943=""),SUM(G$1:G943)-SUM(P$1:P941),"")</f>
        <v/>
      </c>
      <c r="Q942" t="str">
        <f>IF(AND(O942&lt;&gt;"",O943=""),SUM(O$1:O943)-SUM(Q$1:Q941),"")</f>
        <v/>
      </c>
      <c r="R942" s="114" t="str">
        <f>IF(AND(I942&lt;&gt;"",I943=""),SUM(I$1:I943)-SUM(R$1:R941),"")</f>
        <v/>
      </c>
      <c r="S942" s="114" t="str">
        <f>IF(AND(K942&lt;&gt;"",K943=""),SUM(K$1:K943)-SUM(S$1:S941),"")</f>
        <v/>
      </c>
      <c r="T942" s="114" t="str">
        <f>IF(AND(M942&lt;&gt;"",M943=""),SUM(M$1:M943)-SUM(T$1:T941),"")</f>
        <v/>
      </c>
      <c r="V942" s="9" t="str">
        <f t="shared" si="160"/>
        <v/>
      </c>
      <c r="W942" s="28" t="str">
        <f t="shared" si="161"/>
        <v/>
      </c>
      <c r="X942" s="114" t="str">
        <f t="shared" si="162"/>
        <v/>
      </c>
      <c r="Y942" s="114" t="str">
        <f t="shared" si="163"/>
        <v/>
      </c>
      <c r="Z942" s="114" t="str">
        <f t="shared" si="164"/>
        <v/>
      </c>
    </row>
    <row r="943" spans="1:26" ht="12.75" x14ac:dyDescent="0.2">
      <c r="A943" s="16"/>
      <c r="C943" t="str">
        <f t="shared" si="154"/>
        <v/>
      </c>
      <c r="D943" s="16"/>
      <c r="E943" s="3" t="str">
        <f>IF(B943="","",IFERROR(VLOOKUP(B943,Ingredients!$A:$G,4,FALSE),"ingredient not in list"))</f>
        <v/>
      </c>
      <c r="F943" t="str">
        <f t="shared" si="155"/>
        <v/>
      </c>
      <c r="G943" s="9" t="str">
        <f>IF(B943="", "", IFERROR((VLOOKUP(B943,Ingredients!$A:$H,8,FALSE)*(D943/(VLOOKUP(B943,Ingredients!$A:$H,3,FALSE)))), "ingredient not in list"))</f>
        <v/>
      </c>
      <c r="H943" t="str">
        <f t="shared" si="156"/>
        <v/>
      </c>
      <c r="I943" s="69" t="str">
        <f>IF($B943="", "", IFERROR((VLOOKUP($B943,Ingredients!$A:$K,9,FALSE)*($D943/(VLOOKUP($B943,Ingredients!$A:$K,3,FALSE)))), "ingredient not in list"))</f>
        <v/>
      </c>
      <c r="J943" t="str">
        <f t="shared" si="157"/>
        <v/>
      </c>
      <c r="K943" s="69" t="str">
        <f>IF($B943="", "", IFERROR((VLOOKUP($B943,Ingredients!$A:$K,10,FALSE)*($D943/(VLOOKUP($B943,Ingredients!$A:$K,3,FALSE)))), "ingredient not in list"))</f>
        <v/>
      </c>
      <c r="L943" t="str">
        <f t="shared" si="158"/>
        <v/>
      </c>
      <c r="M943" s="69" t="str">
        <f>IF($B943="", "", IFERROR((VLOOKUP($B943,Ingredients!$A:$K,11,FALSE)*($D943/(VLOOKUP($B943,Ingredients!$A:$K,3,FALSE)))), "ingredient not in list"))</f>
        <v/>
      </c>
      <c r="N943" t="str">
        <f t="shared" si="159"/>
        <v/>
      </c>
      <c r="O943" s="29" t="str">
        <f>IF($B943="", "", IFERROR((VLOOKUP($B943,Ingredients!$A:$H,6,FALSE)*($D943/(VLOOKUP($B943,Ingredients!$A:$H,3,FALSE)))), "ingredient not in list"))</f>
        <v/>
      </c>
      <c r="P943" s="9" t="str">
        <f>IF(AND(G943&lt;&gt;"",G944=""),SUM(G$1:G944)-SUM(P$1:P942),"")</f>
        <v/>
      </c>
      <c r="Q943" t="str">
        <f>IF(AND(O943&lt;&gt;"",O944=""),SUM(O$1:O944)-SUM(Q$1:Q942),"")</f>
        <v/>
      </c>
      <c r="R943" s="114" t="str">
        <f>IF(AND(I943&lt;&gt;"",I944=""),SUM(I$1:I944)-SUM(R$1:R942),"")</f>
        <v/>
      </c>
      <c r="S943" s="114" t="str">
        <f>IF(AND(K943&lt;&gt;"",K944=""),SUM(K$1:K944)-SUM(S$1:S942),"")</f>
        <v/>
      </c>
      <c r="T943" s="114" t="str">
        <f>IF(AND(M943&lt;&gt;"",M944=""),SUM(M$1:M944)-SUM(T$1:T942),"")</f>
        <v/>
      </c>
      <c r="V943" s="9" t="str">
        <f t="shared" si="160"/>
        <v/>
      </c>
      <c r="W943" s="28" t="str">
        <f t="shared" si="161"/>
        <v/>
      </c>
      <c r="X943" s="114" t="str">
        <f t="shared" si="162"/>
        <v/>
      </c>
      <c r="Y943" s="114" t="str">
        <f t="shared" si="163"/>
        <v/>
      </c>
      <c r="Z943" s="114" t="str">
        <f t="shared" si="164"/>
        <v/>
      </c>
    </row>
    <row r="944" spans="1:26" ht="12.75" x14ac:dyDescent="0.2">
      <c r="A944" s="16"/>
      <c r="C944" t="str">
        <f t="shared" si="154"/>
        <v/>
      </c>
      <c r="D944" s="16"/>
      <c r="E944" s="3" t="str">
        <f>IF(B944="","",IFERROR(VLOOKUP(B944,Ingredients!$A:$G,4,FALSE),"ingredient not in list"))</f>
        <v/>
      </c>
      <c r="F944" t="str">
        <f t="shared" si="155"/>
        <v/>
      </c>
      <c r="G944" s="9" t="str">
        <f>IF(B944="", "", IFERROR((VLOOKUP(B944,Ingredients!$A:$H,8,FALSE)*(D944/(VLOOKUP(B944,Ingredients!$A:$H,3,FALSE)))), "ingredient not in list"))</f>
        <v/>
      </c>
      <c r="H944" t="str">
        <f t="shared" si="156"/>
        <v/>
      </c>
      <c r="I944" s="69" t="str">
        <f>IF($B944="", "", IFERROR((VLOOKUP($B944,Ingredients!$A:$K,9,FALSE)*($D944/(VLOOKUP($B944,Ingredients!$A:$K,3,FALSE)))), "ingredient not in list"))</f>
        <v/>
      </c>
      <c r="J944" t="str">
        <f t="shared" si="157"/>
        <v/>
      </c>
      <c r="K944" s="69" t="str">
        <f>IF($B944="", "", IFERROR((VLOOKUP($B944,Ingredients!$A:$K,10,FALSE)*($D944/(VLOOKUP($B944,Ingredients!$A:$K,3,FALSE)))), "ingredient not in list"))</f>
        <v/>
      </c>
      <c r="L944" t="str">
        <f t="shared" si="158"/>
        <v/>
      </c>
      <c r="M944" s="69" t="str">
        <f>IF($B944="", "", IFERROR((VLOOKUP($B944,Ingredients!$A:$K,11,FALSE)*($D944/(VLOOKUP($B944,Ingredients!$A:$K,3,FALSE)))), "ingredient not in list"))</f>
        <v/>
      </c>
      <c r="N944" t="str">
        <f t="shared" si="159"/>
        <v/>
      </c>
      <c r="O944" s="29" t="str">
        <f>IF($B944="", "", IFERROR((VLOOKUP($B944,Ingredients!$A:$H,6,FALSE)*($D944/(VLOOKUP($B944,Ingredients!$A:$H,3,FALSE)))), "ingredient not in list"))</f>
        <v/>
      </c>
      <c r="P944" s="9" t="str">
        <f>IF(AND(G944&lt;&gt;"",G945=""),SUM(G$1:G945)-SUM(P$1:P943),"")</f>
        <v/>
      </c>
      <c r="Q944" t="str">
        <f>IF(AND(O944&lt;&gt;"",O945=""),SUM(O$1:O945)-SUM(Q$1:Q943),"")</f>
        <v/>
      </c>
      <c r="R944" s="114" t="str">
        <f>IF(AND(I944&lt;&gt;"",I945=""),SUM(I$1:I945)-SUM(R$1:R943),"")</f>
        <v/>
      </c>
      <c r="S944" s="114" t="str">
        <f>IF(AND(K944&lt;&gt;"",K945=""),SUM(K$1:K945)-SUM(S$1:S943),"")</f>
        <v/>
      </c>
      <c r="T944" s="114" t="str">
        <f>IF(AND(M944&lt;&gt;"",M945=""),SUM(M$1:M945)-SUM(T$1:T943),"")</f>
        <v/>
      </c>
      <c r="V944" s="9" t="str">
        <f t="shared" si="160"/>
        <v/>
      </c>
      <c r="W944" s="28" t="str">
        <f t="shared" si="161"/>
        <v/>
      </c>
      <c r="X944" s="114" t="str">
        <f t="shared" si="162"/>
        <v/>
      </c>
      <c r="Y944" s="114" t="str">
        <f t="shared" si="163"/>
        <v/>
      </c>
      <c r="Z944" s="114" t="str">
        <f t="shared" si="164"/>
        <v/>
      </c>
    </row>
    <row r="945" spans="1:26" ht="12.75" x14ac:dyDescent="0.2">
      <c r="A945" s="16"/>
      <c r="C945" t="str">
        <f t="shared" si="154"/>
        <v/>
      </c>
      <c r="D945" s="16"/>
      <c r="E945" s="3" t="str">
        <f>IF(B945="","",IFERROR(VLOOKUP(B945,Ingredients!$A:$G,4,FALSE),"ingredient not in list"))</f>
        <v/>
      </c>
      <c r="F945" t="str">
        <f t="shared" si="155"/>
        <v/>
      </c>
      <c r="G945" s="9" t="str">
        <f>IF(B945="", "", IFERROR((VLOOKUP(B945,Ingredients!$A:$H,8,FALSE)*(D945/(VLOOKUP(B945,Ingredients!$A:$H,3,FALSE)))), "ingredient not in list"))</f>
        <v/>
      </c>
      <c r="H945" t="str">
        <f t="shared" si="156"/>
        <v/>
      </c>
      <c r="I945" s="69" t="str">
        <f>IF($B945="", "", IFERROR((VLOOKUP($B945,Ingredients!$A:$K,9,FALSE)*($D945/(VLOOKUP($B945,Ingredients!$A:$K,3,FALSE)))), "ingredient not in list"))</f>
        <v/>
      </c>
      <c r="J945" t="str">
        <f t="shared" si="157"/>
        <v/>
      </c>
      <c r="K945" s="69" t="str">
        <f>IF($B945="", "", IFERROR((VLOOKUP($B945,Ingredients!$A:$K,10,FALSE)*($D945/(VLOOKUP($B945,Ingredients!$A:$K,3,FALSE)))), "ingredient not in list"))</f>
        <v/>
      </c>
      <c r="L945" t="str">
        <f t="shared" si="158"/>
        <v/>
      </c>
      <c r="M945" s="69" t="str">
        <f>IF($B945="", "", IFERROR((VLOOKUP($B945,Ingredients!$A:$K,11,FALSE)*($D945/(VLOOKUP($B945,Ingredients!$A:$K,3,FALSE)))), "ingredient not in list"))</f>
        <v/>
      </c>
      <c r="N945" t="str">
        <f t="shared" si="159"/>
        <v/>
      </c>
      <c r="O945" s="29" t="str">
        <f>IF($B945="", "", IFERROR((VLOOKUP($B945,Ingredients!$A:$H,6,FALSE)*($D945/(VLOOKUP($B945,Ingredients!$A:$H,3,FALSE)))), "ingredient not in list"))</f>
        <v/>
      </c>
      <c r="P945" s="9" t="str">
        <f>IF(AND(G945&lt;&gt;"",G946=""),SUM(G$1:G946)-SUM(P$1:P944),"")</f>
        <v/>
      </c>
      <c r="Q945" t="str">
        <f>IF(AND(O945&lt;&gt;"",O946=""),SUM(O$1:O946)-SUM(Q$1:Q944),"")</f>
        <v/>
      </c>
      <c r="R945" s="114" t="str">
        <f>IF(AND(I945&lt;&gt;"",I946=""),SUM(I$1:I946)-SUM(R$1:R944),"")</f>
        <v/>
      </c>
      <c r="S945" s="114" t="str">
        <f>IF(AND(K945&lt;&gt;"",K946=""),SUM(K$1:K946)-SUM(S$1:S944),"")</f>
        <v/>
      </c>
      <c r="T945" s="114" t="str">
        <f>IF(AND(M945&lt;&gt;"",M946=""),SUM(M$1:M946)-SUM(T$1:T944),"")</f>
        <v/>
      </c>
      <c r="V945" s="9" t="str">
        <f t="shared" si="160"/>
        <v/>
      </c>
      <c r="W945" s="28" t="str">
        <f t="shared" si="161"/>
        <v/>
      </c>
      <c r="X945" s="114" t="str">
        <f t="shared" si="162"/>
        <v/>
      </c>
      <c r="Y945" s="114" t="str">
        <f t="shared" si="163"/>
        <v/>
      </c>
      <c r="Z945" s="114" t="str">
        <f t="shared" si="164"/>
        <v/>
      </c>
    </row>
    <row r="946" spans="1:26" ht="12.75" x14ac:dyDescent="0.2">
      <c r="A946" s="16"/>
      <c r="C946" t="str">
        <f t="shared" si="154"/>
        <v/>
      </c>
      <c r="D946" s="16"/>
      <c r="E946" s="3" t="str">
        <f>IF(B946="","",IFERROR(VLOOKUP(B946,Ingredients!$A:$G,4,FALSE),"ingredient not in list"))</f>
        <v/>
      </c>
      <c r="F946" t="str">
        <f t="shared" si="155"/>
        <v/>
      </c>
      <c r="G946" s="9" t="str">
        <f>IF(B946="", "", IFERROR((VLOOKUP(B946,Ingredients!$A:$H,8,FALSE)*(D946/(VLOOKUP(B946,Ingredients!$A:$H,3,FALSE)))), "ingredient not in list"))</f>
        <v/>
      </c>
      <c r="H946" t="str">
        <f t="shared" si="156"/>
        <v/>
      </c>
      <c r="I946" s="69" t="str">
        <f>IF($B946="", "", IFERROR((VLOOKUP($B946,Ingredients!$A:$K,9,FALSE)*($D946/(VLOOKUP($B946,Ingredients!$A:$K,3,FALSE)))), "ingredient not in list"))</f>
        <v/>
      </c>
      <c r="J946" t="str">
        <f t="shared" si="157"/>
        <v/>
      </c>
      <c r="K946" s="69" t="str">
        <f>IF($B946="", "", IFERROR((VLOOKUP($B946,Ingredients!$A:$K,10,FALSE)*($D946/(VLOOKUP($B946,Ingredients!$A:$K,3,FALSE)))), "ingredient not in list"))</f>
        <v/>
      </c>
      <c r="L946" t="str">
        <f t="shared" si="158"/>
        <v/>
      </c>
      <c r="M946" s="69" t="str">
        <f>IF($B946="", "", IFERROR((VLOOKUP($B946,Ingredients!$A:$K,11,FALSE)*($D946/(VLOOKUP($B946,Ingredients!$A:$K,3,FALSE)))), "ingredient not in list"))</f>
        <v/>
      </c>
      <c r="N946" t="str">
        <f t="shared" si="159"/>
        <v/>
      </c>
      <c r="O946" s="29" t="str">
        <f>IF($B946="", "", IFERROR((VLOOKUP($B946,Ingredients!$A:$H,6,FALSE)*($D946/(VLOOKUP($B946,Ingredients!$A:$H,3,FALSE)))), "ingredient not in list"))</f>
        <v/>
      </c>
      <c r="P946" s="9" t="str">
        <f>IF(AND(G946&lt;&gt;"",G947=""),SUM(G$1:G947)-SUM(P$1:P945),"")</f>
        <v/>
      </c>
      <c r="Q946" t="str">
        <f>IF(AND(O946&lt;&gt;"",O947=""),SUM(O$1:O947)-SUM(Q$1:Q945),"")</f>
        <v/>
      </c>
      <c r="R946" s="114" t="str">
        <f>IF(AND(I946&lt;&gt;"",I947=""),SUM(I$1:I947)-SUM(R$1:R945),"")</f>
        <v/>
      </c>
      <c r="S946" s="114" t="str">
        <f>IF(AND(K946&lt;&gt;"",K947=""),SUM(K$1:K947)-SUM(S$1:S945),"")</f>
        <v/>
      </c>
      <c r="T946" s="114" t="str">
        <f>IF(AND(M946&lt;&gt;"",M947=""),SUM(M$1:M947)-SUM(T$1:T945),"")</f>
        <v/>
      </c>
      <c r="V946" s="9" t="str">
        <f t="shared" si="160"/>
        <v/>
      </c>
      <c r="W946" s="28" t="str">
        <f t="shared" si="161"/>
        <v/>
      </c>
      <c r="X946" s="114" t="str">
        <f t="shared" si="162"/>
        <v/>
      </c>
      <c r="Y946" s="114" t="str">
        <f t="shared" si="163"/>
        <v/>
      </c>
      <c r="Z946" s="114" t="str">
        <f t="shared" si="164"/>
        <v/>
      </c>
    </row>
    <row r="947" spans="1:26" ht="12.75" x14ac:dyDescent="0.2">
      <c r="A947" s="16"/>
      <c r="C947" t="str">
        <f t="shared" si="154"/>
        <v/>
      </c>
      <c r="D947" s="16"/>
      <c r="E947" s="3" t="str">
        <f>IF(B947="","",IFERROR(VLOOKUP(B947,Ingredients!$A:$G,4,FALSE),"ingredient not in list"))</f>
        <v/>
      </c>
      <c r="F947" t="str">
        <f t="shared" si="155"/>
        <v/>
      </c>
      <c r="G947" s="9" t="str">
        <f>IF(B947="", "", IFERROR((VLOOKUP(B947,Ingredients!$A:$H,8,FALSE)*(D947/(VLOOKUP(B947,Ingredients!$A:$H,3,FALSE)))), "ingredient not in list"))</f>
        <v/>
      </c>
      <c r="H947" t="str">
        <f t="shared" si="156"/>
        <v/>
      </c>
      <c r="I947" s="69" t="str">
        <f>IF($B947="", "", IFERROR((VLOOKUP($B947,Ingredients!$A:$K,9,FALSE)*($D947/(VLOOKUP($B947,Ingredients!$A:$K,3,FALSE)))), "ingredient not in list"))</f>
        <v/>
      </c>
      <c r="J947" t="str">
        <f t="shared" si="157"/>
        <v/>
      </c>
      <c r="K947" s="69" t="str">
        <f>IF($B947="", "", IFERROR((VLOOKUP($B947,Ingredients!$A:$K,10,FALSE)*($D947/(VLOOKUP($B947,Ingredients!$A:$K,3,FALSE)))), "ingredient not in list"))</f>
        <v/>
      </c>
      <c r="L947" t="str">
        <f t="shared" si="158"/>
        <v/>
      </c>
      <c r="M947" s="69" t="str">
        <f>IF($B947="", "", IFERROR((VLOOKUP($B947,Ingredients!$A:$K,11,FALSE)*($D947/(VLOOKUP($B947,Ingredients!$A:$K,3,FALSE)))), "ingredient not in list"))</f>
        <v/>
      </c>
      <c r="N947" t="str">
        <f t="shared" si="159"/>
        <v/>
      </c>
      <c r="O947" s="29" t="str">
        <f>IF($B947="", "", IFERROR((VLOOKUP($B947,Ingredients!$A:$H,6,FALSE)*($D947/(VLOOKUP($B947,Ingredients!$A:$H,3,FALSE)))), "ingredient not in list"))</f>
        <v/>
      </c>
      <c r="P947" s="9" t="str">
        <f>IF(AND(G947&lt;&gt;"",G948=""),SUM(G$1:G948)-SUM(P$1:P946),"")</f>
        <v/>
      </c>
      <c r="Q947" t="str">
        <f>IF(AND(O947&lt;&gt;"",O948=""),SUM(O$1:O948)-SUM(Q$1:Q946),"")</f>
        <v/>
      </c>
      <c r="R947" s="114" t="str">
        <f>IF(AND(I947&lt;&gt;"",I948=""),SUM(I$1:I948)-SUM(R$1:R946),"")</f>
        <v/>
      </c>
      <c r="S947" s="114" t="str">
        <f>IF(AND(K947&lt;&gt;"",K948=""),SUM(K$1:K948)-SUM(S$1:S946),"")</f>
        <v/>
      </c>
      <c r="T947" s="114" t="str">
        <f>IF(AND(M947&lt;&gt;"",M948=""),SUM(M$1:M948)-SUM(T$1:T946),"")</f>
        <v/>
      </c>
      <c r="V947" s="9" t="str">
        <f t="shared" si="160"/>
        <v/>
      </c>
      <c r="W947" s="28" t="str">
        <f t="shared" si="161"/>
        <v/>
      </c>
      <c r="X947" s="114" t="str">
        <f t="shared" si="162"/>
        <v/>
      </c>
      <c r="Y947" s="114" t="str">
        <f t="shared" si="163"/>
        <v/>
      </c>
      <c r="Z947" s="114" t="str">
        <f t="shared" si="164"/>
        <v/>
      </c>
    </row>
    <row r="948" spans="1:26" ht="12.75" x14ac:dyDescent="0.2">
      <c r="A948" s="16"/>
      <c r="C948" t="str">
        <f t="shared" si="154"/>
        <v/>
      </c>
      <c r="D948" s="16"/>
      <c r="E948" s="3" t="str">
        <f>IF(B948="","",IFERROR(VLOOKUP(B948,Ingredients!$A:$G,4,FALSE),"ingredient not in list"))</f>
        <v/>
      </c>
      <c r="F948" t="str">
        <f t="shared" si="155"/>
        <v/>
      </c>
      <c r="G948" s="9" t="str">
        <f>IF(B948="", "", IFERROR((VLOOKUP(B948,Ingredients!$A:$H,8,FALSE)*(D948/(VLOOKUP(B948,Ingredients!$A:$H,3,FALSE)))), "ingredient not in list"))</f>
        <v/>
      </c>
      <c r="H948" t="str">
        <f t="shared" si="156"/>
        <v/>
      </c>
      <c r="I948" s="69" t="str">
        <f>IF($B948="", "", IFERROR((VLOOKUP($B948,Ingredients!$A:$K,9,FALSE)*($D948/(VLOOKUP($B948,Ingredients!$A:$K,3,FALSE)))), "ingredient not in list"))</f>
        <v/>
      </c>
      <c r="J948" t="str">
        <f t="shared" si="157"/>
        <v/>
      </c>
      <c r="K948" s="69" t="str">
        <f>IF($B948="", "", IFERROR((VLOOKUP($B948,Ingredients!$A:$K,10,FALSE)*($D948/(VLOOKUP($B948,Ingredients!$A:$K,3,FALSE)))), "ingredient not in list"))</f>
        <v/>
      </c>
      <c r="L948" t="str">
        <f t="shared" si="158"/>
        <v/>
      </c>
      <c r="M948" s="69" t="str">
        <f>IF($B948="", "", IFERROR((VLOOKUP($B948,Ingredients!$A:$K,11,FALSE)*($D948/(VLOOKUP($B948,Ingredients!$A:$K,3,FALSE)))), "ingredient not in list"))</f>
        <v/>
      </c>
      <c r="N948" t="str">
        <f t="shared" si="159"/>
        <v/>
      </c>
      <c r="O948" s="29" t="str">
        <f>IF($B948="", "", IFERROR((VLOOKUP($B948,Ingredients!$A:$H,6,FALSE)*($D948/(VLOOKUP($B948,Ingredients!$A:$H,3,FALSE)))), "ingredient not in list"))</f>
        <v/>
      </c>
      <c r="P948" s="9" t="str">
        <f>IF(AND(G948&lt;&gt;"",G949=""),SUM(G$1:G949)-SUM(P$1:P947),"")</f>
        <v/>
      </c>
      <c r="Q948" t="str">
        <f>IF(AND(O948&lt;&gt;"",O949=""),SUM(O$1:O949)-SUM(Q$1:Q947),"")</f>
        <v/>
      </c>
      <c r="R948" s="114" t="str">
        <f>IF(AND(I948&lt;&gt;"",I949=""),SUM(I$1:I949)-SUM(R$1:R947),"")</f>
        <v/>
      </c>
      <c r="S948" s="114" t="str">
        <f>IF(AND(K948&lt;&gt;"",K949=""),SUM(K$1:K949)-SUM(S$1:S947),"")</f>
        <v/>
      </c>
      <c r="T948" s="114" t="str">
        <f>IF(AND(M948&lt;&gt;"",M949=""),SUM(M$1:M949)-SUM(T$1:T947),"")</f>
        <v/>
      </c>
      <c r="V948" s="9" t="str">
        <f t="shared" si="160"/>
        <v/>
      </c>
      <c r="W948" s="28" t="str">
        <f t="shared" si="161"/>
        <v/>
      </c>
      <c r="X948" s="114" t="str">
        <f t="shared" si="162"/>
        <v/>
      </c>
      <c r="Y948" s="114" t="str">
        <f t="shared" si="163"/>
        <v/>
      </c>
      <c r="Z948" s="114" t="str">
        <f t="shared" si="164"/>
        <v/>
      </c>
    </row>
    <row r="949" spans="1:26" ht="12.75" x14ac:dyDescent="0.2">
      <c r="A949" s="16"/>
      <c r="C949" t="str">
        <f t="shared" si="154"/>
        <v/>
      </c>
      <c r="D949" s="16"/>
      <c r="E949" s="3" t="str">
        <f>IF(B949="","",IFERROR(VLOOKUP(B949,Ingredients!$A:$G,4,FALSE),"ingredient not in list"))</f>
        <v/>
      </c>
      <c r="F949" t="str">
        <f t="shared" si="155"/>
        <v/>
      </c>
      <c r="G949" s="9" t="str">
        <f>IF(B949="", "", IFERROR((VLOOKUP(B949,Ingredients!$A:$H,8,FALSE)*(D949/(VLOOKUP(B949,Ingredients!$A:$H,3,FALSE)))), "ingredient not in list"))</f>
        <v/>
      </c>
      <c r="H949" t="str">
        <f t="shared" si="156"/>
        <v/>
      </c>
      <c r="I949" s="69" t="str">
        <f>IF($B949="", "", IFERROR((VLOOKUP($B949,Ingredients!$A:$K,9,FALSE)*($D949/(VLOOKUP($B949,Ingredients!$A:$K,3,FALSE)))), "ingredient not in list"))</f>
        <v/>
      </c>
      <c r="J949" t="str">
        <f t="shared" si="157"/>
        <v/>
      </c>
      <c r="K949" s="69" t="str">
        <f>IF($B949="", "", IFERROR((VLOOKUP($B949,Ingredients!$A:$K,10,FALSE)*($D949/(VLOOKUP($B949,Ingredients!$A:$K,3,FALSE)))), "ingredient not in list"))</f>
        <v/>
      </c>
      <c r="L949" t="str">
        <f t="shared" si="158"/>
        <v/>
      </c>
      <c r="M949" s="69" t="str">
        <f>IF($B949="", "", IFERROR((VLOOKUP($B949,Ingredients!$A:$K,11,FALSE)*($D949/(VLOOKUP($B949,Ingredients!$A:$K,3,FALSE)))), "ingredient not in list"))</f>
        <v/>
      </c>
      <c r="N949" t="str">
        <f t="shared" si="159"/>
        <v/>
      </c>
      <c r="O949" s="29" t="str">
        <f>IF($B949="", "", IFERROR((VLOOKUP($B949,Ingredients!$A:$H,6,FALSE)*($D949/(VLOOKUP($B949,Ingredients!$A:$H,3,FALSE)))), "ingredient not in list"))</f>
        <v/>
      </c>
      <c r="P949" s="9" t="str">
        <f>IF(AND(G949&lt;&gt;"",G950=""),SUM(G$1:G950)-SUM(P$1:P948),"")</f>
        <v/>
      </c>
      <c r="Q949" t="str">
        <f>IF(AND(O949&lt;&gt;"",O950=""),SUM(O$1:O950)-SUM(Q$1:Q948),"")</f>
        <v/>
      </c>
      <c r="R949" s="114" t="str">
        <f>IF(AND(I949&lt;&gt;"",I950=""),SUM(I$1:I950)-SUM(R$1:R948),"")</f>
        <v/>
      </c>
      <c r="S949" s="114" t="str">
        <f>IF(AND(K949&lt;&gt;"",K950=""),SUM(K$1:K950)-SUM(S$1:S948),"")</f>
        <v/>
      </c>
      <c r="T949" s="114" t="str">
        <f>IF(AND(M949&lt;&gt;"",M950=""),SUM(M$1:M950)-SUM(T$1:T948),"")</f>
        <v/>
      </c>
      <c r="V949" s="9" t="str">
        <f t="shared" si="160"/>
        <v/>
      </c>
      <c r="W949" s="28" t="str">
        <f t="shared" si="161"/>
        <v/>
      </c>
      <c r="X949" s="114" t="str">
        <f t="shared" si="162"/>
        <v/>
      </c>
      <c r="Y949" s="114" t="str">
        <f t="shared" si="163"/>
        <v/>
      </c>
      <c r="Z949" s="114" t="str">
        <f t="shared" si="164"/>
        <v/>
      </c>
    </row>
    <row r="950" spans="1:26" ht="12.75" x14ac:dyDescent="0.2">
      <c r="A950" s="16"/>
      <c r="C950" t="str">
        <f t="shared" si="154"/>
        <v/>
      </c>
      <c r="D950" s="16"/>
      <c r="E950" s="3" t="str">
        <f>IF(B950="","",IFERROR(VLOOKUP(B950,Ingredients!$A:$G,4,FALSE),"ingredient not in list"))</f>
        <v/>
      </c>
      <c r="F950" t="str">
        <f t="shared" si="155"/>
        <v/>
      </c>
      <c r="G950" s="9" t="str">
        <f>IF(B950="", "", IFERROR((VLOOKUP(B950,Ingredients!$A:$H,8,FALSE)*(D950/(VLOOKUP(B950,Ingredients!$A:$H,3,FALSE)))), "ingredient not in list"))</f>
        <v/>
      </c>
      <c r="H950" t="str">
        <f t="shared" si="156"/>
        <v/>
      </c>
      <c r="I950" s="69" t="str">
        <f>IF($B950="", "", IFERROR((VLOOKUP($B950,Ingredients!$A:$K,9,FALSE)*($D950/(VLOOKUP($B950,Ingredients!$A:$K,3,FALSE)))), "ingredient not in list"))</f>
        <v/>
      </c>
      <c r="J950" t="str">
        <f t="shared" si="157"/>
        <v/>
      </c>
      <c r="K950" s="69" t="str">
        <f>IF($B950="", "", IFERROR((VLOOKUP($B950,Ingredients!$A:$K,10,FALSE)*($D950/(VLOOKUP($B950,Ingredients!$A:$K,3,FALSE)))), "ingredient not in list"))</f>
        <v/>
      </c>
      <c r="L950" t="str">
        <f t="shared" si="158"/>
        <v/>
      </c>
      <c r="M950" s="69" t="str">
        <f>IF($B950="", "", IFERROR((VLOOKUP($B950,Ingredients!$A:$K,11,FALSE)*($D950/(VLOOKUP($B950,Ingredients!$A:$K,3,FALSE)))), "ingredient not in list"))</f>
        <v/>
      </c>
      <c r="N950" t="str">
        <f t="shared" si="159"/>
        <v/>
      </c>
      <c r="O950" s="29" t="str">
        <f>IF($B950="", "", IFERROR((VLOOKUP($B950,Ingredients!$A:$H,6,FALSE)*($D950/(VLOOKUP($B950,Ingredients!$A:$H,3,FALSE)))), "ingredient not in list"))</f>
        <v/>
      </c>
      <c r="P950" s="9" t="str">
        <f>IF(AND(G950&lt;&gt;"",G951=""),SUM(G$1:G951)-SUM(P$1:P949),"")</f>
        <v/>
      </c>
      <c r="Q950" t="str">
        <f>IF(AND(O950&lt;&gt;"",O951=""),SUM(O$1:O951)-SUM(Q$1:Q949),"")</f>
        <v/>
      </c>
      <c r="R950" s="114" t="str">
        <f>IF(AND(I950&lt;&gt;"",I951=""),SUM(I$1:I951)-SUM(R$1:R949),"")</f>
        <v/>
      </c>
      <c r="S950" s="114" t="str">
        <f>IF(AND(K950&lt;&gt;"",K951=""),SUM(K$1:K951)-SUM(S$1:S949),"")</f>
        <v/>
      </c>
      <c r="T950" s="114" t="str">
        <f>IF(AND(M950&lt;&gt;"",M951=""),SUM(M$1:M951)-SUM(T$1:T949),"")</f>
        <v/>
      </c>
      <c r="V950" s="9" t="str">
        <f t="shared" si="160"/>
        <v/>
      </c>
      <c r="W950" s="28" t="str">
        <f t="shared" si="161"/>
        <v/>
      </c>
      <c r="X950" s="114" t="str">
        <f t="shared" si="162"/>
        <v/>
      </c>
      <c r="Y950" s="114" t="str">
        <f t="shared" si="163"/>
        <v/>
      </c>
      <c r="Z950" s="114" t="str">
        <f t="shared" si="164"/>
        <v/>
      </c>
    </row>
    <row r="951" spans="1:26" ht="12.75" x14ac:dyDescent="0.2">
      <c r="A951" s="16"/>
      <c r="C951" t="str">
        <f t="shared" si="154"/>
        <v/>
      </c>
      <c r="D951" s="16"/>
      <c r="E951" s="3" t="str">
        <f>IF(B951="","",IFERROR(VLOOKUP(B951,Ingredients!$A:$G,4,FALSE),"ingredient not in list"))</f>
        <v/>
      </c>
      <c r="F951" t="str">
        <f t="shared" si="155"/>
        <v/>
      </c>
      <c r="G951" s="9" t="str">
        <f>IF(B951="", "", IFERROR((VLOOKUP(B951,Ingredients!$A:$H,8,FALSE)*(D951/(VLOOKUP(B951,Ingredients!$A:$H,3,FALSE)))), "ingredient not in list"))</f>
        <v/>
      </c>
      <c r="H951" t="str">
        <f t="shared" si="156"/>
        <v/>
      </c>
      <c r="I951" s="69" t="str">
        <f>IF($B951="", "", IFERROR((VLOOKUP($B951,Ingredients!$A:$K,9,FALSE)*($D951/(VLOOKUP($B951,Ingredients!$A:$K,3,FALSE)))), "ingredient not in list"))</f>
        <v/>
      </c>
      <c r="J951" t="str">
        <f t="shared" si="157"/>
        <v/>
      </c>
      <c r="K951" s="69" t="str">
        <f>IF($B951="", "", IFERROR((VLOOKUP($B951,Ingredients!$A:$K,10,FALSE)*($D951/(VLOOKUP($B951,Ingredients!$A:$K,3,FALSE)))), "ingredient not in list"))</f>
        <v/>
      </c>
      <c r="L951" t="str">
        <f t="shared" si="158"/>
        <v/>
      </c>
      <c r="M951" s="69" t="str">
        <f>IF($B951="", "", IFERROR((VLOOKUP($B951,Ingredients!$A:$K,11,FALSE)*($D951/(VLOOKUP($B951,Ingredients!$A:$K,3,FALSE)))), "ingredient not in list"))</f>
        <v/>
      </c>
      <c r="N951" t="str">
        <f t="shared" si="159"/>
        <v/>
      </c>
      <c r="O951" s="29" t="str">
        <f>IF($B951="", "", IFERROR((VLOOKUP($B951,Ingredients!$A:$H,6,FALSE)*($D951/(VLOOKUP($B951,Ingredients!$A:$H,3,FALSE)))), "ingredient not in list"))</f>
        <v/>
      </c>
      <c r="P951" s="9" t="str">
        <f>IF(AND(G951&lt;&gt;"",G952=""),SUM(G$1:G952)-SUM(P$1:P950),"")</f>
        <v/>
      </c>
      <c r="Q951" t="str">
        <f>IF(AND(O951&lt;&gt;"",O952=""),SUM(O$1:O952)-SUM(Q$1:Q950),"")</f>
        <v/>
      </c>
      <c r="R951" s="114" t="str">
        <f>IF(AND(I951&lt;&gt;"",I952=""),SUM(I$1:I952)-SUM(R$1:R950),"")</f>
        <v/>
      </c>
      <c r="S951" s="114" t="str">
        <f>IF(AND(K951&lt;&gt;"",K952=""),SUM(K$1:K952)-SUM(S$1:S950),"")</f>
        <v/>
      </c>
      <c r="T951" s="114" t="str">
        <f>IF(AND(M951&lt;&gt;"",M952=""),SUM(M$1:M952)-SUM(T$1:T950),"")</f>
        <v/>
      </c>
      <c r="V951" s="9" t="str">
        <f t="shared" si="160"/>
        <v/>
      </c>
      <c r="W951" s="28" t="str">
        <f t="shared" si="161"/>
        <v/>
      </c>
      <c r="X951" s="114" t="str">
        <f t="shared" si="162"/>
        <v/>
      </c>
      <c r="Y951" s="114" t="str">
        <f t="shared" si="163"/>
        <v/>
      </c>
      <c r="Z951" s="114" t="str">
        <f t="shared" si="164"/>
        <v/>
      </c>
    </row>
    <row r="952" spans="1:26" ht="12.75" x14ac:dyDescent="0.2">
      <c r="A952" s="16"/>
      <c r="C952" t="str">
        <f t="shared" si="154"/>
        <v/>
      </c>
      <c r="D952" s="16"/>
      <c r="E952" s="3" t="str">
        <f>IF(B952="","",IFERROR(VLOOKUP(B952,Ingredients!$A:$G,4,FALSE),"ingredient not in list"))</f>
        <v/>
      </c>
      <c r="F952" t="str">
        <f t="shared" si="155"/>
        <v/>
      </c>
      <c r="G952" s="9" t="str">
        <f>IF(B952="", "", IFERROR((VLOOKUP(B952,Ingredients!$A:$H,8,FALSE)*(D952/(VLOOKUP(B952,Ingredients!$A:$H,3,FALSE)))), "ingredient not in list"))</f>
        <v/>
      </c>
      <c r="H952" t="str">
        <f t="shared" si="156"/>
        <v/>
      </c>
      <c r="I952" s="69" t="str">
        <f>IF($B952="", "", IFERROR((VLOOKUP($B952,Ingredients!$A:$K,9,FALSE)*($D952/(VLOOKUP($B952,Ingredients!$A:$K,3,FALSE)))), "ingredient not in list"))</f>
        <v/>
      </c>
      <c r="J952" t="str">
        <f t="shared" si="157"/>
        <v/>
      </c>
      <c r="K952" s="69" t="str">
        <f>IF($B952="", "", IFERROR((VLOOKUP($B952,Ingredients!$A:$K,10,FALSE)*($D952/(VLOOKUP($B952,Ingredients!$A:$K,3,FALSE)))), "ingredient not in list"))</f>
        <v/>
      </c>
      <c r="L952" t="str">
        <f t="shared" si="158"/>
        <v/>
      </c>
      <c r="M952" s="69" t="str">
        <f>IF($B952="", "", IFERROR((VLOOKUP($B952,Ingredients!$A:$K,11,FALSE)*($D952/(VLOOKUP($B952,Ingredients!$A:$K,3,FALSE)))), "ingredient not in list"))</f>
        <v/>
      </c>
      <c r="N952" t="str">
        <f t="shared" si="159"/>
        <v/>
      </c>
      <c r="O952" s="29" t="str">
        <f>IF($B952="", "", IFERROR((VLOOKUP($B952,Ingredients!$A:$H,6,FALSE)*($D952/(VLOOKUP($B952,Ingredients!$A:$H,3,FALSE)))), "ingredient not in list"))</f>
        <v/>
      </c>
      <c r="P952" s="9" t="str">
        <f>IF(AND(G952&lt;&gt;"",G953=""),SUM(G$1:G953)-SUM(P$1:P951),"")</f>
        <v/>
      </c>
      <c r="Q952" t="str">
        <f>IF(AND(O952&lt;&gt;"",O953=""),SUM(O$1:O953)-SUM(Q$1:Q951),"")</f>
        <v/>
      </c>
      <c r="R952" s="114" t="str">
        <f>IF(AND(I952&lt;&gt;"",I953=""),SUM(I$1:I953)-SUM(R$1:R951),"")</f>
        <v/>
      </c>
      <c r="S952" s="114" t="str">
        <f>IF(AND(K952&lt;&gt;"",K953=""),SUM(K$1:K953)-SUM(S$1:S951),"")</f>
        <v/>
      </c>
      <c r="T952" s="114" t="str">
        <f>IF(AND(M952&lt;&gt;"",M953=""),SUM(M$1:M953)-SUM(T$1:T951),"")</f>
        <v/>
      </c>
      <c r="V952" s="9" t="str">
        <f t="shared" si="160"/>
        <v/>
      </c>
      <c r="W952" s="28" t="str">
        <f t="shared" si="161"/>
        <v/>
      </c>
      <c r="X952" s="114" t="str">
        <f t="shared" si="162"/>
        <v/>
      </c>
      <c r="Y952" s="114" t="str">
        <f t="shared" si="163"/>
        <v/>
      </c>
      <c r="Z952" s="114" t="str">
        <f t="shared" si="164"/>
        <v/>
      </c>
    </row>
    <row r="953" spans="1:26" ht="12.75" x14ac:dyDescent="0.2">
      <c r="A953" s="16"/>
      <c r="C953" t="str">
        <f t="shared" si="154"/>
        <v/>
      </c>
      <c r="D953" s="16"/>
      <c r="E953" s="3" t="str">
        <f>IF(B953="","",IFERROR(VLOOKUP(B953,Ingredients!$A:$G,4,FALSE),"ingredient not in list"))</f>
        <v/>
      </c>
      <c r="F953" t="str">
        <f t="shared" si="155"/>
        <v/>
      </c>
      <c r="G953" s="9" t="str">
        <f>IF(B953="", "", IFERROR((VLOOKUP(B953,Ingredients!$A:$H,8,FALSE)*(D953/(VLOOKUP(B953,Ingredients!$A:$H,3,FALSE)))), "ingredient not in list"))</f>
        <v/>
      </c>
      <c r="H953" t="str">
        <f t="shared" si="156"/>
        <v/>
      </c>
      <c r="I953" s="69" t="str">
        <f>IF($B953="", "", IFERROR((VLOOKUP($B953,Ingredients!$A:$K,9,FALSE)*($D953/(VLOOKUP($B953,Ingredients!$A:$K,3,FALSE)))), "ingredient not in list"))</f>
        <v/>
      </c>
      <c r="J953" t="str">
        <f t="shared" si="157"/>
        <v/>
      </c>
      <c r="K953" s="69" t="str">
        <f>IF($B953="", "", IFERROR((VLOOKUP($B953,Ingredients!$A:$K,10,FALSE)*($D953/(VLOOKUP($B953,Ingredients!$A:$K,3,FALSE)))), "ingredient not in list"))</f>
        <v/>
      </c>
      <c r="L953" t="str">
        <f t="shared" si="158"/>
        <v/>
      </c>
      <c r="M953" s="69" t="str">
        <f>IF($B953="", "", IFERROR((VLOOKUP($B953,Ingredients!$A:$K,11,FALSE)*($D953/(VLOOKUP($B953,Ingredients!$A:$K,3,FALSE)))), "ingredient not in list"))</f>
        <v/>
      </c>
      <c r="N953" t="str">
        <f t="shared" si="159"/>
        <v/>
      </c>
      <c r="O953" s="29" t="str">
        <f>IF($B953="", "", IFERROR((VLOOKUP($B953,Ingredients!$A:$H,6,FALSE)*($D953/(VLOOKUP($B953,Ingredients!$A:$H,3,FALSE)))), "ingredient not in list"))</f>
        <v/>
      </c>
      <c r="P953" s="9" t="str">
        <f>IF(AND(G953&lt;&gt;"",G954=""),SUM(G$1:G954)-SUM(P$1:P952),"")</f>
        <v/>
      </c>
      <c r="Q953" t="str">
        <f>IF(AND(O953&lt;&gt;"",O954=""),SUM(O$1:O954)-SUM(Q$1:Q952),"")</f>
        <v/>
      </c>
      <c r="R953" s="114" t="str">
        <f>IF(AND(I953&lt;&gt;"",I954=""),SUM(I$1:I954)-SUM(R$1:R952),"")</f>
        <v/>
      </c>
      <c r="S953" s="114" t="str">
        <f>IF(AND(K953&lt;&gt;"",K954=""),SUM(K$1:K954)-SUM(S$1:S952),"")</f>
        <v/>
      </c>
      <c r="T953" s="114" t="str">
        <f>IF(AND(M953&lt;&gt;"",M954=""),SUM(M$1:M954)-SUM(T$1:T952),"")</f>
        <v/>
      </c>
      <c r="V953" s="9" t="str">
        <f t="shared" si="160"/>
        <v/>
      </c>
      <c r="W953" s="28" t="str">
        <f t="shared" si="161"/>
        <v/>
      </c>
      <c r="X953" s="114" t="str">
        <f t="shared" si="162"/>
        <v/>
      </c>
      <c r="Y953" s="114" t="str">
        <f t="shared" si="163"/>
        <v/>
      </c>
      <c r="Z953" s="114" t="str">
        <f t="shared" si="164"/>
        <v/>
      </c>
    </row>
    <row r="954" spans="1:26" ht="12.75" x14ac:dyDescent="0.2">
      <c r="A954" s="16"/>
      <c r="C954" t="str">
        <f t="shared" si="154"/>
        <v/>
      </c>
      <c r="D954" s="16"/>
      <c r="E954" s="3" t="str">
        <f>IF(B954="","",IFERROR(VLOOKUP(B954,Ingredients!$A:$G,4,FALSE),"ingredient not in list"))</f>
        <v/>
      </c>
      <c r="F954" t="str">
        <f t="shared" si="155"/>
        <v/>
      </c>
      <c r="G954" s="9" t="str">
        <f>IF(B954="", "", IFERROR((VLOOKUP(B954,Ingredients!$A:$H,8,FALSE)*(D954/(VLOOKUP(B954,Ingredients!$A:$H,3,FALSE)))), "ingredient not in list"))</f>
        <v/>
      </c>
      <c r="H954" t="str">
        <f t="shared" si="156"/>
        <v/>
      </c>
      <c r="I954" s="69" t="str">
        <f>IF($B954="", "", IFERROR((VLOOKUP($B954,Ingredients!$A:$K,9,FALSE)*($D954/(VLOOKUP($B954,Ingredients!$A:$K,3,FALSE)))), "ingredient not in list"))</f>
        <v/>
      </c>
      <c r="J954" t="str">
        <f t="shared" si="157"/>
        <v/>
      </c>
      <c r="K954" s="69" t="str">
        <f>IF($B954="", "", IFERROR((VLOOKUP($B954,Ingredients!$A:$K,10,FALSE)*($D954/(VLOOKUP($B954,Ingredients!$A:$K,3,FALSE)))), "ingredient not in list"))</f>
        <v/>
      </c>
      <c r="L954" t="str">
        <f t="shared" si="158"/>
        <v/>
      </c>
      <c r="M954" s="69" t="str">
        <f>IF($B954="", "", IFERROR((VLOOKUP($B954,Ingredients!$A:$K,11,FALSE)*($D954/(VLOOKUP($B954,Ingredients!$A:$K,3,FALSE)))), "ingredient not in list"))</f>
        <v/>
      </c>
      <c r="N954" t="str">
        <f t="shared" si="159"/>
        <v/>
      </c>
      <c r="O954" s="29" t="str">
        <f>IF($B954="", "", IFERROR((VLOOKUP($B954,Ingredients!$A:$H,6,FALSE)*($D954/(VLOOKUP($B954,Ingredients!$A:$H,3,FALSE)))), "ingredient not in list"))</f>
        <v/>
      </c>
      <c r="P954" s="9" t="str">
        <f>IF(AND(G954&lt;&gt;"",G955=""),SUM(G$1:G955)-SUM(P$1:P953),"")</f>
        <v/>
      </c>
      <c r="Q954" t="str">
        <f>IF(AND(O954&lt;&gt;"",O955=""),SUM(O$1:O955)-SUM(Q$1:Q953),"")</f>
        <v/>
      </c>
      <c r="R954" s="114" t="str">
        <f>IF(AND(I954&lt;&gt;"",I955=""),SUM(I$1:I955)-SUM(R$1:R953),"")</f>
        <v/>
      </c>
      <c r="S954" s="114" t="str">
        <f>IF(AND(K954&lt;&gt;"",K955=""),SUM(K$1:K955)-SUM(S$1:S953),"")</f>
        <v/>
      </c>
      <c r="T954" s="114" t="str">
        <f>IF(AND(M954&lt;&gt;"",M955=""),SUM(M$1:M955)-SUM(T$1:T953),"")</f>
        <v/>
      </c>
      <c r="V954" s="9" t="str">
        <f t="shared" si="160"/>
        <v/>
      </c>
      <c r="W954" s="28" t="str">
        <f t="shared" si="161"/>
        <v/>
      </c>
      <c r="X954" s="114" t="str">
        <f t="shared" si="162"/>
        <v/>
      </c>
      <c r="Y954" s="114" t="str">
        <f t="shared" si="163"/>
        <v/>
      </c>
      <c r="Z954" s="114" t="str">
        <f t="shared" si="164"/>
        <v/>
      </c>
    </row>
    <row r="955" spans="1:26" ht="12.75" x14ac:dyDescent="0.2">
      <c r="A955" s="16"/>
      <c r="C955" t="str">
        <f t="shared" si="154"/>
        <v/>
      </c>
      <c r="D955" s="16"/>
      <c r="E955" s="3" t="str">
        <f>IF(B955="","",IFERROR(VLOOKUP(B955,Ingredients!$A:$G,4,FALSE),"ingredient not in list"))</f>
        <v/>
      </c>
      <c r="F955" t="str">
        <f t="shared" si="155"/>
        <v/>
      </c>
      <c r="G955" s="9" t="str">
        <f>IF(B955="", "", IFERROR((VLOOKUP(B955,Ingredients!$A:$H,8,FALSE)*(D955/(VLOOKUP(B955,Ingredients!$A:$H,3,FALSE)))), "ingredient not in list"))</f>
        <v/>
      </c>
      <c r="H955" t="str">
        <f t="shared" si="156"/>
        <v/>
      </c>
      <c r="I955" s="69" t="str">
        <f>IF($B955="", "", IFERROR((VLOOKUP($B955,Ingredients!$A:$K,9,FALSE)*($D955/(VLOOKUP($B955,Ingredients!$A:$K,3,FALSE)))), "ingredient not in list"))</f>
        <v/>
      </c>
      <c r="J955" t="str">
        <f t="shared" si="157"/>
        <v/>
      </c>
      <c r="K955" s="69" t="str">
        <f>IF($B955="", "", IFERROR((VLOOKUP($B955,Ingredients!$A:$K,10,FALSE)*($D955/(VLOOKUP($B955,Ingredients!$A:$K,3,FALSE)))), "ingredient not in list"))</f>
        <v/>
      </c>
      <c r="L955" t="str">
        <f t="shared" si="158"/>
        <v/>
      </c>
      <c r="M955" s="69" t="str">
        <f>IF($B955="", "", IFERROR((VLOOKUP($B955,Ingredients!$A:$K,11,FALSE)*($D955/(VLOOKUP($B955,Ingredients!$A:$K,3,FALSE)))), "ingredient not in list"))</f>
        <v/>
      </c>
      <c r="N955" t="str">
        <f t="shared" si="159"/>
        <v/>
      </c>
      <c r="O955" s="29" t="str">
        <f>IF($B955="", "", IFERROR((VLOOKUP($B955,Ingredients!$A:$H,6,FALSE)*($D955/(VLOOKUP($B955,Ingredients!$A:$H,3,FALSE)))), "ingredient not in list"))</f>
        <v/>
      </c>
      <c r="P955" s="9" t="str">
        <f>IF(AND(G955&lt;&gt;"",G956=""),SUM(G$1:G956)-SUM(P$1:P954),"")</f>
        <v/>
      </c>
      <c r="Q955" t="str">
        <f>IF(AND(O955&lt;&gt;"",O956=""),SUM(O$1:O956)-SUM(Q$1:Q954),"")</f>
        <v/>
      </c>
      <c r="R955" s="114" t="str">
        <f>IF(AND(I955&lt;&gt;"",I956=""),SUM(I$1:I956)-SUM(R$1:R954),"")</f>
        <v/>
      </c>
      <c r="S955" s="114" t="str">
        <f>IF(AND(K955&lt;&gt;"",K956=""),SUM(K$1:K956)-SUM(S$1:S954),"")</f>
        <v/>
      </c>
      <c r="T955" s="114" t="str">
        <f>IF(AND(M955&lt;&gt;"",M956=""),SUM(M$1:M956)-SUM(T$1:T954),"")</f>
        <v/>
      </c>
      <c r="V955" s="9" t="str">
        <f t="shared" si="160"/>
        <v/>
      </c>
      <c r="W955" s="28" t="str">
        <f t="shared" si="161"/>
        <v/>
      </c>
      <c r="X955" s="114" t="str">
        <f t="shared" si="162"/>
        <v/>
      </c>
      <c r="Y955" s="114" t="str">
        <f t="shared" si="163"/>
        <v/>
      </c>
      <c r="Z955" s="114" t="str">
        <f t="shared" si="164"/>
        <v/>
      </c>
    </row>
    <row r="956" spans="1:26" ht="12.75" x14ac:dyDescent="0.2">
      <c r="A956" s="16"/>
      <c r="C956" t="str">
        <f t="shared" si="154"/>
        <v/>
      </c>
      <c r="D956" s="16"/>
      <c r="E956" s="3" t="str">
        <f>IF(B956="","",IFERROR(VLOOKUP(B956,Ingredients!$A:$G,4,FALSE),"ingredient not in list"))</f>
        <v/>
      </c>
      <c r="F956" t="str">
        <f t="shared" si="155"/>
        <v/>
      </c>
      <c r="G956" s="9" t="str">
        <f>IF(B956="", "", IFERROR((VLOOKUP(B956,Ingredients!$A:$H,8,FALSE)*(D956/(VLOOKUP(B956,Ingredients!$A:$H,3,FALSE)))), "ingredient not in list"))</f>
        <v/>
      </c>
      <c r="H956" t="str">
        <f t="shared" si="156"/>
        <v/>
      </c>
      <c r="I956" s="69" t="str">
        <f>IF($B956="", "", IFERROR((VLOOKUP($B956,Ingredients!$A:$K,9,FALSE)*($D956/(VLOOKUP($B956,Ingredients!$A:$K,3,FALSE)))), "ingredient not in list"))</f>
        <v/>
      </c>
      <c r="J956" t="str">
        <f t="shared" si="157"/>
        <v/>
      </c>
      <c r="K956" s="69" t="str">
        <f>IF($B956="", "", IFERROR((VLOOKUP($B956,Ingredients!$A:$K,10,FALSE)*($D956/(VLOOKUP($B956,Ingredients!$A:$K,3,FALSE)))), "ingredient not in list"))</f>
        <v/>
      </c>
      <c r="L956" t="str">
        <f t="shared" si="158"/>
        <v/>
      </c>
      <c r="M956" s="69" t="str">
        <f>IF($B956="", "", IFERROR((VLOOKUP($B956,Ingredients!$A:$K,11,FALSE)*($D956/(VLOOKUP($B956,Ingredients!$A:$K,3,FALSE)))), "ingredient not in list"))</f>
        <v/>
      </c>
      <c r="N956" t="str">
        <f t="shared" si="159"/>
        <v/>
      </c>
      <c r="O956" s="29" t="str">
        <f>IF($B956="", "", IFERROR((VLOOKUP($B956,Ingredients!$A:$H,6,FALSE)*($D956/(VLOOKUP($B956,Ingredients!$A:$H,3,FALSE)))), "ingredient not in list"))</f>
        <v/>
      </c>
      <c r="P956" s="9" t="str">
        <f>IF(AND(G956&lt;&gt;"",G957=""),SUM(G$1:G957)-SUM(P$1:P955),"")</f>
        <v/>
      </c>
      <c r="Q956" t="str">
        <f>IF(AND(O956&lt;&gt;"",O957=""),SUM(O$1:O957)-SUM(Q$1:Q955),"")</f>
        <v/>
      </c>
      <c r="R956" s="114" t="str">
        <f>IF(AND(I956&lt;&gt;"",I957=""),SUM(I$1:I957)-SUM(R$1:R955),"")</f>
        <v/>
      </c>
      <c r="S956" s="114" t="str">
        <f>IF(AND(K956&lt;&gt;"",K957=""),SUM(K$1:K957)-SUM(S$1:S955),"")</f>
        <v/>
      </c>
      <c r="T956" s="114" t="str">
        <f>IF(AND(M956&lt;&gt;"",M957=""),SUM(M$1:M957)-SUM(T$1:T955),"")</f>
        <v/>
      </c>
      <c r="V956" s="9" t="str">
        <f t="shared" si="160"/>
        <v/>
      </c>
      <c r="W956" s="28" t="str">
        <f t="shared" si="161"/>
        <v/>
      </c>
      <c r="X956" s="114" t="str">
        <f t="shared" si="162"/>
        <v/>
      </c>
      <c r="Y956" s="114" t="str">
        <f t="shared" si="163"/>
        <v/>
      </c>
      <c r="Z956" s="114" t="str">
        <f t="shared" si="164"/>
        <v/>
      </c>
    </row>
    <row r="957" spans="1:26" ht="12.75" x14ac:dyDescent="0.2">
      <c r="A957" s="16"/>
      <c r="C957" t="str">
        <f t="shared" si="154"/>
        <v/>
      </c>
      <c r="D957" s="16"/>
      <c r="E957" s="3" t="str">
        <f>IF(B957="","",IFERROR(VLOOKUP(B957,Ingredients!$A:$G,4,FALSE),"ingredient not in list"))</f>
        <v/>
      </c>
      <c r="F957" t="str">
        <f t="shared" si="155"/>
        <v/>
      </c>
      <c r="G957" s="9" t="str">
        <f>IF(B957="", "", IFERROR((VLOOKUP(B957,Ingredients!$A:$H,8,FALSE)*(D957/(VLOOKUP(B957,Ingredients!$A:$H,3,FALSE)))), "ingredient not in list"))</f>
        <v/>
      </c>
      <c r="H957" t="str">
        <f t="shared" si="156"/>
        <v/>
      </c>
      <c r="I957" s="69" t="str">
        <f>IF($B957="", "", IFERROR((VLOOKUP($B957,Ingredients!$A:$K,9,FALSE)*($D957/(VLOOKUP($B957,Ingredients!$A:$K,3,FALSE)))), "ingredient not in list"))</f>
        <v/>
      </c>
      <c r="J957" t="str">
        <f t="shared" si="157"/>
        <v/>
      </c>
      <c r="K957" s="69" t="str">
        <f>IF($B957="", "", IFERROR((VLOOKUP($B957,Ingredients!$A:$K,10,FALSE)*($D957/(VLOOKUP($B957,Ingredients!$A:$K,3,FALSE)))), "ingredient not in list"))</f>
        <v/>
      </c>
      <c r="L957" t="str">
        <f t="shared" si="158"/>
        <v/>
      </c>
      <c r="M957" s="69" t="str">
        <f>IF($B957="", "", IFERROR((VLOOKUP($B957,Ingredients!$A:$K,11,FALSE)*($D957/(VLOOKUP($B957,Ingredients!$A:$K,3,FALSE)))), "ingredient not in list"))</f>
        <v/>
      </c>
      <c r="N957" t="str">
        <f t="shared" si="159"/>
        <v/>
      </c>
      <c r="O957" s="29" t="str">
        <f>IF($B957="", "", IFERROR((VLOOKUP($B957,Ingredients!$A:$H,6,FALSE)*($D957/(VLOOKUP($B957,Ingredients!$A:$H,3,FALSE)))), "ingredient not in list"))</f>
        <v/>
      </c>
      <c r="P957" s="9" t="str">
        <f>IF(AND(G957&lt;&gt;"",G958=""),SUM(G$1:G958)-SUM(P$1:P956),"")</f>
        <v/>
      </c>
      <c r="Q957" t="str">
        <f>IF(AND(O957&lt;&gt;"",O958=""),SUM(O$1:O958)-SUM(Q$1:Q956),"")</f>
        <v/>
      </c>
      <c r="R957" s="114" t="str">
        <f>IF(AND(I957&lt;&gt;"",I958=""),SUM(I$1:I958)-SUM(R$1:R956),"")</f>
        <v/>
      </c>
      <c r="S957" s="114" t="str">
        <f>IF(AND(K957&lt;&gt;"",K958=""),SUM(K$1:K958)-SUM(S$1:S956),"")</f>
        <v/>
      </c>
      <c r="T957" s="114" t="str">
        <f>IF(AND(M957&lt;&gt;"",M958=""),SUM(M$1:M958)-SUM(T$1:T956),"")</f>
        <v/>
      </c>
      <c r="V957" s="9" t="str">
        <f t="shared" si="160"/>
        <v/>
      </c>
      <c r="W957" s="28" t="str">
        <f t="shared" si="161"/>
        <v/>
      </c>
      <c r="X957" s="114" t="str">
        <f t="shared" si="162"/>
        <v/>
      </c>
      <c r="Y957" s="114" t="str">
        <f t="shared" si="163"/>
        <v/>
      </c>
      <c r="Z957" s="114" t="str">
        <f t="shared" si="164"/>
        <v/>
      </c>
    </row>
    <row r="958" spans="1:26" ht="12.75" x14ac:dyDescent="0.2">
      <c r="A958" s="16"/>
      <c r="C958" t="str">
        <f t="shared" si="154"/>
        <v/>
      </c>
      <c r="D958" s="16"/>
      <c r="E958" s="3" t="str">
        <f>IF(B958="","",IFERROR(VLOOKUP(B958,Ingredients!$A:$G,4,FALSE),"ingredient not in list"))</f>
        <v/>
      </c>
      <c r="F958" t="str">
        <f t="shared" si="155"/>
        <v/>
      </c>
      <c r="G958" s="9" t="str">
        <f>IF(B958="", "", IFERROR((VLOOKUP(B958,Ingredients!$A:$H,8,FALSE)*(D958/(VLOOKUP(B958,Ingredients!$A:$H,3,FALSE)))), "ingredient not in list"))</f>
        <v/>
      </c>
      <c r="H958" t="str">
        <f t="shared" si="156"/>
        <v/>
      </c>
      <c r="I958" s="69" t="str">
        <f>IF($B958="", "", IFERROR((VLOOKUP($B958,Ingredients!$A:$K,9,FALSE)*($D958/(VLOOKUP($B958,Ingredients!$A:$K,3,FALSE)))), "ingredient not in list"))</f>
        <v/>
      </c>
      <c r="J958" t="str">
        <f t="shared" si="157"/>
        <v/>
      </c>
      <c r="K958" s="69" t="str">
        <f>IF($B958="", "", IFERROR((VLOOKUP($B958,Ingredients!$A:$K,10,FALSE)*($D958/(VLOOKUP($B958,Ingredients!$A:$K,3,FALSE)))), "ingredient not in list"))</f>
        <v/>
      </c>
      <c r="L958" t="str">
        <f t="shared" si="158"/>
        <v/>
      </c>
      <c r="M958" s="69" t="str">
        <f>IF($B958="", "", IFERROR((VLOOKUP($B958,Ingredients!$A:$K,11,FALSE)*($D958/(VLOOKUP($B958,Ingredients!$A:$K,3,FALSE)))), "ingredient not in list"))</f>
        <v/>
      </c>
      <c r="N958" t="str">
        <f t="shared" si="159"/>
        <v/>
      </c>
      <c r="O958" s="29" t="str">
        <f>IF($B958="", "", IFERROR((VLOOKUP($B958,Ingredients!$A:$H,6,FALSE)*($D958/(VLOOKUP($B958,Ingredients!$A:$H,3,FALSE)))), "ingredient not in list"))</f>
        <v/>
      </c>
      <c r="P958" s="9" t="str">
        <f>IF(AND(G958&lt;&gt;"",G959=""),SUM(G$1:G959)-SUM(P$1:P957),"")</f>
        <v/>
      </c>
      <c r="Q958" t="str">
        <f>IF(AND(O958&lt;&gt;"",O959=""),SUM(O$1:O959)-SUM(Q$1:Q957),"")</f>
        <v/>
      </c>
      <c r="R958" s="114" t="str">
        <f>IF(AND(I958&lt;&gt;"",I959=""),SUM(I$1:I959)-SUM(R$1:R957),"")</f>
        <v/>
      </c>
      <c r="S958" s="114" t="str">
        <f>IF(AND(K958&lt;&gt;"",K959=""),SUM(K$1:K959)-SUM(S$1:S957),"")</f>
        <v/>
      </c>
      <c r="T958" s="114" t="str">
        <f>IF(AND(M958&lt;&gt;"",M959=""),SUM(M$1:M959)-SUM(T$1:T957),"")</f>
        <v/>
      </c>
      <c r="V958" s="9" t="str">
        <f t="shared" si="160"/>
        <v/>
      </c>
      <c r="W958" s="28" t="str">
        <f t="shared" si="161"/>
        <v/>
      </c>
      <c r="X958" s="114" t="str">
        <f t="shared" si="162"/>
        <v/>
      </c>
      <c r="Y958" s="114" t="str">
        <f t="shared" si="163"/>
        <v/>
      </c>
      <c r="Z958" s="114" t="str">
        <f t="shared" si="164"/>
        <v/>
      </c>
    </row>
    <row r="959" spans="1:26" ht="12.75" x14ac:dyDescent="0.2">
      <c r="A959" s="16"/>
      <c r="C959" t="str">
        <f t="shared" si="154"/>
        <v/>
      </c>
      <c r="D959" s="16"/>
      <c r="E959" s="3" t="str">
        <f>IF(B959="","",IFERROR(VLOOKUP(B959,Ingredients!$A:$G,4,FALSE),"ingredient not in list"))</f>
        <v/>
      </c>
      <c r="F959" t="str">
        <f t="shared" si="155"/>
        <v/>
      </c>
      <c r="G959" s="9" t="str">
        <f>IF(B959="", "", IFERROR((VLOOKUP(B959,Ingredients!$A:$H,8,FALSE)*(D959/(VLOOKUP(B959,Ingredients!$A:$H,3,FALSE)))), "ingredient not in list"))</f>
        <v/>
      </c>
      <c r="H959" t="str">
        <f t="shared" si="156"/>
        <v/>
      </c>
      <c r="I959" s="69" t="str">
        <f>IF($B959="", "", IFERROR((VLOOKUP($B959,Ingredients!$A:$K,9,FALSE)*($D959/(VLOOKUP($B959,Ingredients!$A:$K,3,FALSE)))), "ingredient not in list"))</f>
        <v/>
      </c>
      <c r="J959" t="str">
        <f t="shared" si="157"/>
        <v/>
      </c>
      <c r="K959" s="69" t="str">
        <f>IF($B959="", "", IFERROR((VLOOKUP($B959,Ingredients!$A:$K,10,FALSE)*($D959/(VLOOKUP($B959,Ingredients!$A:$K,3,FALSE)))), "ingredient not in list"))</f>
        <v/>
      </c>
      <c r="L959" t="str">
        <f t="shared" si="158"/>
        <v/>
      </c>
      <c r="M959" s="69" t="str">
        <f>IF($B959="", "", IFERROR((VLOOKUP($B959,Ingredients!$A:$K,11,FALSE)*($D959/(VLOOKUP($B959,Ingredients!$A:$K,3,FALSE)))), "ingredient not in list"))</f>
        <v/>
      </c>
      <c r="N959" t="str">
        <f t="shared" si="159"/>
        <v/>
      </c>
      <c r="O959" s="29" t="str">
        <f>IF($B959="", "", IFERROR((VLOOKUP($B959,Ingredients!$A:$H,6,FALSE)*($D959/(VLOOKUP($B959,Ingredients!$A:$H,3,FALSE)))), "ingredient not in list"))</f>
        <v/>
      </c>
      <c r="P959" s="9" t="str">
        <f>IF(AND(G959&lt;&gt;"",G960=""),SUM(G$1:G960)-SUM(P$1:P958),"")</f>
        <v/>
      </c>
      <c r="Q959" t="str">
        <f>IF(AND(O959&lt;&gt;"",O960=""),SUM(O$1:O960)-SUM(Q$1:Q958),"")</f>
        <v/>
      </c>
      <c r="R959" s="114" t="str">
        <f>IF(AND(I959&lt;&gt;"",I960=""),SUM(I$1:I960)-SUM(R$1:R958),"")</f>
        <v/>
      </c>
      <c r="S959" s="114" t="str">
        <f>IF(AND(K959&lt;&gt;"",K960=""),SUM(K$1:K960)-SUM(S$1:S958),"")</f>
        <v/>
      </c>
      <c r="T959" s="114" t="str">
        <f>IF(AND(M959&lt;&gt;"",M960=""),SUM(M$1:M960)-SUM(T$1:T958),"")</f>
        <v/>
      </c>
      <c r="V959" s="9" t="str">
        <f t="shared" si="160"/>
        <v/>
      </c>
      <c r="W959" s="28" t="str">
        <f t="shared" si="161"/>
        <v/>
      </c>
      <c r="X959" s="114" t="str">
        <f t="shared" si="162"/>
        <v/>
      </c>
      <c r="Y959" s="114" t="str">
        <f t="shared" si="163"/>
        <v/>
      </c>
      <c r="Z959" s="114" t="str">
        <f t="shared" si="164"/>
        <v/>
      </c>
    </row>
    <row r="960" spans="1:26" ht="12.75" x14ac:dyDescent="0.2">
      <c r="A960" s="16"/>
      <c r="C960" t="str">
        <f t="shared" si="154"/>
        <v/>
      </c>
      <c r="D960" s="16"/>
      <c r="E960" s="3" t="str">
        <f>IF(B960="","",IFERROR(VLOOKUP(B960,Ingredients!$A:$G,4,FALSE),"ingredient not in list"))</f>
        <v/>
      </c>
      <c r="F960" t="str">
        <f t="shared" si="155"/>
        <v/>
      </c>
      <c r="G960" s="9" t="str">
        <f>IF(B960="", "", IFERROR((VLOOKUP(B960,Ingredients!$A:$H,8,FALSE)*(D960/(VLOOKUP(B960,Ingredients!$A:$H,3,FALSE)))), "ingredient not in list"))</f>
        <v/>
      </c>
      <c r="H960" t="str">
        <f t="shared" si="156"/>
        <v/>
      </c>
      <c r="I960" s="69" t="str">
        <f>IF($B960="", "", IFERROR((VLOOKUP($B960,Ingredients!$A:$K,9,FALSE)*($D960/(VLOOKUP($B960,Ingredients!$A:$K,3,FALSE)))), "ingredient not in list"))</f>
        <v/>
      </c>
      <c r="J960" t="str">
        <f t="shared" si="157"/>
        <v/>
      </c>
      <c r="K960" s="69" t="str">
        <f>IF($B960="", "", IFERROR((VLOOKUP($B960,Ingredients!$A:$K,10,FALSE)*($D960/(VLOOKUP($B960,Ingredients!$A:$K,3,FALSE)))), "ingredient not in list"))</f>
        <v/>
      </c>
      <c r="L960" t="str">
        <f t="shared" si="158"/>
        <v/>
      </c>
      <c r="M960" s="69" t="str">
        <f>IF($B960="", "", IFERROR((VLOOKUP($B960,Ingredients!$A:$K,11,FALSE)*($D960/(VLOOKUP($B960,Ingredients!$A:$K,3,FALSE)))), "ingredient not in list"))</f>
        <v/>
      </c>
      <c r="N960" t="str">
        <f t="shared" si="159"/>
        <v/>
      </c>
      <c r="O960" s="29" t="str">
        <f>IF($B960="", "", IFERROR((VLOOKUP($B960,Ingredients!$A:$H,6,FALSE)*($D960/(VLOOKUP($B960,Ingredients!$A:$H,3,FALSE)))), "ingredient not in list"))</f>
        <v/>
      </c>
      <c r="P960" s="9" t="str">
        <f>IF(AND(G960&lt;&gt;"",G961=""),SUM(G$1:G961)-SUM(P$1:P959),"")</f>
        <v/>
      </c>
      <c r="Q960" t="str">
        <f>IF(AND(O960&lt;&gt;"",O961=""),SUM(O$1:O961)-SUM(Q$1:Q959),"")</f>
        <v/>
      </c>
      <c r="R960" s="114" t="str">
        <f>IF(AND(I960&lt;&gt;"",I961=""),SUM(I$1:I961)-SUM(R$1:R959),"")</f>
        <v/>
      </c>
      <c r="S960" s="114" t="str">
        <f>IF(AND(K960&lt;&gt;"",K961=""),SUM(K$1:K961)-SUM(S$1:S959),"")</f>
        <v/>
      </c>
      <c r="T960" s="114" t="str">
        <f>IF(AND(M960&lt;&gt;"",M961=""),SUM(M$1:M961)-SUM(T$1:T959),"")</f>
        <v/>
      </c>
      <c r="V960" s="9" t="str">
        <f t="shared" si="160"/>
        <v/>
      </c>
      <c r="W960" s="28" t="str">
        <f t="shared" si="161"/>
        <v/>
      </c>
      <c r="X960" s="114" t="str">
        <f t="shared" si="162"/>
        <v/>
      </c>
      <c r="Y960" s="114" t="str">
        <f t="shared" si="163"/>
        <v/>
      </c>
      <c r="Z960" s="114" t="str">
        <f t="shared" si="164"/>
        <v/>
      </c>
    </row>
    <row r="961" spans="1:26" ht="12.75" x14ac:dyDescent="0.2">
      <c r="A961" s="16"/>
      <c r="C961" t="str">
        <f t="shared" si="154"/>
        <v/>
      </c>
      <c r="D961" s="16"/>
      <c r="E961" s="3" t="str">
        <f>IF(B961="","",IFERROR(VLOOKUP(B961,Ingredients!$A:$G,4,FALSE),"ingredient not in list"))</f>
        <v/>
      </c>
      <c r="F961" t="str">
        <f t="shared" si="155"/>
        <v/>
      </c>
      <c r="G961" s="9" t="str">
        <f>IF(B961="", "", IFERROR((VLOOKUP(B961,Ingredients!$A:$H,8,FALSE)*(D961/(VLOOKUP(B961,Ingredients!$A:$H,3,FALSE)))), "ingredient not in list"))</f>
        <v/>
      </c>
      <c r="H961" t="str">
        <f t="shared" si="156"/>
        <v/>
      </c>
      <c r="I961" s="69" t="str">
        <f>IF($B961="", "", IFERROR((VLOOKUP($B961,Ingredients!$A:$K,9,FALSE)*($D961/(VLOOKUP($B961,Ingredients!$A:$K,3,FALSE)))), "ingredient not in list"))</f>
        <v/>
      </c>
      <c r="J961" t="str">
        <f t="shared" si="157"/>
        <v/>
      </c>
      <c r="K961" s="69" t="str">
        <f>IF($B961="", "", IFERROR((VLOOKUP($B961,Ingredients!$A:$K,10,FALSE)*($D961/(VLOOKUP($B961,Ingredients!$A:$K,3,FALSE)))), "ingredient not in list"))</f>
        <v/>
      </c>
      <c r="L961" t="str">
        <f t="shared" si="158"/>
        <v/>
      </c>
      <c r="M961" s="69" t="str">
        <f>IF($B961="", "", IFERROR((VLOOKUP($B961,Ingredients!$A:$K,11,FALSE)*($D961/(VLOOKUP($B961,Ingredients!$A:$K,3,FALSE)))), "ingredient not in list"))</f>
        <v/>
      </c>
      <c r="N961" t="str">
        <f t="shared" si="159"/>
        <v/>
      </c>
      <c r="O961" s="29" t="str">
        <f>IF($B961="", "", IFERROR((VLOOKUP($B961,Ingredients!$A:$H,6,FALSE)*($D961/(VLOOKUP($B961,Ingredients!$A:$H,3,FALSE)))), "ingredient not in list"))</f>
        <v/>
      </c>
      <c r="P961" s="9" t="str">
        <f>IF(AND(G961&lt;&gt;"",G962=""),SUM(G$1:G962)-SUM(P$1:P960),"")</f>
        <v/>
      </c>
      <c r="Q961" t="str">
        <f>IF(AND(O961&lt;&gt;"",O962=""),SUM(O$1:O962)-SUM(Q$1:Q960),"")</f>
        <v/>
      </c>
      <c r="R961" s="114" t="str">
        <f>IF(AND(I961&lt;&gt;"",I962=""),SUM(I$1:I962)-SUM(R$1:R960),"")</f>
        <v/>
      </c>
      <c r="S961" s="114" t="str">
        <f>IF(AND(K961&lt;&gt;"",K962=""),SUM(K$1:K962)-SUM(S$1:S960),"")</f>
        <v/>
      </c>
      <c r="T961" s="114" t="str">
        <f>IF(AND(M961&lt;&gt;"",M962=""),SUM(M$1:M962)-SUM(T$1:T960),"")</f>
        <v/>
      </c>
      <c r="V961" s="9" t="str">
        <f t="shared" si="160"/>
        <v/>
      </c>
      <c r="W961" s="28" t="str">
        <f t="shared" si="161"/>
        <v/>
      </c>
      <c r="X961" s="114" t="str">
        <f t="shared" si="162"/>
        <v/>
      </c>
      <c r="Y961" s="114" t="str">
        <f t="shared" si="163"/>
        <v/>
      </c>
      <c r="Z961" s="114" t="str">
        <f t="shared" si="164"/>
        <v/>
      </c>
    </row>
    <row r="962" spans="1:26" ht="12.75" x14ac:dyDescent="0.2">
      <c r="A962" s="16"/>
      <c r="C962" t="str">
        <f t="shared" ref="C962:C1025" si="165">IF($B962="","", "|")</f>
        <v/>
      </c>
      <c r="D962" s="16"/>
      <c r="E962" s="3" t="str">
        <f>IF(B962="","",IFERROR(VLOOKUP(B962,Ingredients!$A:$G,4,FALSE),"ingredient not in list"))</f>
        <v/>
      </c>
      <c r="F962" t="str">
        <f t="shared" ref="F962:F1025" si="166">IF($B962="","", "|")</f>
        <v/>
      </c>
      <c r="G962" s="9" t="str">
        <f>IF(B962="", "", IFERROR((VLOOKUP(B962,Ingredients!$A:$H,8,FALSE)*(D962/(VLOOKUP(B962,Ingredients!$A:$H,3,FALSE)))), "ingredient not in list"))</f>
        <v/>
      </c>
      <c r="H962" t="str">
        <f t="shared" ref="H962:H1025" si="167">IF($B962="","", "|")</f>
        <v/>
      </c>
      <c r="I962" s="69" t="str">
        <f>IF($B962="", "", IFERROR((VLOOKUP($B962,Ingredients!$A:$K,9,FALSE)*($D962/(VLOOKUP($B962,Ingredients!$A:$K,3,FALSE)))), "ingredient not in list"))</f>
        <v/>
      </c>
      <c r="J962" t="str">
        <f t="shared" ref="J962:J1025" si="168">IF($B962="","", "|")</f>
        <v/>
      </c>
      <c r="K962" s="69" t="str">
        <f>IF($B962="", "", IFERROR((VLOOKUP($B962,Ingredients!$A:$K,10,FALSE)*($D962/(VLOOKUP($B962,Ingredients!$A:$K,3,FALSE)))), "ingredient not in list"))</f>
        <v/>
      </c>
      <c r="L962" t="str">
        <f t="shared" ref="L962:L1025" si="169">IF($B962="","", "|")</f>
        <v/>
      </c>
      <c r="M962" s="69" t="str">
        <f>IF($B962="", "", IFERROR((VLOOKUP($B962,Ingredients!$A:$K,11,FALSE)*($D962/(VLOOKUP($B962,Ingredients!$A:$K,3,FALSE)))), "ingredient not in list"))</f>
        <v/>
      </c>
      <c r="N962" t="str">
        <f t="shared" ref="N962:N1025" si="170">IF($B962="","", "|")</f>
        <v/>
      </c>
      <c r="O962" s="29" t="str">
        <f>IF($B962="", "", IFERROR((VLOOKUP($B962,Ingredients!$A:$H,6,FALSE)*($D962/(VLOOKUP($B962,Ingredients!$A:$H,3,FALSE)))), "ingredient not in list"))</f>
        <v/>
      </c>
      <c r="P962" s="9" t="str">
        <f>IF(AND(G962&lt;&gt;"",G963=""),SUM(G$1:G963)-SUM(P$1:P961),"")</f>
        <v/>
      </c>
      <c r="Q962" t="str">
        <f>IF(AND(O962&lt;&gt;"",O963=""),SUM(O$1:O963)-SUM(Q$1:Q961),"")</f>
        <v/>
      </c>
      <c r="R962" s="114" t="str">
        <f>IF(AND(I962&lt;&gt;"",I963=""),SUM(I$1:I963)-SUM(R$1:R961),"")</f>
        <v/>
      </c>
      <c r="S962" s="114" t="str">
        <f>IF(AND(K962&lt;&gt;"",K963=""),SUM(K$1:K963)-SUM(S$1:S961),"")</f>
        <v/>
      </c>
      <c r="T962" s="114" t="str">
        <f>IF(AND(M962&lt;&gt;"",M963=""),SUM(M$1:M963)-SUM(T$1:T961),"")</f>
        <v/>
      </c>
      <c r="V962" s="9" t="str">
        <f t="shared" si="160"/>
        <v/>
      </c>
      <c r="W962" s="28" t="str">
        <f t="shared" si="161"/>
        <v/>
      </c>
      <c r="X962" s="114" t="str">
        <f t="shared" si="162"/>
        <v/>
      </c>
      <c r="Y962" s="114" t="str">
        <f t="shared" si="163"/>
        <v/>
      </c>
      <c r="Z962" s="114" t="str">
        <f t="shared" si="164"/>
        <v/>
      </c>
    </row>
    <row r="963" spans="1:26" ht="12.75" x14ac:dyDescent="0.2">
      <c r="A963" s="16"/>
      <c r="C963" t="str">
        <f t="shared" si="165"/>
        <v/>
      </c>
      <c r="D963" s="16"/>
      <c r="E963" s="3" t="str">
        <f>IF(B963="","",IFERROR(VLOOKUP(B963,Ingredients!$A:$G,4,FALSE),"ingredient not in list"))</f>
        <v/>
      </c>
      <c r="F963" t="str">
        <f t="shared" si="166"/>
        <v/>
      </c>
      <c r="G963" s="9" t="str">
        <f>IF(B963="", "", IFERROR((VLOOKUP(B963,Ingredients!$A:$H,8,FALSE)*(D963/(VLOOKUP(B963,Ingredients!$A:$H,3,FALSE)))), "ingredient not in list"))</f>
        <v/>
      </c>
      <c r="H963" t="str">
        <f t="shared" si="167"/>
        <v/>
      </c>
      <c r="I963" s="69" t="str">
        <f>IF($B963="", "", IFERROR((VLOOKUP($B963,Ingredients!$A:$K,9,FALSE)*($D963/(VLOOKUP($B963,Ingredients!$A:$K,3,FALSE)))), "ingredient not in list"))</f>
        <v/>
      </c>
      <c r="J963" t="str">
        <f t="shared" si="168"/>
        <v/>
      </c>
      <c r="K963" s="69" t="str">
        <f>IF($B963="", "", IFERROR((VLOOKUP($B963,Ingredients!$A:$K,10,FALSE)*($D963/(VLOOKUP($B963,Ingredients!$A:$K,3,FALSE)))), "ingredient not in list"))</f>
        <v/>
      </c>
      <c r="L963" t="str">
        <f t="shared" si="169"/>
        <v/>
      </c>
      <c r="M963" s="69" t="str">
        <f>IF($B963="", "", IFERROR((VLOOKUP($B963,Ingredients!$A:$K,11,FALSE)*($D963/(VLOOKUP($B963,Ingredients!$A:$K,3,FALSE)))), "ingredient not in list"))</f>
        <v/>
      </c>
      <c r="N963" t="str">
        <f t="shared" si="170"/>
        <v/>
      </c>
      <c r="O963" s="29" t="str">
        <f>IF($B963="", "", IFERROR((VLOOKUP($B963,Ingredients!$A:$H,6,FALSE)*($D963/(VLOOKUP($B963,Ingredients!$A:$H,3,FALSE)))), "ingredient not in list"))</f>
        <v/>
      </c>
      <c r="P963" s="9" t="str">
        <f>IF(AND(G963&lt;&gt;"",G964=""),SUM(G$1:G964)-SUM(P$1:P962),"")</f>
        <v/>
      </c>
      <c r="Q963" t="str">
        <f>IF(AND(O963&lt;&gt;"",O964=""),SUM(O$1:O964)-SUM(Q$1:Q962),"")</f>
        <v/>
      </c>
      <c r="R963" s="114" t="str">
        <f>IF(AND(I963&lt;&gt;"",I964=""),SUM(I$1:I964)-SUM(R$1:R962),"")</f>
        <v/>
      </c>
      <c r="S963" s="114" t="str">
        <f>IF(AND(K963&lt;&gt;"",K964=""),SUM(K$1:K964)-SUM(S$1:S962),"")</f>
        <v/>
      </c>
      <c r="T963" s="114" t="str">
        <f>IF(AND(M963&lt;&gt;"",M964=""),SUM(M$1:M964)-SUM(T$1:T962),"")</f>
        <v/>
      </c>
      <c r="V963" s="9" t="str">
        <f t="shared" ref="V963:V1026" si="171">IF(U963="","",P963/U963)</f>
        <v/>
      </c>
      <c r="W963" s="28" t="str">
        <f t="shared" ref="W963:W1026" si="172">IF(U963="","", Q963/U963)</f>
        <v/>
      </c>
      <c r="X963" s="114" t="str">
        <f t="shared" ref="X963:X1026" si="173">IF(R963="","", R963/U963)</f>
        <v/>
      </c>
      <c r="Y963" s="114" t="str">
        <f t="shared" ref="Y963:Y1026" si="174">IF(S963="","", S963/U963)</f>
        <v/>
      </c>
      <c r="Z963" s="114" t="str">
        <f t="shared" ref="Z963:Z1026" si="175">IF(T963="","", T963/U963)</f>
        <v/>
      </c>
    </row>
    <row r="964" spans="1:26" ht="12.75" x14ac:dyDescent="0.2">
      <c r="A964" s="16"/>
      <c r="C964" t="str">
        <f t="shared" si="165"/>
        <v/>
      </c>
      <c r="D964" s="16"/>
      <c r="E964" s="3" t="str">
        <f>IF(B964="","",IFERROR(VLOOKUP(B964,Ingredients!$A:$G,4,FALSE),"ingredient not in list"))</f>
        <v/>
      </c>
      <c r="F964" t="str">
        <f t="shared" si="166"/>
        <v/>
      </c>
      <c r="G964" s="9" t="str">
        <f>IF(B964="", "", IFERROR((VLOOKUP(B964,Ingredients!$A:$H,8,FALSE)*(D964/(VLOOKUP(B964,Ingredients!$A:$H,3,FALSE)))), "ingredient not in list"))</f>
        <v/>
      </c>
      <c r="H964" t="str">
        <f t="shared" si="167"/>
        <v/>
      </c>
      <c r="I964" s="69" t="str">
        <f>IF($B964="", "", IFERROR((VLOOKUP($B964,Ingredients!$A:$K,9,FALSE)*($D964/(VLOOKUP($B964,Ingredients!$A:$K,3,FALSE)))), "ingredient not in list"))</f>
        <v/>
      </c>
      <c r="J964" t="str">
        <f t="shared" si="168"/>
        <v/>
      </c>
      <c r="K964" s="69" t="str">
        <f>IF($B964="", "", IFERROR((VLOOKUP($B964,Ingredients!$A:$K,10,FALSE)*($D964/(VLOOKUP($B964,Ingredients!$A:$K,3,FALSE)))), "ingredient not in list"))</f>
        <v/>
      </c>
      <c r="L964" t="str">
        <f t="shared" si="169"/>
        <v/>
      </c>
      <c r="M964" s="69" t="str">
        <f>IF($B964="", "", IFERROR((VLOOKUP($B964,Ingredients!$A:$K,11,FALSE)*($D964/(VLOOKUP($B964,Ingredients!$A:$K,3,FALSE)))), "ingredient not in list"))</f>
        <v/>
      </c>
      <c r="N964" t="str">
        <f t="shared" si="170"/>
        <v/>
      </c>
      <c r="O964" s="29" t="str">
        <f>IF($B964="", "", IFERROR((VLOOKUP($B964,Ingredients!$A:$H,6,FALSE)*($D964/(VLOOKUP($B964,Ingredients!$A:$H,3,FALSE)))), "ingredient not in list"))</f>
        <v/>
      </c>
      <c r="P964" s="9" t="str">
        <f>IF(AND(G964&lt;&gt;"",G965=""),SUM(G$1:G965)-SUM(P$1:P963),"")</f>
        <v/>
      </c>
      <c r="Q964" t="str">
        <f>IF(AND(O964&lt;&gt;"",O965=""),SUM(O$1:O965)-SUM(Q$1:Q963),"")</f>
        <v/>
      </c>
      <c r="R964" s="114" t="str">
        <f>IF(AND(I964&lt;&gt;"",I965=""),SUM(I$1:I965)-SUM(R$1:R963),"")</f>
        <v/>
      </c>
      <c r="S964" s="114" t="str">
        <f>IF(AND(K964&lt;&gt;"",K965=""),SUM(K$1:K965)-SUM(S$1:S963),"")</f>
        <v/>
      </c>
      <c r="T964" s="114" t="str">
        <f>IF(AND(M964&lt;&gt;"",M965=""),SUM(M$1:M965)-SUM(T$1:T963),"")</f>
        <v/>
      </c>
      <c r="V964" s="9" t="str">
        <f t="shared" si="171"/>
        <v/>
      </c>
      <c r="W964" s="28" t="str">
        <f t="shared" si="172"/>
        <v/>
      </c>
      <c r="X964" s="114" t="str">
        <f t="shared" si="173"/>
        <v/>
      </c>
      <c r="Y964" s="114" t="str">
        <f t="shared" si="174"/>
        <v/>
      </c>
      <c r="Z964" s="114" t="str">
        <f t="shared" si="175"/>
        <v/>
      </c>
    </row>
    <row r="965" spans="1:26" ht="12.75" x14ac:dyDescent="0.2">
      <c r="A965" s="16"/>
      <c r="C965" t="str">
        <f t="shared" si="165"/>
        <v/>
      </c>
      <c r="D965" s="16"/>
      <c r="E965" s="3" t="str">
        <f>IF(B965="","",IFERROR(VLOOKUP(B965,Ingredients!$A:$G,4,FALSE),"ingredient not in list"))</f>
        <v/>
      </c>
      <c r="F965" t="str">
        <f t="shared" si="166"/>
        <v/>
      </c>
      <c r="G965" s="9" t="str">
        <f>IF(B965="", "", IFERROR((VLOOKUP(B965,Ingredients!$A:$H,8,FALSE)*(D965/(VLOOKUP(B965,Ingredients!$A:$H,3,FALSE)))), "ingredient not in list"))</f>
        <v/>
      </c>
      <c r="H965" t="str">
        <f t="shared" si="167"/>
        <v/>
      </c>
      <c r="I965" s="69" t="str">
        <f>IF($B965="", "", IFERROR((VLOOKUP($B965,Ingredients!$A:$K,9,FALSE)*($D965/(VLOOKUP($B965,Ingredients!$A:$K,3,FALSE)))), "ingredient not in list"))</f>
        <v/>
      </c>
      <c r="J965" t="str">
        <f t="shared" si="168"/>
        <v/>
      </c>
      <c r="K965" s="69" t="str">
        <f>IF($B965="", "", IFERROR((VLOOKUP($B965,Ingredients!$A:$K,10,FALSE)*($D965/(VLOOKUP($B965,Ingredients!$A:$K,3,FALSE)))), "ingredient not in list"))</f>
        <v/>
      </c>
      <c r="L965" t="str">
        <f t="shared" si="169"/>
        <v/>
      </c>
      <c r="M965" s="69" t="str">
        <f>IF($B965="", "", IFERROR((VLOOKUP($B965,Ingredients!$A:$K,11,FALSE)*($D965/(VLOOKUP($B965,Ingredients!$A:$K,3,FALSE)))), "ingredient not in list"))</f>
        <v/>
      </c>
      <c r="N965" t="str">
        <f t="shared" si="170"/>
        <v/>
      </c>
      <c r="O965" s="29" t="str">
        <f>IF($B965="", "", IFERROR((VLOOKUP($B965,Ingredients!$A:$H,6,FALSE)*($D965/(VLOOKUP($B965,Ingredients!$A:$H,3,FALSE)))), "ingredient not in list"))</f>
        <v/>
      </c>
      <c r="P965" s="9" t="str">
        <f>IF(AND(G965&lt;&gt;"",G966=""),SUM(G$1:G966)-SUM(P$1:P964),"")</f>
        <v/>
      </c>
      <c r="Q965" t="str">
        <f>IF(AND(O965&lt;&gt;"",O966=""),SUM(O$1:O966)-SUM(Q$1:Q964),"")</f>
        <v/>
      </c>
      <c r="R965" s="114" t="str">
        <f>IF(AND(I965&lt;&gt;"",I966=""),SUM(I$1:I966)-SUM(R$1:R964),"")</f>
        <v/>
      </c>
      <c r="S965" s="114" t="str">
        <f>IF(AND(K965&lt;&gt;"",K966=""),SUM(K$1:K966)-SUM(S$1:S964),"")</f>
        <v/>
      </c>
      <c r="T965" s="114" t="str">
        <f>IF(AND(M965&lt;&gt;"",M966=""),SUM(M$1:M966)-SUM(T$1:T964),"")</f>
        <v/>
      </c>
      <c r="V965" s="9" t="str">
        <f t="shared" si="171"/>
        <v/>
      </c>
      <c r="W965" s="28" t="str">
        <f t="shared" si="172"/>
        <v/>
      </c>
      <c r="X965" s="114" t="str">
        <f t="shared" si="173"/>
        <v/>
      </c>
      <c r="Y965" s="114" t="str">
        <f t="shared" si="174"/>
        <v/>
      </c>
      <c r="Z965" s="114" t="str">
        <f t="shared" si="175"/>
        <v/>
      </c>
    </row>
    <row r="966" spans="1:26" ht="12.75" x14ac:dyDescent="0.2">
      <c r="A966" s="16"/>
      <c r="C966" t="str">
        <f t="shared" si="165"/>
        <v/>
      </c>
      <c r="D966" s="16"/>
      <c r="E966" s="3" t="str">
        <f>IF(B966="","",IFERROR(VLOOKUP(B966,Ingredients!$A:$G,4,FALSE),"ingredient not in list"))</f>
        <v/>
      </c>
      <c r="F966" t="str">
        <f t="shared" si="166"/>
        <v/>
      </c>
      <c r="G966" s="9" t="str">
        <f>IF(B966="", "", IFERROR((VLOOKUP(B966,Ingredients!$A:$H,8,FALSE)*(D966/(VLOOKUP(B966,Ingredients!$A:$H,3,FALSE)))), "ingredient not in list"))</f>
        <v/>
      </c>
      <c r="H966" t="str">
        <f t="shared" si="167"/>
        <v/>
      </c>
      <c r="I966" s="69" t="str">
        <f>IF($B966="", "", IFERROR((VLOOKUP($B966,Ingredients!$A:$K,9,FALSE)*($D966/(VLOOKUP($B966,Ingredients!$A:$K,3,FALSE)))), "ingredient not in list"))</f>
        <v/>
      </c>
      <c r="J966" t="str">
        <f t="shared" si="168"/>
        <v/>
      </c>
      <c r="K966" s="69" t="str">
        <f>IF($B966="", "", IFERROR((VLOOKUP($B966,Ingredients!$A:$K,10,FALSE)*($D966/(VLOOKUP($B966,Ingredients!$A:$K,3,FALSE)))), "ingredient not in list"))</f>
        <v/>
      </c>
      <c r="L966" t="str">
        <f t="shared" si="169"/>
        <v/>
      </c>
      <c r="M966" s="69" t="str">
        <f>IF($B966="", "", IFERROR((VLOOKUP($B966,Ingredients!$A:$K,11,FALSE)*($D966/(VLOOKUP($B966,Ingredients!$A:$K,3,FALSE)))), "ingredient not in list"))</f>
        <v/>
      </c>
      <c r="N966" t="str">
        <f t="shared" si="170"/>
        <v/>
      </c>
      <c r="O966" s="29" t="str">
        <f>IF($B966="", "", IFERROR((VLOOKUP($B966,Ingredients!$A:$H,6,FALSE)*($D966/(VLOOKUP($B966,Ingredients!$A:$H,3,FALSE)))), "ingredient not in list"))</f>
        <v/>
      </c>
      <c r="P966" s="9" t="str">
        <f>IF(AND(G966&lt;&gt;"",G967=""),SUM(G$1:G967)-SUM(P$1:P965),"")</f>
        <v/>
      </c>
      <c r="Q966" t="str">
        <f>IF(AND(O966&lt;&gt;"",O967=""),SUM(O$1:O967)-SUM(Q$1:Q965),"")</f>
        <v/>
      </c>
      <c r="R966" s="114" t="str">
        <f>IF(AND(I966&lt;&gt;"",I967=""),SUM(I$1:I967)-SUM(R$1:R965),"")</f>
        <v/>
      </c>
      <c r="S966" s="114" t="str">
        <f>IF(AND(K966&lt;&gt;"",K967=""),SUM(K$1:K967)-SUM(S$1:S965),"")</f>
        <v/>
      </c>
      <c r="T966" s="114" t="str">
        <f>IF(AND(M966&lt;&gt;"",M967=""),SUM(M$1:M967)-SUM(T$1:T965),"")</f>
        <v/>
      </c>
      <c r="V966" s="9" t="str">
        <f t="shared" si="171"/>
        <v/>
      </c>
      <c r="W966" s="28" t="str">
        <f t="shared" si="172"/>
        <v/>
      </c>
      <c r="X966" s="114" t="str">
        <f t="shared" si="173"/>
        <v/>
      </c>
      <c r="Y966" s="114" t="str">
        <f t="shared" si="174"/>
        <v/>
      </c>
      <c r="Z966" s="114" t="str">
        <f t="shared" si="175"/>
        <v/>
      </c>
    </row>
    <row r="967" spans="1:26" ht="12.75" x14ac:dyDescent="0.2">
      <c r="A967" s="16"/>
      <c r="C967" t="str">
        <f t="shared" si="165"/>
        <v/>
      </c>
      <c r="D967" s="16"/>
      <c r="E967" s="3" t="str">
        <f>IF(B967="","",IFERROR(VLOOKUP(B967,Ingredients!$A:$G,4,FALSE),"ingredient not in list"))</f>
        <v/>
      </c>
      <c r="F967" t="str">
        <f t="shared" si="166"/>
        <v/>
      </c>
      <c r="G967" s="9" t="str">
        <f>IF(B967="", "", IFERROR((VLOOKUP(B967,Ingredients!$A:$H,8,FALSE)*(D967/(VLOOKUP(B967,Ingredients!$A:$H,3,FALSE)))), "ingredient not in list"))</f>
        <v/>
      </c>
      <c r="H967" t="str">
        <f t="shared" si="167"/>
        <v/>
      </c>
      <c r="I967" s="69" t="str">
        <f>IF($B967="", "", IFERROR((VLOOKUP($B967,Ingredients!$A:$K,9,FALSE)*($D967/(VLOOKUP($B967,Ingredients!$A:$K,3,FALSE)))), "ingredient not in list"))</f>
        <v/>
      </c>
      <c r="J967" t="str">
        <f t="shared" si="168"/>
        <v/>
      </c>
      <c r="K967" s="69" t="str">
        <f>IF($B967="", "", IFERROR((VLOOKUP($B967,Ingredients!$A:$K,10,FALSE)*($D967/(VLOOKUP($B967,Ingredients!$A:$K,3,FALSE)))), "ingredient not in list"))</f>
        <v/>
      </c>
      <c r="L967" t="str">
        <f t="shared" si="169"/>
        <v/>
      </c>
      <c r="M967" s="69" t="str">
        <f>IF($B967="", "", IFERROR((VLOOKUP($B967,Ingredients!$A:$K,11,FALSE)*($D967/(VLOOKUP($B967,Ingredients!$A:$K,3,FALSE)))), "ingredient not in list"))</f>
        <v/>
      </c>
      <c r="N967" t="str">
        <f t="shared" si="170"/>
        <v/>
      </c>
      <c r="O967" s="29" t="str">
        <f>IF($B967="", "", IFERROR((VLOOKUP($B967,Ingredients!$A:$H,6,FALSE)*($D967/(VLOOKUP($B967,Ingredients!$A:$H,3,FALSE)))), "ingredient not in list"))</f>
        <v/>
      </c>
      <c r="P967" s="9" t="str">
        <f>IF(AND(G967&lt;&gt;"",G968=""),SUM(G$1:G968)-SUM(P$1:P966),"")</f>
        <v/>
      </c>
      <c r="Q967" t="str">
        <f>IF(AND(O967&lt;&gt;"",O968=""),SUM(O$1:O968)-SUM(Q$1:Q966),"")</f>
        <v/>
      </c>
      <c r="R967" s="114" t="str">
        <f>IF(AND(I967&lt;&gt;"",I968=""),SUM(I$1:I968)-SUM(R$1:R966),"")</f>
        <v/>
      </c>
      <c r="S967" s="114" t="str">
        <f>IF(AND(K967&lt;&gt;"",K968=""),SUM(K$1:K968)-SUM(S$1:S966),"")</f>
        <v/>
      </c>
      <c r="T967" s="114" t="str">
        <f>IF(AND(M967&lt;&gt;"",M968=""),SUM(M$1:M968)-SUM(T$1:T966),"")</f>
        <v/>
      </c>
      <c r="V967" s="9" t="str">
        <f t="shared" si="171"/>
        <v/>
      </c>
      <c r="W967" s="28" t="str">
        <f t="shared" si="172"/>
        <v/>
      </c>
      <c r="X967" s="114" t="str">
        <f t="shared" si="173"/>
        <v/>
      </c>
      <c r="Y967" s="114" t="str">
        <f t="shared" si="174"/>
        <v/>
      </c>
      <c r="Z967" s="114" t="str">
        <f t="shared" si="175"/>
        <v/>
      </c>
    </row>
    <row r="968" spans="1:26" ht="12.75" x14ac:dyDescent="0.2">
      <c r="A968" s="16"/>
      <c r="C968" t="str">
        <f t="shared" si="165"/>
        <v/>
      </c>
      <c r="D968" s="16"/>
      <c r="E968" s="3" t="str">
        <f>IF(B968="","",IFERROR(VLOOKUP(B968,Ingredients!$A:$G,4,FALSE),"ingredient not in list"))</f>
        <v/>
      </c>
      <c r="F968" t="str">
        <f t="shared" si="166"/>
        <v/>
      </c>
      <c r="G968" s="9" t="str">
        <f>IF(B968="", "", IFERROR((VLOOKUP(B968,Ingredients!$A:$H,8,FALSE)*(D968/(VLOOKUP(B968,Ingredients!$A:$H,3,FALSE)))), "ingredient not in list"))</f>
        <v/>
      </c>
      <c r="H968" t="str">
        <f t="shared" si="167"/>
        <v/>
      </c>
      <c r="I968" s="69" t="str">
        <f>IF($B968="", "", IFERROR((VLOOKUP($B968,Ingredients!$A:$K,9,FALSE)*($D968/(VLOOKUP($B968,Ingredients!$A:$K,3,FALSE)))), "ingredient not in list"))</f>
        <v/>
      </c>
      <c r="J968" t="str">
        <f t="shared" si="168"/>
        <v/>
      </c>
      <c r="K968" s="69" t="str">
        <f>IF($B968="", "", IFERROR((VLOOKUP($B968,Ingredients!$A:$K,10,FALSE)*($D968/(VLOOKUP($B968,Ingredients!$A:$K,3,FALSE)))), "ingredient not in list"))</f>
        <v/>
      </c>
      <c r="L968" t="str">
        <f t="shared" si="169"/>
        <v/>
      </c>
      <c r="M968" s="69" t="str">
        <f>IF($B968="", "", IFERROR((VLOOKUP($B968,Ingredients!$A:$K,11,FALSE)*($D968/(VLOOKUP($B968,Ingredients!$A:$K,3,FALSE)))), "ingredient not in list"))</f>
        <v/>
      </c>
      <c r="N968" t="str">
        <f t="shared" si="170"/>
        <v/>
      </c>
      <c r="O968" s="29" t="str">
        <f>IF($B968="", "", IFERROR((VLOOKUP($B968,Ingredients!$A:$H,6,FALSE)*($D968/(VLOOKUP($B968,Ingredients!$A:$H,3,FALSE)))), "ingredient not in list"))</f>
        <v/>
      </c>
      <c r="P968" s="9" t="str">
        <f>IF(AND(G968&lt;&gt;"",G969=""),SUM(G$1:G969)-SUM(P$1:P967),"")</f>
        <v/>
      </c>
      <c r="Q968" t="str">
        <f>IF(AND(O968&lt;&gt;"",O969=""),SUM(O$1:O969)-SUM(Q$1:Q967),"")</f>
        <v/>
      </c>
      <c r="R968" s="114" t="str">
        <f>IF(AND(I968&lt;&gt;"",I969=""),SUM(I$1:I969)-SUM(R$1:R967),"")</f>
        <v/>
      </c>
      <c r="S968" s="114" t="str">
        <f>IF(AND(K968&lt;&gt;"",K969=""),SUM(K$1:K969)-SUM(S$1:S967),"")</f>
        <v/>
      </c>
      <c r="T968" s="114" t="str">
        <f>IF(AND(M968&lt;&gt;"",M969=""),SUM(M$1:M969)-SUM(T$1:T967),"")</f>
        <v/>
      </c>
      <c r="V968" s="9" t="str">
        <f t="shared" si="171"/>
        <v/>
      </c>
      <c r="W968" s="28" t="str">
        <f t="shared" si="172"/>
        <v/>
      </c>
      <c r="X968" s="114" t="str">
        <f t="shared" si="173"/>
        <v/>
      </c>
      <c r="Y968" s="114" t="str">
        <f t="shared" si="174"/>
        <v/>
      </c>
      <c r="Z968" s="114" t="str">
        <f t="shared" si="175"/>
        <v/>
      </c>
    </row>
    <row r="969" spans="1:26" ht="12.75" x14ac:dyDescent="0.2">
      <c r="A969" s="16"/>
      <c r="C969" t="str">
        <f t="shared" si="165"/>
        <v/>
      </c>
      <c r="D969" s="16"/>
      <c r="E969" s="3" t="str">
        <f>IF(B969="","",IFERROR(VLOOKUP(B969,Ingredients!$A:$G,4,FALSE),"ingredient not in list"))</f>
        <v/>
      </c>
      <c r="F969" t="str">
        <f t="shared" si="166"/>
        <v/>
      </c>
      <c r="G969" s="9" t="str">
        <f>IF(B969="", "", IFERROR((VLOOKUP(B969,Ingredients!$A:$H,8,FALSE)*(D969/(VLOOKUP(B969,Ingredients!$A:$H,3,FALSE)))), "ingredient not in list"))</f>
        <v/>
      </c>
      <c r="H969" t="str">
        <f t="shared" si="167"/>
        <v/>
      </c>
      <c r="I969" s="69" t="str">
        <f>IF($B969="", "", IFERROR((VLOOKUP($B969,Ingredients!$A:$K,9,FALSE)*($D969/(VLOOKUP($B969,Ingredients!$A:$K,3,FALSE)))), "ingredient not in list"))</f>
        <v/>
      </c>
      <c r="J969" t="str">
        <f t="shared" si="168"/>
        <v/>
      </c>
      <c r="K969" s="69" t="str">
        <f>IF($B969="", "", IFERROR((VLOOKUP($B969,Ingredients!$A:$K,10,FALSE)*($D969/(VLOOKUP($B969,Ingredients!$A:$K,3,FALSE)))), "ingredient not in list"))</f>
        <v/>
      </c>
      <c r="L969" t="str">
        <f t="shared" si="169"/>
        <v/>
      </c>
      <c r="M969" s="69" t="str">
        <f>IF($B969="", "", IFERROR((VLOOKUP($B969,Ingredients!$A:$K,11,FALSE)*($D969/(VLOOKUP($B969,Ingredients!$A:$K,3,FALSE)))), "ingredient not in list"))</f>
        <v/>
      </c>
      <c r="N969" t="str">
        <f t="shared" si="170"/>
        <v/>
      </c>
      <c r="O969" s="29" t="str">
        <f>IF($B969="", "", IFERROR((VLOOKUP($B969,Ingredients!$A:$H,6,FALSE)*($D969/(VLOOKUP($B969,Ingredients!$A:$H,3,FALSE)))), "ingredient not in list"))</f>
        <v/>
      </c>
      <c r="P969" s="9" t="str">
        <f>IF(AND(G969&lt;&gt;"",G970=""),SUM(G$1:G970)-SUM(P$1:P968),"")</f>
        <v/>
      </c>
      <c r="Q969" t="str">
        <f>IF(AND(O969&lt;&gt;"",O970=""),SUM(O$1:O970)-SUM(Q$1:Q968),"")</f>
        <v/>
      </c>
      <c r="R969" s="114" t="str">
        <f>IF(AND(I969&lt;&gt;"",I970=""),SUM(I$1:I970)-SUM(R$1:R968),"")</f>
        <v/>
      </c>
      <c r="S969" s="114" t="str">
        <f>IF(AND(K969&lt;&gt;"",K970=""),SUM(K$1:K970)-SUM(S$1:S968),"")</f>
        <v/>
      </c>
      <c r="T969" s="114" t="str">
        <f>IF(AND(M969&lt;&gt;"",M970=""),SUM(M$1:M970)-SUM(T$1:T968),"")</f>
        <v/>
      </c>
      <c r="V969" s="9" t="str">
        <f t="shared" si="171"/>
        <v/>
      </c>
      <c r="W969" s="28" t="str">
        <f t="shared" si="172"/>
        <v/>
      </c>
      <c r="X969" s="114" t="str">
        <f t="shared" si="173"/>
        <v/>
      </c>
      <c r="Y969" s="114" t="str">
        <f t="shared" si="174"/>
        <v/>
      </c>
      <c r="Z969" s="114" t="str">
        <f t="shared" si="175"/>
        <v/>
      </c>
    </row>
    <row r="970" spans="1:26" ht="12.75" x14ac:dyDescent="0.2">
      <c r="A970" s="16"/>
      <c r="C970" t="str">
        <f t="shared" si="165"/>
        <v/>
      </c>
      <c r="D970" s="16"/>
      <c r="E970" s="3" t="str">
        <f>IF(B970="","",IFERROR(VLOOKUP(B970,Ingredients!$A:$G,4,FALSE),"ingredient not in list"))</f>
        <v/>
      </c>
      <c r="F970" t="str">
        <f t="shared" si="166"/>
        <v/>
      </c>
      <c r="G970" s="9" t="str">
        <f>IF(B970="", "", IFERROR((VLOOKUP(B970,Ingredients!$A:$H,8,FALSE)*(D970/(VLOOKUP(B970,Ingredients!$A:$H,3,FALSE)))), "ingredient not in list"))</f>
        <v/>
      </c>
      <c r="H970" t="str">
        <f t="shared" si="167"/>
        <v/>
      </c>
      <c r="I970" s="69" t="str">
        <f>IF($B970="", "", IFERROR((VLOOKUP($B970,Ingredients!$A:$K,9,FALSE)*($D970/(VLOOKUP($B970,Ingredients!$A:$K,3,FALSE)))), "ingredient not in list"))</f>
        <v/>
      </c>
      <c r="J970" t="str">
        <f t="shared" si="168"/>
        <v/>
      </c>
      <c r="K970" s="69" t="str">
        <f>IF($B970="", "", IFERROR((VLOOKUP($B970,Ingredients!$A:$K,10,FALSE)*($D970/(VLOOKUP($B970,Ingredients!$A:$K,3,FALSE)))), "ingredient not in list"))</f>
        <v/>
      </c>
      <c r="L970" t="str">
        <f t="shared" si="169"/>
        <v/>
      </c>
      <c r="M970" s="69" t="str">
        <f>IF($B970="", "", IFERROR((VLOOKUP($B970,Ingredients!$A:$K,11,FALSE)*($D970/(VLOOKUP($B970,Ingredients!$A:$K,3,FALSE)))), "ingredient not in list"))</f>
        <v/>
      </c>
      <c r="N970" t="str">
        <f t="shared" si="170"/>
        <v/>
      </c>
      <c r="O970" s="29" t="str">
        <f>IF($B970="", "", IFERROR((VLOOKUP($B970,Ingredients!$A:$H,6,FALSE)*($D970/(VLOOKUP($B970,Ingredients!$A:$H,3,FALSE)))), "ingredient not in list"))</f>
        <v/>
      </c>
      <c r="P970" s="9" t="str">
        <f>IF(AND(G970&lt;&gt;"",G971=""),SUM(G$1:G971)-SUM(P$1:P969),"")</f>
        <v/>
      </c>
      <c r="Q970" t="str">
        <f>IF(AND(O970&lt;&gt;"",O971=""),SUM(O$1:O971)-SUM(Q$1:Q969),"")</f>
        <v/>
      </c>
      <c r="R970" s="114" t="str">
        <f>IF(AND(I970&lt;&gt;"",I971=""),SUM(I$1:I971)-SUM(R$1:R969),"")</f>
        <v/>
      </c>
      <c r="S970" s="114" t="str">
        <f>IF(AND(K970&lt;&gt;"",K971=""),SUM(K$1:K971)-SUM(S$1:S969),"")</f>
        <v/>
      </c>
      <c r="T970" s="114" t="str">
        <f>IF(AND(M970&lt;&gt;"",M971=""),SUM(M$1:M971)-SUM(T$1:T969),"")</f>
        <v/>
      </c>
      <c r="V970" s="9" t="str">
        <f t="shared" si="171"/>
        <v/>
      </c>
      <c r="W970" s="28" t="str">
        <f t="shared" si="172"/>
        <v/>
      </c>
      <c r="X970" s="114" t="str">
        <f t="shared" si="173"/>
        <v/>
      </c>
      <c r="Y970" s="114" t="str">
        <f t="shared" si="174"/>
        <v/>
      </c>
      <c r="Z970" s="114" t="str">
        <f t="shared" si="175"/>
        <v/>
      </c>
    </row>
    <row r="971" spans="1:26" ht="12.75" x14ac:dyDescent="0.2">
      <c r="A971" s="16"/>
      <c r="C971" t="str">
        <f t="shared" si="165"/>
        <v/>
      </c>
      <c r="D971" s="16"/>
      <c r="E971" s="3" t="str">
        <f>IF(B971="","",IFERROR(VLOOKUP(B971,Ingredients!$A:$G,4,FALSE),"ingredient not in list"))</f>
        <v/>
      </c>
      <c r="F971" t="str">
        <f t="shared" si="166"/>
        <v/>
      </c>
      <c r="G971" s="9" t="str">
        <f>IF(B971="", "", IFERROR((VLOOKUP(B971,Ingredients!$A:$H,8,FALSE)*(D971/(VLOOKUP(B971,Ingredients!$A:$H,3,FALSE)))), "ingredient not in list"))</f>
        <v/>
      </c>
      <c r="H971" t="str">
        <f t="shared" si="167"/>
        <v/>
      </c>
      <c r="I971" s="69" t="str">
        <f>IF($B971="", "", IFERROR((VLOOKUP($B971,Ingredients!$A:$K,9,FALSE)*($D971/(VLOOKUP($B971,Ingredients!$A:$K,3,FALSE)))), "ingredient not in list"))</f>
        <v/>
      </c>
      <c r="J971" t="str">
        <f t="shared" si="168"/>
        <v/>
      </c>
      <c r="K971" s="69" t="str">
        <f>IF($B971="", "", IFERROR((VLOOKUP($B971,Ingredients!$A:$K,10,FALSE)*($D971/(VLOOKUP($B971,Ingredients!$A:$K,3,FALSE)))), "ingredient not in list"))</f>
        <v/>
      </c>
      <c r="L971" t="str">
        <f t="shared" si="169"/>
        <v/>
      </c>
      <c r="M971" s="69" t="str">
        <f>IF($B971="", "", IFERROR((VLOOKUP($B971,Ingredients!$A:$K,11,FALSE)*($D971/(VLOOKUP($B971,Ingredients!$A:$K,3,FALSE)))), "ingredient not in list"))</f>
        <v/>
      </c>
      <c r="N971" t="str">
        <f t="shared" si="170"/>
        <v/>
      </c>
      <c r="O971" s="29" t="str">
        <f>IF($B971="", "", IFERROR((VLOOKUP($B971,Ingredients!$A:$H,6,FALSE)*($D971/(VLOOKUP($B971,Ingredients!$A:$H,3,FALSE)))), "ingredient not in list"))</f>
        <v/>
      </c>
      <c r="P971" s="9" t="str">
        <f>IF(AND(G971&lt;&gt;"",G972=""),SUM(G$1:G972)-SUM(P$1:P970),"")</f>
        <v/>
      </c>
      <c r="Q971" t="str">
        <f>IF(AND(O971&lt;&gt;"",O972=""),SUM(O$1:O972)-SUM(Q$1:Q970),"")</f>
        <v/>
      </c>
      <c r="R971" s="114" t="str">
        <f>IF(AND(I971&lt;&gt;"",I972=""),SUM(I$1:I972)-SUM(R$1:R970),"")</f>
        <v/>
      </c>
      <c r="S971" s="114" t="str">
        <f>IF(AND(K971&lt;&gt;"",K972=""),SUM(K$1:K972)-SUM(S$1:S970),"")</f>
        <v/>
      </c>
      <c r="T971" s="114" t="str">
        <f>IF(AND(M971&lt;&gt;"",M972=""),SUM(M$1:M972)-SUM(T$1:T970),"")</f>
        <v/>
      </c>
      <c r="V971" s="9" t="str">
        <f t="shared" si="171"/>
        <v/>
      </c>
      <c r="W971" s="28" t="str">
        <f t="shared" si="172"/>
        <v/>
      </c>
      <c r="X971" s="114" t="str">
        <f t="shared" si="173"/>
        <v/>
      </c>
      <c r="Y971" s="114" t="str">
        <f t="shared" si="174"/>
        <v/>
      </c>
      <c r="Z971" s="114" t="str">
        <f t="shared" si="175"/>
        <v/>
      </c>
    </row>
    <row r="972" spans="1:26" ht="12.75" x14ac:dyDescent="0.2">
      <c r="A972" s="16"/>
      <c r="C972" t="str">
        <f t="shared" si="165"/>
        <v/>
      </c>
      <c r="D972" s="16"/>
      <c r="E972" s="3" t="str">
        <f>IF(B972="","",IFERROR(VLOOKUP(B972,Ingredients!$A:$G,4,FALSE),"ingredient not in list"))</f>
        <v/>
      </c>
      <c r="F972" t="str">
        <f t="shared" si="166"/>
        <v/>
      </c>
      <c r="G972" s="9" t="str">
        <f>IF(B972="", "", IFERROR((VLOOKUP(B972,Ingredients!$A:$H,8,FALSE)*(D972/(VLOOKUP(B972,Ingredients!$A:$H,3,FALSE)))), "ingredient not in list"))</f>
        <v/>
      </c>
      <c r="H972" t="str">
        <f t="shared" si="167"/>
        <v/>
      </c>
      <c r="I972" s="69" t="str">
        <f>IF($B972="", "", IFERROR((VLOOKUP($B972,Ingredients!$A:$K,9,FALSE)*($D972/(VLOOKUP($B972,Ingredients!$A:$K,3,FALSE)))), "ingredient not in list"))</f>
        <v/>
      </c>
      <c r="J972" t="str">
        <f t="shared" si="168"/>
        <v/>
      </c>
      <c r="K972" s="69" t="str">
        <f>IF($B972="", "", IFERROR((VLOOKUP($B972,Ingredients!$A:$K,10,FALSE)*($D972/(VLOOKUP($B972,Ingredients!$A:$K,3,FALSE)))), "ingredient not in list"))</f>
        <v/>
      </c>
      <c r="L972" t="str">
        <f t="shared" si="169"/>
        <v/>
      </c>
      <c r="M972" s="69" t="str">
        <f>IF($B972="", "", IFERROR((VLOOKUP($B972,Ingredients!$A:$K,11,FALSE)*($D972/(VLOOKUP($B972,Ingredients!$A:$K,3,FALSE)))), "ingredient not in list"))</f>
        <v/>
      </c>
      <c r="N972" t="str">
        <f t="shared" si="170"/>
        <v/>
      </c>
      <c r="O972" s="29" t="str">
        <f>IF($B972="", "", IFERROR((VLOOKUP($B972,Ingredients!$A:$H,6,FALSE)*($D972/(VLOOKUP($B972,Ingredients!$A:$H,3,FALSE)))), "ingredient not in list"))</f>
        <v/>
      </c>
      <c r="P972" s="9" t="str">
        <f>IF(AND(G972&lt;&gt;"",G973=""),SUM(G$1:G973)-SUM(P$1:P971),"")</f>
        <v/>
      </c>
      <c r="Q972" t="str">
        <f>IF(AND(O972&lt;&gt;"",O973=""),SUM(O$1:O973)-SUM(Q$1:Q971),"")</f>
        <v/>
      </c>
      <c r="R972" s="114" t="str">
        <f>IF(AND(I972&lt;&gt;"",I973=""),SUM(I$1:I973)-SUM(R$1:R971),"")</f>
        <v/>
      </c>
      <c r="S972" s="114" t="str">
        <f>IF(AND(K972&lt;&gt;"",K973=""),SUM(K$1:K973)-SUM(S$1:S971),"")</f>
        <v/>
      </c>
      <c r="T972" s="114" t="str">
        <f>IF(AND(M972&lt;&gt;"",M973=""),SUM(M$1:M973)-SUM(T$1:T971),"")</f>
        <v/>
      </c>
      <c r="V972" s="9" t="str">
        <f t="shared" si="171"/>
        <v/>
      </c>
      <c r="W972" s="28" t="str">
        <f t="shared" si="172"/>
        <v/>
      </c>
      <c r="X972" s="114" t="str">
        <f t="shared" si="173"/>
        <v/>
      </c>
      <c r="Y972" s="114" t="str">
        <f t="shared" si="174"/>
        <v/>
      </c>
      <c r="Z972" s="114" t="str">
        <f t="shared" si="175"/>
        <v/>
      </c>
    </row>
    <row r="973" spans="1:26" ht="12.75" x14ac:dyDescent="0.2">
      <c r="A973" s="16"/>
      <c r="C973" t="str">
        <f t="shared" si="165"/>
        <v/>
      </c>
      <c r="D973" s="16"/>
      <c r="E973" s="3" t="str">
        <f>IF(B973="","",IFERROR(VLOOKUP(B973,Ingredients!$A:$G,4,FALSE),"ingredient not in list"))</f>
        <v/>
      </c>
      <c r="F973" t="str">
        <f t="shared" si="166"/>
        <v/>
      </c>
      <c r="G973" s="9" t="str">
        <f>IF(B973="", "", IFERROR((VLOOKUP(B973,Ingredients!$A:$H,8,FALSE)*(D973/(VLOOKUP(B973,Ingredients!$A:$H,3,FALSE)))), "ingredient not in list"))</f>
        <v/>
      </c>
      <c r="H973" t="str">
        <f t="shared" si="167"/>
        <v/>
      </c>
      <c r="I973" s="69" t="str">
        <f>IF($B973="", "", IFERROR((VLOOKUP($B973,Ingredients!$A:$K,9,FALSE)*($D973/(VLOOKUP($B973,Ingredients!$A:$K,3,FALSE)))), "ingredient not in list"))</f>
        <v/>
      </c>
      <c r="J973" t="str">
        <f t="shared" si="168"/>
        <v/>
      </c>
      <c r="K973" s="69" t="str">
        <f>IF($B973="", "", IFERROR((VLOOKUP($B973,Ingredients!$A:$K,10,FALSE)*($D973/(VLOOKUP($B973,Ingredients!$A:$K,3,FALSE)))), "ingredient not in list"))</f>
        <v/>
      </c>
      <c r="L973" t="str">
        <f t="shared" si="169"/>
        <v/>
      </c>
      <c r="M973" s="69" t="str">
        <f>IF($B973="", "", IFERROR((VLOOKUP($B973,Ingredients!$A:$K,11,FALSE)*($D973/(VLOOKUP($B973,Ingredients!$A:$K,3,FALSE)))), "ingredient not in list"))</f>
        <v/>
      </c>
      <c r="N973" t="str">
        <f t="shared" si="170"/>
        <v/>
      </c>
      <c r="O973" s="29" t="str">
        <f>IF($B973="", "", IFERROR((VLOOKUP($B973,Ingredients!$A:$H,6,FALSE)*($D973/(VLOOKUP($B973,Ingredients!$A:$H,3,FALSE)))), "ingredient not in list"))</f>
        <v/>
      </c>
      <c r="P973" s="9" t="str">
        <f>IF(AND(G973&lt;&gt;"",G974=""),SUM(G$1:G974)-SUM(P$1:P972),"")</f>
        <v/>
      </c>
      <c r="Q973" t="str">
        <f>IF(AND(O973&lt;&gt;"",O974=""),SUM(O$1:O974)-SUM(Q$1:Q972),"")</f>
        <v/>
      </c>
      <c r="R973" s="114" t="str">
        <f>IF(AND(I973&lt;&gt;"",I974=""),SUM(I$1:I974)-SUM(R$1:R972),"")</f>
        <v/>
      </c>
      <c r="S973" s="114" t="str">
        <f>IF(AND(K973&lt;&gt;"",K974=""),SUM(K$1:K974)-SUM(S$1:S972),"")</f>
        <v/>
      </c>
      <c r="T973" s="114" t="str">
        <f>IF(AND(M973&lt;&gt;"",M974=""),SUM(M$1:M974)-SUM(T$1:T972),"")</f>
        <v/>
      </c>
      <c r="V973" s="9" t="str">
        <f t="shared" si="171"/>
        <v/>
      </c>
      <c r="W973" s="28" t="str">
        <f t="shared" si="172"/>
        <v/>
      </c>
      <c r="X973" s="114" t="str">
        <f t="shared" si="173"/>
        <v/>
      </c>
      <c r="Y973" s="114" t="str">
        <f t="shared" si="174"/>
        <v/>
      </c>
      <c r="Z973" s="114" t="str">
        <f t="shared" si="175"/>
        <v/>
      </c>
    </row>
    <row r="974" spans="1:26" ht="12.75" x14ac:dyDescent="0.2">
      <c r="A974" s="16"/>
      <c r="C974" t="str">
        <f t="shared" si="165"/>
        <v/>
      </c>
      <c r="D974" s="16"/>
      <c r="E974" s="3" t="str">
        <f>IF(B974="","",IFERROR(VLOOKUP(B974,Ingredients!$A:$G,4,FALSE),"ingredient not in list"))</f>
        <v/>
      </c>
      <c r="F974" t="str">
        <f t="shared" si="166"/>
        <v/>
      </c>
      <c r="G974" s="9" t="str">
        <f>IF(B974="", "", IFERROR((VLOOKUP(B974,Ingredients!$A:$H,8,FALSE)*(D974/(VLOOKUP(B974,Ingredients!$A:$H,3,FALSE)))), "ingredient not in list"))</f>
        <v/>
      </c>
      <c r="H974" t="str">
        <f t="shared" si="167"/>
        <v/>
      </c>
      <c r="I974" s="69" t="str">
        <f>IF($B974="", "", IFERROR((VLOOKUP($B974,Ingredients!$A:$K,9,FALSE)*($D974/(VLOOKUP($B974,Ingredients!$A:$K,3,FALSE)))), "ingredient not in list"))</f>
        <v/>
      </c>
      <c r="J974" t="str">
        <f t="shared" si="168"/>
        <v/>
      </c>
      <c r="K974" s="69" t="str">
        <f>IF($B974="", "", IFERROR((VLOOKUP($B974,Ingredients!$A:$K,10,FALSE)*($D974/(VLOOKUP($B974,Ingredients!$A:$K,3,FALSE)))), "ingredient not in list"))</f>
        <v/>
      </c>
      <c r="L974" t="str">
        <f t="shared" si="169"/>
        <v/>
      </c>
      <c r="M974" s="69" t="str">
        <f>IF($B974="", "", IFERROR((VLOOKUP($B974,Ingredients!$A:$K,11,FALSE)*($D974/(VLOOKUP($B974,Ingredients!$A:$K,3,FALSE)))), "ingredient not in list"))</f>
        <v/>
      </c>
      <c r="N974" t="str">
        <f t="shared" si="170"/>
        <v/>
      </c>
      <c r="O974" s="29" t="str">
        <f>IF($B974="", "", IFERROR((VLOOKUP($B974,Ingredients!$A:$H,6,FALSE)*($D974/(VLOOKUP($B974,Ingredients!$A:$H,3,FALSE)))), "ingredient not in list"))</f>
        <v/>
      </c>
      <c r="P974" s="9" t="str">
        <f>IF(AND(G974&lt;&gt;"",G975=""),SUM(G$1:G975)-SUM(P$1:P973),"")</f>
        <v/>
      </c>
      <c r="Q974" t="str">
        <f>IF(AND(O974&lt;&gt;"",O975=""),SUM(O$1:O975)-SUM(Q$1:Q973),"")</f>
        <v/>
      </c>
      <c r="R974" s="114" t="str">
        <f>IF(AND(I974&lt;&gt;"",I975=""),SUM(I$1:I975)-SUM(R$1:R973),"")</f>
        <v/>
      </c>
      <c r="S974" s="114" t="str">
        <f>IF(AND(K974&lt;&gt;"",K975=""),SUM(K$1:K975)-SUM(S$1:S973),"")</f>
        <v/>
      </c>
      <c r="T974" s="114" t="str">
        <f>IF(AND(M974&lt;&gt;"",M975=""),SUM(M$1:M975)-SUM(T$1:T973),"")</f>
        <v/>
      </c>
      <c r="V974" s="9" t="str">
        <f t="shared" si="171"/>
        <v/>
      </c>
      <c r="W974" s="28" t="str">
        <f t="shared" si="172"/>
        <v/>
      </c>
      <c r="X974" s="114" t="str">
        <f t="shared" si="173"/>
        <v/>
      </c>
      <c r="Y974" s="114" t="str">
        <f t="shared" si="174"/>
        <v/>
      </c>
      <c r="Z974" s="114" t="str">
        <f t="shared" si="175"/>
        <v/>
      </c>
    </row>
    <row r="975" spans="1:26" ht="12.75" x14ac:dyDescent="0.2">
      <c r="A975" s="16"/>
      <c r="C975" t="str">
        <f t="shared" si="165"/>
        <v/>
      </c>
      <c r="D975" s="16"/>
      <c r="E975" s="3" t="str">
        <f>IF(B975="","",IFERROR(VLOOKUP(B975,Ingredients!$A:$G,4,FALSE),"ingredient not in list"))</f>
        <v/>
      </c>
      <c r="F975" t="str">
        <f t="shared" si="166"/>
        <v/>
      </c>
      <c r="G975" s="9" t="str">
        <f>IF(B975="", "", IFERROR((VLOOKUP(B975,Ingredients!$A:$H,8,FALSE)*(D975/(VLOOKUP(B975,Ingredients!$A:$H,3,FALSE)))), "ingredient not in list"))</f>
        <v/>
      </c>
      <c r="H975" t="str">
        <f t="shared" si="167"/>
        <v/>
      </c>
      <c r="I975" s="69" t="str">
        <f>IF($B975="", "", IFERROR((VLOOKUP($B975,Ingredients!$A:$K,9,FALSE)*($D975/(VLOOKUP($B975,Ingredients!$A:$K,3,FALSE)))), "ingredient not in list"))</f>
        <v/>
      </c>
      <c r="J975" t="str">
        <f t="shared" si="168"/>
        <v/>
      </c>
      <c r="K975" s="69" t="str">
        <f>IF($B975="", "", IFERROR((VLOOKUP($B975,Ingredients!$A:$K,10,FALSE)*($D975/(VLOOKUP($B975,Ingredients!$A:$K,3,FALSE)))), "ingredient not in list"))</f>
        <v/>
      </c>
      <c r="L975" t="str">
        <f t="shared" si="169"/>
        <v/>
      </c>
      <c r="M975" s="69" t="str">
        <f>IF($B975="", "", IFERROR((VLOOKUP($B975,Ingredients!$A:$K,11,FALSE)*($D975/(VLOOKUP($B975,Ingredients!$A:$K,3,FALSE)))), "ingredient not in list"))</f>
        <v/>
      </c>
      <c r="N975" t="str">
        <f t="shared" si="170"/>
        <v/>
      </c>
      <c r="O975" s="29" t="str">
        <f>IF($B975="", "", IFERROR((VLOOKUP($B975,Ingredients!$A:$H,6,FALSE)*($D975/(VLOOKUP($B975,Ingredients!$A:$H,3,FALSE)))), "ingredient not in list"))</f>
        <v/>
      </c>
      <c r="P975" s="9" t="str">
        <f>IF(AND(G975&lt;&gt;"",G976=""),SUM(G$1:G976)-SUM(P$1:P974),"")</f>
        <v/>
      </c>
      <c r="Q975" t="str">
        <f>IF(AND(O975&lt;&gt;"",O976=""),SUM(O$1:O976)-SUM(Q$1:Q974),"")</f>
        <v/>
      </c>
      <c r="R975" s="114" t="str">
        <f>IF(AND(I975&lt;&gt;"",I976=""),SUM(I$1:I976)-SUM(R$1:R974),"")</f>
        <v/>
      </c>
      <c r="S975" s="114" t="str">
        <f>IF(AND(K975&lt;&gt;"",K976=""),SUM(K$1:K976)-SUM(S$1:S974),"")</f>
        <v/>
      </c>
      <c r="T975" s="114" t="str">
        <f>IF(AND(M975&lt;&gt;"",M976=""),SUM(M$1:M976)-SUM(T$1:T974),"")</f>
        <v/>
      </c>
      <c r="V975" s="9" t="str">
        <f t="shared" si="171"/>
        <v/>
      </c>
      <c r="W975" s="28" t="str">
        <f t="shared" si="172"/>
        <v/>
      </c>
      <c r="X975" s="114" t="str">
        <f t="shared" si="173"/>
        <v/>
      </c>
      <c r="Y975" s="114" t="str">
        <f t="shared" si="174"/>
        <v/>
      </c>
      <c r="Z975" s="114" t="str">
        <f t="shared" si="175"/>
        <v/>
      </c>
    </row>
    <row r="976" spans="1:26" ht="12.75" x14ac:dyDescent="0.2">
      <c r="A976" s="16"/>
      <c r="C976" t="str">
        <f t="shared" si="165"/>
        <v/>
      </c>
      <c r="D976" s="16"/>
      <c r="E976" s="3" t="str">
        <f>IF(B976="","",IFERROR(VLOOKUP(B976,Ingredients!$A:$G,4,FALSE),"ingredient not in list"))</f>
        <v/>
      </c>
      <c r="F976" t="str">
        <f t="shared" si="166"/>
        <v/>
      </c>
      <c r="G976" s="9" t="str">
        <f>IF(B976="", "", IFERROR((VLOOKUP(B976,Ingredients!$A:$H,8,FALSE)*(D976/(VLOOKUP(B976,Ingredients!$A:$H,3,FALSE)))), "ingredient not in list"))</f>
        <v/>
      </c>
      <c r="H976" t="str">
        <f t="shared" si="167"/>
        <v/>
      </c>
      <c r="I976" s="69" t="str">
        <f>IF($B976="", "", IFERROR((VLOOKUP($B976,Ingredients!$A:$K,9,FALSE)*($D976/(VLOOKUP($B976,Ingredients!$A:$K,3,FALSE)))), "ingredient not in list"))</f>
        <v/>
      </c>
      <c r="J976" t="str">
        <f t="shared" si="168"/>
        <v/>
      </c>
      <c r="K976" s="69" t="str">
        <f>IF($B976="", "", IFERROR((VLOOKUP($B976,Ingredients!$A:$K,10,FALSE)*($D976/(VLOOKUP($B976,Ingredients!$A:$K,3,FALSE)))), "ingredient not in list"))</f>
        <v/>
      </c>
      <c r="L976" t="str">
        <f t="shared" si="169"/>
        <v/>
      </c>
      <c r="M976" s="69" t="str">
        <f>IF($B976="", "", IFERROR((VLOOKUP($B976,Ingredients!$A:$K,11,FALSE)*($D976/(VLOOKUP($B976,Ingredients!$A:$K,3,FALSE)))), "ingredient not in list"))</f>
        <v/>
      </c>
      <c r="N976" t="str">
        <f t="shared" si="170"/>
        <v/>
      </c>
      <c r="O976" s="29" t="str">
        <f>IF($B976="", "", IFERROR((VLOOKUP($B976,Ingredients!$A:$H,6,FALSE)*($D976/(VLOOKUP($B976,Ingredients!$A:$H,3,FALSE)))), "ingredient not in list"))</f>
        <v/>
      </c>
      <c r="P976" s="9" t="str">
        <f>IF(AND(G976&lt;&gt;"",G977=""),SUM(G$1:G977)-SUM(P$1:P975),"")</f>
        <v/>
      </c>
      <c r="Q976" t="str">
        <f>IF(AND(O976&lt;&gt;"",O977=""),SUM(O$1:O977)-SUM(Q$1:Q975),"")</f>
        <v/>
      </c>
      <c r="R976" s="114" t="str">
        <f>IF(AND(I976&lt;&gt;"",I977=""),SUM(I$1:I977)-SUM(R$1:R975),"")</f>
        <v/>
      </c>
      <c r="S976" s="114" t="str">
        <f>IF(AND(K976&lt;&gt;"",K977=""),SUM(K$1:K977)-SUM(S$1:S975),"")</f>
        <v/>
      </c>
      <c r="T976" s="114" t="str">
        <f>IF(AND(M976&lt;&gt;"",M977=""),SUM(M$1:M977)-SUM(T$1:T975),"")</f>
        <v/>
      </c>
      <c r="V976" s="9" t="str">
        <f t="shared" si="171"/>
        <v/>
      </c>
      <c r="W976" s="28" t="str">
        <f t="shared" si="172"/>
        <v/>
      </c>
      <c r="X976" s="114" t="str">
        <f t="shared" si="173"/>
        <v/>
      </c>
      <c r="Y976" s="114" t="str">
        <f t="shared" si="174"/>
        <v/>
      </c>
      <c r="Z976" s="114" t="str">
        <f t="shared" si="175"/>
        <v/>
      </c>
    </row>
    <row r="977" spans="1:26" ht="12.75" x14ac:dyDescent="0.2">
      <c r="A977" s="16"/>
      <c r="C977" t="str">
        <f t="shared" si="165"/>
        <v/>
      </c>
      <c r="D977" s="16"/>
      <c r="E977" s="3" t="str">
        <f>IF(B977="","",IFERROR(VLOOKUP(B977,Ingredients!$A:$G,4,FALSE),"ingredient not in list"))</f>
        <v/>
      </c>
      <c r="F977" t="str">
        <f t="shared" si="166"/>
        <v/>
      </c>
      <c r="G977" s="9" t="str">
        <f>IF(B977="", "", IFERROR((VLOOKUP(B977,Ingredients!$A:$H,8,FALSE)*(D977/(VLOOKUP(B977,Ingredients!$A:$H,3,FALSE)))), "ingredient not in list"))</f>
        <v/>
      </c>
      <c r="H977" t="str">
        <f t="shared" si="167"/>
        <v/>
      </c>
      <c r="I977" s="69" t="str">
        <f>IF($B977="", "", IFERROR((VLOOKUP($B977,Ingredients!$A:$K,9,FALSE)*($D977/(VLOOKUP($B977,Ingredients!$A:$K,3,FALSE)))), "ingredient not in list"))</f>
        <v/>
      </c>
      <c r="J977" t="str">
        <f t="shared" si="168"/>
        <v/>
      </c>
      <c r="K977" s="69" t="str">
        <f>IF($B977="", "", IFERROR((VLOOKUP($B977,Ingredients!$A:$K,10,FALSE)*($D977/(VLOOKUP($B977,Ingredients!$A:$K,3,FALSE)))), "ingredient not in list"))</f>
        <v/>
      </c>
      <c r="L977" t="str">
        <f t="shared" si="169"/>
        <v/>
      </c>
      <c r="M977" s="69" t="str">
        <f>IF($B977="", "", IFERROR((VLOOKUP($B977,Ingredients!$A:$K,11,FALSE)*($D977/(VLOOKUP($B977,Ingredients!$A:$K,3,FALSE)))), "ingredient not in list"))</f>
        <v/>
      </c>
      <c r="N977" t="str">
        <f t="shared" si="170"/>
        <v/>
      </c>
      <c r="O977" s="29" t="str">
        <f>IF($B977="", "", IFERROR((VLOOKUP($B977,Ingredients!$A:$H,6,FALSE)*($D977/(VLOOKUP($B977,Ingredients!$A:$H,3,FALSE)))), "ingredient not in list"))</f>
        <v/>
      </c>
      <c r="P977" s="9" t="str">
        <f>IF(AND(G977&lt;&gt;"",G978=""),SUM(G$1:G978)-SUM(P$1:P976),"")</f>
        <v/>
      </c>
      <c r="Q977" t="str">
        <f>IF(AND(O977&lt;&gt;"",O978=""),SUM(O$1:O978)-SUM(Q$1:Q976),"")</f>
        <v/>
      </c>
      <c r="R977" s="114" t="str">
        <f>IF(AND(I977&lt;&gt;"",I978=""),SUM(I$1:I978)-SUM(R$1:R976),"")</f>
        <v/>
      </c>
      <c r="S977" s="114" t="str">
        <f>IF(AND(K977&lt;&gt;"",K978=""),SUM(K$1:K978)-SUM(S$1:S976),"")</f>
        <v/>
      </c>
      <c r="T977" s="114" t="str">
        <f>IF(AND(M977&lt;&gt;"",M978=""),SUM(M$1:M978)-SUM(T$1:T976),"")</f>
        <v/>
      </c>
      <c r="V977" s="9" t="str">
        <f t="shared" si="171"/>
        <v/>
      </c>
      <c r="W977" s="28" t="str">
        <f t="shared" si="172"/>
        <v/>
      </c>
      <c r="X977" s="114" t="str">
        <f t="shared" si="173"/>
        <v/>
      </c>
      <c r="Y977" s="114" t="str">
        <f t="shared" si="174"/>
        <v/>
      </c>
      <c r="Z977" s="114" t="str">
        <f t="shared" si="175"/>
        <v/>
      </c>
    </row>
    <row r="978" spans="1:26" ht="12.75" x14ac:dyDescent="0.2">
      <c r="A978" s="16"/>
      <c r="C978" t="str">
        <f t="shared" si="165"/>
        <v/>
      </c>
      <c r="D978" s="16"/>
      <c r="E978" s="3" t="str">
        <f>IF(B978="","",IFERROR(VLOOKUP(B978,Ingredients!$A:$G,4,FALSE),"ingredient not in list"))</f>
        <v/>
      </c>
      <c r="F978" t="str">
        <f t="shared" si="166"/>
        <v/>
      </c>
      <c r="G978" s="9" t="str">
        <f>IF(B978="", "", IFERROR((VLOOKUP(B978,Ingredients!$A:$H,8,FALSE)*(D978/(VLOOKUP(B978,Ingredients!$A:$H,3,FALSE)))), "ingredient not in list"))</f>
        <v/>
      </c>
      <c r="H978" t="str">
        <f t="shared" si="167"/>
        <v/>
      </c>
      <c r="I978" s="69" t="str">
        <f>IF($B978="", "", IFERROR((VLOOKUP($B978,Ingredients!$A:$K,9,FALSE)*($D978/(VLOOKUP($B978,Ingredients!$A:$K,3,FALSE)))), "ingredient not in list"))</f>
        <v/>
      </c>
      <c r="J978" t="str">
        <f t="shared" si="168"/>
        <v/>
      </c>
      <c r="K978" s="69" t="str">
        <f>IF($B978="", "", IFERROR((VLOOKUP($B978,Ingredients!$A:$K,10,FALSE)*($D978/(VLOOKUP($B978,Ingredients!$A:$K,3,FALSE)))), "ingredient not in list"))</f>
        <v/>
      </c>
      <c r="L978" t="str">
        <f t="shared" si="169"/>
        <v/>
      </c>
      <c r="M978" s="69" t="str">
        <f>IF($B978="", "", IFERROR((VLOOKUP($B978,Ingredients!$A:$K,11,FALSE)*($D978/(VLOOKUP($B978,Ingredients!$A:$K,3,FALSE)))), "ingredient not in list"))</f>
        <v/>
      </c>
      <c r="N978" t="str">
        <f t="shared" si="170"/>
        <v/>
      </c>
      <c r="O978" s="29" t="str">
        <f>IF($B978="", "", IFERROR((VLOOKUP($B978,Ingredients!$A:$H,6,FALSE)*($D978/(VLOOKUP($B978,Ingredients!$A:$H,3,FALSE)))), "ingredient not in list"))</f>
        <v/>
      </c>
      <c r="P978" s="9" t="str">
        <f>IF(AND(G978&lt;&gt;"",G979=""),SUM(G$1:G979)-SUM(P$1:P977),"")</f>
        <v/>
      </c>
      <c r="Q978" t="str">
        <f>IF(AND(O978&lt;&gt;"",O979=""),SUM(O$1:O979)-SUM(Q$1:Q977),"")</f>
        <v/>
      </c>
      <c r="R978" s="114" t="str">
        <f>IF(AND(I978&lt;&gt;"",I979=""),SUM(I$1:I979)-SUM(R$1:R977),"")</f>
        <v/>
      </c>
      <c r="S978" s="114" t="str">
        <f>IF(AND(K978&lt;&gt;"",K979=""),SUM(K$1:K979)-SUM(S$1:S977),"")</f>
        <v/>
      </c>
      <c r="T978" s="114" t="str">
        <f>IF(AND(M978&lt;&gt;"",M979=""),SUM(M$1:M979)-SUM(T$1:T977),"")</f>
        <v/>
      </c>
      <c r="V978" s="9" t="str">
        <f t="shared" si="171"/>
        <v/>
      </c>
      <c r="W978" s="28" t="str">
        <f t="shared" si="172"/>
        <v/>
      </c>
      <c r="X978" s="114" t="str">
        <f t="shared" si="173"/>
        <v/>
      </c>
      <c r="Y978" s="114" t="str">
        <f t="shared" si="174"/>
        <v/>
      </c>
      <c r="Z978" s="114" t="str">
        <f t="shared" si="175"/>
        <v/>
      </c>
    </row>
    <row r="979" spans="1:26" ht="12.75" x14ac:dyDescent="0.2">
      <c r="A979" s="16"/>
      <c r="C979" t="str">
        <f t="shared" si="165"/>
        <v/>
      </c>
      <c r="D979" s="16"/>
      <c r="E979" s="3" t="str">
        <f>IF(B979="","",IFERROR(VLOOKUP(B979,Ingredients!$A:$G,4,FALSE),"ingredient not in list"))</f>
        <v/>
      </c>
      <c r="F979" t="str">
        <f t="shared" si="166"/>
        <v/>
      </c>
      <c r="G979" s="9" t="str">
        <f>IF(B979="", "", IFERROR((VLOOKUP(B979,Ingredients!$A:$H,8,FALSE)*(D979/(VLOOKUP(B979,Ingredients!$A:$H,3,FALSE)))), "ingredient not in list"))</f>
        <v/>
      </c>
      <c r="H979" t="str">
        <f t="shared" si="167"/>
        <v/>
      </c>
      <c r="I979" s="69" t="str">
        <f>IF($B979="", "", IFERROR((VLOOKUP($B979,Ingredients!$A:$K,9,FALSE)*($D979/(VLOOKUP($B979,Ingredients!$A:$K,3,FALSE)))), "ingredient not in list"))</f>
        <v/>
      </c>
      <c r="J979" t="str">
        <f t="shared" si="168"/>
        <v/>
      </c>
      <c r="K979" s="69" t="str">
        <f>IF($B979="", "", IFERROR((VLOOKUP($B979,Ingredients!$A:$K,10,FALSE)*($D979/(VLOOKUP($B979,Ingredients!$A:$K,3,FALSE)))), "ingredient not in list"))</f>
        <v/>
      </c>
      <c r="L979" t="str">
        <f t="shared" si="169"/>
        <v/>
      </c>
      <c r="M979" s="69" t="str">
        <f>IF($B979="", "", IFERROR((VLOOKUP($B979,Ingredients!$A:$K,11,FALSE)*($D979/(VLOOKUP($B979,Ingredients!$A:$K,3,FALSE)))), "ingredient not in list"))</f>
        <v/>
      </c>
      <c r="N979" t="str">
        <f t="shared" si="170"/>
        <v/>
      </c>
      <c r="O979" s="29" t="str">
        <f>IF($B979="", "", IFERROR((VLOOKUP($B979,Ingredients!$A:$H,6,FALSE)*($D979/(VLOOKUP($B979,Ingredients!$A:$H,3,FALSE)))), "ingredient not in list"))</f>
        <v/>
      </c>
      <c r="P979" s="9" t="str">
        <f>IF(AND(G979&lt;&gt;"",G980=""),SUM(G$1:G980)-SUM(P$1:P978),"")</f>
        <v/>
      </c>
      <c r="Q979" t="str">
        <f>IF(AND(O979&lt;&gt;"",O980=""),SUM(O$1:O980)-SUM(Q$1:Q978),"")</f>
        <v/>
      </c>
      <c r="R979" s="114" t="str">
        <f>IF(AND(I979&lt;&gt;"",I980=""),SUM(I$1:I980)-SUM(R$1:R978),"")</f>
        <v/>
      </c>
      <c r="S979" s="114" t="str">
        <f>IF(AND(K979&lt;&gt;"",K980=""),SUM(K$1:K980)-SUM(S$1:S978),"")</f>
        <v/>
      </c>
      <c r="T979" s="114" t="str">
        <f>IF(AND(M979&lt;&gt;"",M980=""),SUM(M$1:M980)-SUM(T$1:T978),"")</f>
        <v/>
      </c>
      <c r="V979" s="9" t="str">
        <f t="shared" si="171"/>
        <v/>
      </c>
      <c r="W979" s="28" t="str">
        <f t="shared" si="172"/>
        <v/>
      </c>
      <c r="X979" s="114" t="str">
        <f t="shared" si="173"/>
        <v/>
      </c>
      <c r="Y979" s="114" t="str">
        <f t="shared" si="174"/>
        <v/>
      </c>
      <c r="Z979" s="114" t="str">
        <f t="shared" si="175"/>
        <v/>
      </c>
    </row>
    <row r="980" spans="1:26" ht="12.75" x14ac:dyDescent="0.2">
      <c r="A980" s="16"/>
      <c r="C980" t="str">
        <f t="shared" si="165"/>
        <v/>
      </c>
      <c r="D980" s="16"/>
      <c r="E980" s="3" t="str">
        <f>IF(B980="","",IFERROR(VLOOKUP(B980,Ingredients!$A:$G,4,FALSE),"ingredient not in list"))</f>
        <v/>
      </c>
      <c r="F980" t="str">
        <f t="shared" si="166"/>
        <v/>
      </c>
      <c r="G980" s="9" t="str">
        <f>IF(B980="", "", IFERROR((VLOOKUP(B980,Ingredients!$A:$H,8,FALSE)*(D980/(VLOOKUP(B980,Ingredients!$A:$H,3,FALSE)))), "ingredient not in list"))</f>
        <v/>
      </c>
      <c r="H980" t="str">
        <f t="shared" si="167"/>
        <v/>
      </c>
      <c r="I980" s="69" t="str">
        <f>IF($B980="", "", IFERROR((VLOOKUP($B980,Ingredients!$A:$K,9,FALSE)*($D980/(VLOOKUP($B980,Ingredients!$A:$K,3,FALSE)))), "ingredient not in list"))</f>
        <v/>
      </c>
      <c r="J980" t="str">
        <f t="shared" si="168"/>
        <v/>
      </c>
      <c r="K980" s="69" t="str">
        <f>IF($B980="", "", IFERROR((VLOOKUP($B980,Ingredients!$A:$K,10,FALSE)*($D980/(VLOOKUP($B980,Ingredients!$A:$K,3,FALSE)))), "ingredient not in list"))</f>
        <v/>
      </c>
      <c r="L980" t="str">
        <f t="shared" si="169"/>
        <v/>
      </c>
      <c r="M980" s="69" t="str">
        <f>IF($B980="", "", IFERROR((VLOOKUP($B980,Ingredients!$A:$K,11,FALSE)*($D980/(VLOOKUP($B980,Ingredients!$A:$K,3,FALSE)))), "ingredient not in list"))</f>
        <v/>
      </c>
      <c r="N980" t="str">
        <f t="shared" si="170"/>
        <v/>
      </c>
      <c r="O980" s="29" t="str">
        <f>IF($B980="", "", IFERROR((VLOOKUP($B980,Ingredients!$A:$H,6,FALSE)*($D980/(VLOOKUP($B980,Ingredients!$A:$H,3,FALSE)))), "ingredient not in list"))</f>
        <v/>
      </c>
      <c r="P980" s="9" t="str">
        <f>IF(AND(G980&lt;&gt;"",G981=""),SUM(G$1:G981)-SUM(P$1:P979),"")</f>
        <v/>
      </c>
      <c r="Q980" t="str">
        <f>IF(AND(O980&lt;&gt;"",O981=""),SUM(O$1:O981)-SUM(Q$1:Q979),"")</f>
        <v/>
      </c>
      <c r="R980" s="114" t="str">
        <f>IF(AND(I980&lt;&gt;"",I981=""),SUM(I$1:I981)-SUM(R$1:R979),"")</f>
        <v/>
      </c>
      <c r="S980" s="114" t="str">
        <f>IF(AND(K980&lt;&gt;"",K981=""),SUM(K$1:K981)-SUM(S$1:S979),"")</f>
        <v/>
      </c>
      <c r="T980" s="114" t="str">
        <f>IF(AND(M980&lt;&gt;"",M981=""),SUM(M$1:M981)-SUM(T$1:T979),"")</f>
        <v/>
      </c>
      <c r="V980" s="9" t="str">
        <f t="shared" si="171"/>
        <v/>
      </c>
      <c r="W980" s="28" t="str">
        <f t="shared" si="172"/>
        <v/>
      </c>
      <c r="X980" s="114" t="str">
        <f t="shared" si="173"/>
        <v/>
      </c>
      <c r="Y980" s="114" t="str">
        <f t="shared" si="174"/>
        <v/>
      </c>
      <c r="Z980" s="114" t="str">
        <f t="shared" si="175"/>
        <v/>
      </c>
    </row>
    <row r="981" spans="1:26" ht="12.75" x14ac:dyDescent="0.2">
      <c r="A981" s="16"/>
      <c r="C981" t="str">
        <f t="shared" si="165"/>
        <v/>
      </c>
      <c r="D981" s="16"/>
      <c r="E981" s="3" t="str">
        <f>IF(B981="","",IFERROR(VLOOKUP(B981,Ingredients!$A:$G,4,FALSE),"ingredient not in list"))</f>
        <v/>
      </c>
      <c r="F981" t="str">
        <f t="shared" si="166"/>
        <v/>
      </c>
      <c r="G981" s="9" t="str">
        <f>IF(B981="", "", IFERROR((VLOOKUP(B981,Ingredients!$A:$H,8,FALSE)*(D981/(VLOOKUP(B981,Ingredients!$A:$H,3,FALSE)))), "ingredient not in list"))</f>
        <v/>
      </c>
      <c r="H981" t="str">
        <f t="shared" si="167"/>
        <v/>
      </c>
      <c r="I981" s="69" t="str">
        <f>IF($B981="", "", IFERROR((VLOOKUP($B981,Ingredients!$A:$K,9,FALSE)*($D981/(VLOOKUP($B981,Ingredients!$A:$K,3,FALSE)))), "ingredient not in list"))</f>
        <v/>
      </c>
      <c r="J981" t="str">
        <f t="shared" si="168"/>
        <v/>
      </c>
      <c r="K981" s="69" t="str">
        <f>IF($B981="", "", IFERROR((VLOOKUP($B981,Ingredients!$A:$K,10,FALSE)*($D981/(VLOOKUP($B981,Ingredients!$A:$K,3,FALSE)))), "ingredient not in list"))</f>
        <v/>
      </c>
      <c r="L981" t="str">
        <f t="shared" si="169"/>
        <v/>
      </c>
      <c r="M981" s="69" t="str">
        <f>IF($B981="", "", IFERROR((VLOOKUP($B981,Ingredients!$A:$K,11,FALSE)*($D981/(VLOOKUP($B981,Ingredients!$A:$K,3,FALSE)))), "ingredient not in list"))</f>
        <v/>
      </c>
      <c r="N981" t="str">
        <f t="shared" si="170"/>
        <v/>
      </c>
      <c r="O981" s="29" t="str">
        <f>IF($B981="", "", IFERROR((VLOOKUP($B981,Ingredients!$A:$H,6,FALSE)*($D981/(VLOOKUP($B981,Ingredients!$A:$H,3,FALSE)))), "ingredient not in list"))</f>
        <v/>
      </c>
      <c r="P981" s="9" t="str">
        <f>IF(AND(G981&lt;&gt;"",G982=""),SUM(G$1:G982)-SUM(P$1:P980),"")</f>
        <v/>
      </c>
      <c r="Q981" t="str">
        <f>IF(AND(O981&lt;&gt;"",O982=""),SUM(O$1:O982)-SUM(Q$1:Q980),"")</f>
        <v/>
      </c>
      <c r="R981" s="114" t="str">
        <f>IF(AND(I981&lt;&gt;"",I982=""),SUM(I$1:I982)-SUM(R$1:R980),"")</f>
        <v/>
      </c>
      <c r="S981" s="114" t="str">
        <f>IF(AND(K981&lt;&gt;"",K982=""),SUM(K$1:K982)-SUM(S$1:S980),"")</f>
        <v/>
      </c>
      <c r="T981" s="114" t="str">
        <f>IF(AND(M981&lt;&gt;"",M982=""),SUM(M$1:M982)-SUM(T$1:T980),"")</f>
        <v/>
      </c>
      <c r="V981" s="9" t="str">
        <f t="shared" si="171"/>
        <v/>
      </c>
      <c r="W981" s="28" t="str">
        <f t="shared" si="172"/>
        <v/>
      </c>
      <c r="X981" s="114" t="str">
        <f t="shared" si="173"/>
        <v/>
      </c>
      <c r="Y981" s="114" t="str">
        <f t="shared" si="174"/>
        <v/>
      </c>
      <c r="Z981" s="114" t="str">
        <f t="shared" si="175"/>
        <v/>
      </c>
    </row>
    <row r="982" spans="1:26" ht="12.75" x14ac:dyDescent="0.2">
      <c r="A982" s="16"/>
      <c r="C982" t="str">
        <f t="shared" si="165"/>
        <v/>
      </c>
      <c r="D982" s="16"/>
      <c r="E982" s="3" t="str">
        <f>IF(B982="","",IFERROR(VLOOKUP(B982,Ingredients!$A:$G,4,FALSE),"ingredient not in list"))</f>
        <v/>
      </c>
      <c r="F982" t="str">
        <f t="shared" si="166"/>
        <v/>
      </c>
      <c r="G982" s="9" t="str">
        <f>IF(B982="", "", IFERROR((VLOOKUP(B982,Ingredients!$A:$H,8,FALSE)*(D982/(VLOOKUP(B982,Ingredients!$A:$H,3,FALSE)))), "ingredient not in list"))</f>
        <v/>
      </c>
      <c r="H982" t="str">
        <f t="shared" si="167"/>
        <v/>
      </c>
      <c r="I982" s="69" t="str">
        <f>IF($B982="", "", IFERROR((VLOOKUP($B982,Ingredients!$A:$K,9,FALSE)*($D982/(VLOOKUP($B982,Ingredients!$A:$K,3,FALSE)))), "ingredient not in list"))</f>
        <v/>
      </c>
      <c r="J982" t="str">
        <f t="shared" si="168"/>
        <v/>
      </c>
      <c r="K982" s="69" t="str">
        <f>IF($B982="", "", IFERROR((VLOOKUP($B982,Ingredients!$A:$K,10,FALSE)*($D982/(VLOOKUP($B982,Ingredients!$A:$K,3,FALSE)))), "ingredient not in list"))</f>
        <v/>
      </c>
      <c r="L982" t="str">
        <f t="shared" si="169"/>
        <v/>
      </c>
      <c r="M982" s="69" t="str">
        <f>IF($B982="", "", IFERROR((VLOOKUP($B982,Ingredients!$A:$K,11,FALSE)*($D982/(VLOOKUP($B982,Ingredients!$A:$K,3,FALSE)))), "ingredient not in list"))</f>
        <v/>
      </c>
      <c r="N982" t="str">
        <f t="shared" si="170"/>
        <v/>
      </c>
      <c r="O982" s="29" t="str">
        <f>IF($B982="", "", IFERROR((VLOOKUP($B982,Ingredients!$A:$H,6,FALSE)*($D982/(VLOOKUP($B982,Ingredients!$A:$H,3,FALSE)))), "ingredient not in list"))</f>
        <v/>
      </c>
      <c r="P982" s="9" t="str">
        <f>IF(AND(G982&lt;&gt;"",G983=""),SUM(G$1:G983)-SUM(P$1:P981),"")</f>
        <v/>
      </c>
      <c r="Q982" t="str">
        <f>IF(AND(O982&lt;&gt;"",O983=""),SUM(O$1:O983)-SUM(Q$1:Q981),"")</f>
        <v/>
      </c>
      <c r="R982" s="114" t="str">
        <f>IF(AND(I982&lt;&gt;"",I983=""),SUM(I$1:I983)-SUM(R$1:R981),"")</f>
        <v/>
      </c>
      <c r="S982" s="114" t="str">
        <f>IF(AND(K982&lt;&gt;"",K983=""),SUM(K$1:K983)-SUM(S$1:S981),"")</f>
        <v/>
      </c>
      <c r="T982" s="114" t="str">
        <f>IF(AND(M982&lt;&gt;"",M983=""),SUM(M$1:M983)-SUM(T$1:T981),"")</f>
        <v/>
      </c>
      <c r="V982" s="9" t="str">
        <f t="shared" si="171"/>
        <v/>
      </c>
      <c r="W982" s="28" t="str">
        <f t="shared" si="172"/>
        <v/>
      </c>
      <c r="X982" s="114" t="str">
        <f t="shared" si="173"/>
        <v/>
      </c>
      <c r="Y982" s="114" t="str">
        <f t="shared" si="174"/>
        <v/>
      </c>
      <c r="Z982" s="114" t="str">
        <f t="shared" si="175"/>
        <v/>
      </c>
    </row>
    <row r="983" spans="1:26" ht="12.75" x14ac:dyDescent="0.2">
      <c r="A983" s="16"/>
      <c r="C983" t="str">
        <f t="shared" si="165"/>
        <v/>
      </c>
      <c r="D983" s="16"/>
      <c r="E983" s="3" t="str">
        <f>IF(B983="","",IFERROR(VLOOKUP(B983,Ingredients!$A:$G,4,FALSE),"ingredient not in list"))</f>
        <v/>
      </c>
      <c r="F983" t="str">
        <f t="shared" si="166"/>
        <v/>
      </c>
      <c r="G983" s="9" t="str">
        <f>IF(B983="", "", IFERROR((VLOOKUP(B983,Ingredients!$A:$H,8,FALSE)*(D983/(VLOOKUP(B983,Ingredients!$A:$H,3,FALSE)))), "ingredient not in list"))</f>
        <v/>
      </c>
      <c r="H983" t="str">
        <f t="shared" si="167"/>
        <v/>
      </c>
      <c r="I983" s="69" t="str">
        <f>IF($B983="", "", IFERROR((VLOOKUP($B983,Ingredients!$A:$K,9,FALSE)*($D983/(VLOOKUP($B983,Ingredients!$A:$K,3,FALSE)))), "ingredient not in list"))</f>
        <v/>
      </c>
      <c r="J983" t="str">
        <f t="shared" si="168"/>
        <v/>
      </c>
      <c r="K983" s="69" t="str">
        <f>IF($B983="", "", IFERROR((VLOOKUP($B983,Ingredients!$A:$K,10,FALSE)*($D983/(VLOOKUP($B983,Ingredients!$A:$K,3,FALSE)))), "ingredient not in list"))</f>
        <v/>
      </c>
      <c r="L983" t="str">
        <f t="shared" si="169"/>
        <v/>
      </c>
      <c r="M983" s="69" t="str">
        <f>IF($B983="", "", IFERROR((VLOOKUP($B983,Ingredients!$A:$K,11,FALSE)*($D983/(VLOOKUP($B983,Ingredients!$A:$K,3,FALSE)))), "ingredient not in list"))</f>
        <v/>
      </c>
      <c r="N983" t="str">
        <f t="shared" si="170"/>
        <v/>
      </c>
      <c r="O983" s="29" t="str">
        <f>IF($B983="", "", IFERROR((VLOOKUP($B983,Ingredients!$A:$H,6,FALSE)*($D983/(VLOOKUP($B983,Ingredients!$A:$H,3,FALSE)))), "ingredient not in list"))</f>
        <v/>
      </c>
      <c r="P983" s="9" t="str">
        <f>IF(AND(G983&lt;&gt;"",G984=""),SUM(G$1:G984)-SUM(P$1:P982),"")</f>
        <v/>
      </c>
      <c r="Q983" t="str">
        <f>IF(AND(O983&lt;&gt;"",O984=""),SUM(O$1:O984)-SUM(Q$1:Q982),"")</f>
        <v/>
      </c>
      <c r="R983" s="114" t="str">
        <f>IF(AND(I983&lt;&gt;"",I984=""),SUM(I$1:I984)-SUM(R$1:R982),"")</f>
        <v/>
      </c>
      <c r="S983" s="114" t="str">
        <f>IF(AND(K983&lt;&gt;"",K984=""),SUM(K$1:K984)-SUM(S$1:S982),"")</f>
        <v/>
      </c>
      <c r="T983" s="114" t="str">
        <f>IF(AND(M983&lt;&gt;"",M984=""),SUM(M$1:M984)-SUM(T$1:T982),"")</f>
        <v/>
      </c>
      <c r="V983" s="9" t="str">
        <f t="shared" si="171"/>
        <v/>
      </c>
      <c r="W983" s="28" t="str">
        <f t="shared" si="172"/>
        <v/>
      </c>
      <c r="X983" s="114" t="str">
        <f t="shared" si="173"/>
        <v/>
      </c>
      <c r="Y983" s="114" t="str">
        <f t="shared" si="174"/>
        <v/>
      </c>
      <c r="Z983" s="114" t="str">
        <f t="shared" si="175"/>
        <v/>
      </c>
    </row>
    <row r="984" spans="1:26" ht="12.75" x14ac:dyDescent="0.2">
      <c r="A984" s="16"/>
      <c r="C984" t="str">
        <f t="shared" si="165"/>
        <v/>
      </c>
      <c r="D984" s="16"/>
      <c r="E984" s="3" t="str">
        <f>IF(B984="","",IFERROR(VLOOKUP(B984,Ingredients!$A:$G,4,FALSE),"ingredient not in list"))</f>
        <v/>
      </c>
      <c r="F984" t="str">
        <f t="shared" si="166"/>
        <v/>
      </c>
      <c r="G984" s="9" t="str">
        <f>IF(B984="", "", IFERROR((VLOOKUP(B984,Ingredients!$A:$H,8,FALSE)*(D984/(VLOOKUP(B984,Ingredients!$A:$H,3,FALSE)))), "ingredient not in list"))</f>
        <v/>
      </c>
      <c r="H984" t="str">
        <f t="shared" si="167"/>
        <v/>
      </c>
      <c r="I984" s="69" t="str">
        <f>IF($B984="", "", IFERROR((VLOOKUP($B984,Ingredients!$A:$K,9,FALSE)*($D984/(VLOOKUP($B984,Ingredients!$A:$K,3,FALSE)))), "ingredient not in list"))</f>
        <v/>
      </c>
      <c r="J984" t="str">
        <f t="shared" si="168"/>
        <v/>
      </c>
      <c r="K984" s="69" t="str">
        <f>IF($B984="", "", IFERROR((VLOOKUP($B984,Ingredients!$A:$K,10,FALSE)*($D984/(VLOOKUP($B984,Ingredients!$A:$K,3,FALSE)))), "ingredient not in list"))</f>
        <v/>
      </c>
      <c r="L984" t="str">
        <f t="shared" si="169"/>
        <v/>
      </c>
      <c r="M984" s="69" t="str">
        <f>IF($B984="", "", IFERROR((VLOOKUP($B984,Ingredients!$A:$K,11,FALSE)*($D984/(VLOOKUP($B984,Ingredients!$A:$K,3,FALSE)))), "ingredient not in list"))</f>
        <v/>
      </c>
      <c r="N984" t="str">
        <f t="shared" si="170"/>
        <v/>
      </c>
      <c r="O984" s="29" t="str">
        <f>IF($B984="", "", IFERROR((VLOOKUP($B984,Ingredients!$A:$H,6,FALSE)*($D984/(VLOOKUP($B984,Ingredients!$A:$H,3,FALSE)))), "ingredient not in list"))</f>
        <v/>
      </c>
      <c r="P984" s="9" t="str">
        <f>IF(AND(G984&lt;&gt;"",G985=""),SUM(G$1:G985)-SUM(P$1:P983),"")</f>
        <v/>
      </c>
      <c r="Q984" t="str">
        <f>IF(AND(O984&lt;&gt;"",O985=""),SUM(O$1:O985)-SUM(Q$1:Q983),"")</f>
        <v/>
      </c>
      <c r="R984" s="114" t="str">
        <f>IF(AND(I984&lt;&gt;"",I985=""),SUM(I$1:I985)-SUM(R$1:R983),"")</f>
        <v/>
      </c>
      <c r="S984" s="114" t="str">
        <f>IF(AND(K984&lt;&gt;"",K985=""),SUM(K$1:K985)-SUM(S$1:S983),"")</f>
        <v/>
      </c>
      <c r="T984" s="114" t="str">
        <f>IF(AND(M984&lt;&gt;"",M985=""),SUM(M$1:M985)-SUM(T$1:T983),"")</f>
        <v/>
      </c>
      <c r="V984" s="9" t="str">
        <f t="shared" si="171"/>
        <v/>
      </c>
      <c r="W984" s="28" t="str">
        <f t="shared" si="172"/>
        <v/>
      </c>
      <c r="X984" s="114" t="str">
        <f t="shared" si="173"/>
        <v/>
      </c>
      <c r="Y984" s="114" t="str">
        <f t="shared" si="174"/>
        <v/>
      </c>
      <c r="Z984" s="114" t="str">
        <f t="shared" si="175"/>
        <v/>
      </c>
    </row>
    <row r="985" spans="1:26" ht="12.75" x14ac:dyDescent="0.2">
      <c r="A985" s="16"/>
      <c r="C985" t="str">
        <f t="shared" si="165"/>
        <v/>
      </c>
      <c r="D985" s="16"/>
      <c r="E985" s="3" t="str">
        <f>IF(B985="","",IFERROR(VLOOKUP(B985,Ingredients!$A:$G,4,FALSE),"ingredient not in list"))</f>
        <v/>
      </c>
      <c r="F985" t="str">
        <f t="shared" si="166"/>
        <v/>
      </c>
      <c r="G985" s="9" t="str">
        <f>IF(B985="", "", IFERROR((VLOOKUP(B985,Ingredients!$A:$H,8,FALSE)*(D985/(VLOOKUP(B985,Ingredients!$A:$H,3,FALSE)))), "ingredient not in list"))</f>
        <v/>
      </c>
      <c r="H985" t="str">
        <f t="shared" si="167"/>
        <v/>
      </c>
      <c r="I985" s="69" t="str">
        <f>IF($B985="", "", IFERROR((VLOOKUP($B985,Ingredients!$A:$K,9,FALSE)*($D985/(VLOOKUP($B985,Ingredients!$A:$K,3,FALSE)))), "ingredient not in list"))</f>
        <v/>
      </c>
      <c r="J985" t="str">
        <f t="shared" si="168"/>
        <v/>
      </c>
      <c r="K985" s="69" t="str">
        <f>IF($B985="", "", IFERROR((VLOOKUP($B985,Ingredients!$A:$K,10,FALSE)*($D985/(VLOOKUP($B985,Ingredients!$A:$K,3,FALSE)))), "ingredient not in list"))</f>
        <v/>
      </c>
      <c r="L985" t="str">
        <f t="shared" si="169"/>
        <v/>
      </c>
      <c r="M985" s="69" t="str">
        <f>IF($B985="", "", IFERROR((VLOOKUP($B985,Ingredients!$A:$K,11,FALSE)*($D985/(VLOOKUP($B985,Ingredients!$A:$K,3,FALSE)))), "ingredient not in list"))</f>
        <v/>
      </c>
      <c r="N985" t="str">
        <f t="shared" si="170"/>
        <v/>
      </c>
      <c r="O985" s="29" t="str">
        <f>IF($B985="", "", IFERROR((VLOOKUP($B985,Ingredients!$A:$H,6,FALSE)*($D985/(VLOOKUP($B985,Ingredients!$A:$H,3,FALSE)))), "ingredient not in list"))</f>
        <v/>
      </c>
      <c r="P985" s="9" t="str">
        <f>IF(AND(G985&lt;&gt;"",G986=""),SUM(G$1:G986)-SUM(P$1:P984),"")</f>
        <v/>
      </c>
      <c r="Q985" t="str">
        <f>IF(AND(O985&lt;&gt;"",O986=""),SUM(O$1:O986)-SUM(Q$1:Q984),"")</f>
        <v/>
      </c>
      <c r="R985" s="114" t="str">
        <f>IF(AND(I985&lt;&gt;"",I986=""),SUM(I$1:I986)-SUM(R$1:R984),"")</f>
        <v/>
      </c>
      <c r="S985" s="114" t="str">
        <f>IF(AND(K985&lt;&gt;"",K986=""),SUM(K$1:K986)-SUM(S$1:S984),"")</f>
        <v/>
      </c>
      <c r="T985" s="114" t="str">
        <f>IF(AND(M985&lt;&gt;"",M986=""),SUM(M$1:M986)-SUM(T$1:T984),"")</f>
        <v/>
      </c>
      <c r="V985" s="9" t="str">
        <f t="shared" si="171"/>
        <v/>
      </c>
      <c r="W985" s="28" t="str">
        <f t="shared" si="172"/>
        <v/>
      </c>
      <c r="X985" s="114" t="str">
        <f t="shared" si="173"/>
        <v/>
      </c>
      <c r="Y985" s="114" t="str">
        <f t="shared" si="174"/>
        <v/>
      </c>
      <c r="Z985" s="114" t="str">
        <f t="shared" si="175"/>
        <v/>
      </c>
    </row>
    <row r="986" spans="1:26" ht="12.75" x14ac:dyDescent="0.2">
      <c r="A986" s="16"/>
      <c r="C986" t="str">
        <f t="shared" si="165"/>
        <v/>
      </c>
      <c r="D986" s="16"/>
      <c r="E986" s="3" t="str">
        <f>IF(B986="","",IFERROR(VLOOKUP(B986,Ingredients!$A:$G,4,FALSE),"ingredient not in list"))</f>
        <v/>
      </c>
      <c r="F986" t="str">
        <f t="shared" si="166"/>
        <v/>
      </c>
      <c r="G986" s="9" t="str">
        <f>IF(B986="", "", IFERROR((VLOOKUP(B986,Ingredients!$A:$H,8,FALSE)*(D986/(VLOOKUP(B986,Ingredients!$A:$H,3,FALSE)))), "ingredient not in list"))</f>
        <v/>
      </c>
      <c r="H986" t="str">
        <f t="shared" si="167"/>
        <v/>
      </c>
      <c r="I986" s="69" t="str">
        <f>IF($B986="", "", IFERROR((VLOOKUP($B986,Ingredients!$A:$K,9,FALSE)*($D986/(VLOOKUP($B986,Ingredients!$A:$K,3,FALSE)))), "ingredient not in list"))</f>
        <v/>
      </c>
      <c r="J986" t="str">
        <f t="shared" si="168"/>
        <v/>
      </c>
      <c r="K986" s="69" t="str">
        <f>IF($B986="", "", IFERROR((VLOOKUP($B986,Ingredients!$A:$K,10,FALSE)*($D986/(VLOOKUP($B986,Ingredients!$A:$K,3,FALSE)))), "ingredient not in list"))</f>
        <v/>
      </c>
      <c r="L986" t="str">
        <f t="shared" si="169"/>
        <v/>
      </c>
      <c r="M986" s="69" t="str">
        <f>IF($B986="", "", IFERROR((VLOOKUP($B986,Ingredients!$A:$K,11,FALSE)*($D986/(VLOOKUP($B986,Ingredients!$A:$K,3,FALSE)))), "ingredient not in list"))</f>
        <v/>
      </c>
      <c r="N986" t="str">
        <f t="shared" si="170"/>
        <v/>
      </c>
      <c r="O986" s="29" t="str">
        <f>IF($B986="", "", IFERROR((VLOOKUP($B986,Ingredients!$A:$H,6,FALSE)*($D986/(VLOOKUP($B986,Ingredients!$A:$H,3,FALSE)))), "ingredient not in list"))</f>
        <v/>
      </c>
      <c r="P986" s="9" t="str">
        <f>IF(AND(G986&lt;&gt;"",G987=""),SUM(G$1:G987)-SUM(P$1:P985),"")</f>
        <v/>
      </c>
      <c r="Q986" t="str">
        <f>IF(AND(O986&lt;&gt;"",O987=""),SUM(O$1:O987)-SUM(Q$1:Q985),"")</f>
        <v/>
      </c>
      <c r="R986" s="114" t="str">
        <f>IF(AND(I986&lt;&gt;"",I987=""),SUM(I$1:I987)-SUM(R$1:R985),"")</f>
        <v/>
      </c>
      <c r="S986" s="114" t="str">
        <f>IF(AND(K986&lt;&gt;"",K987=""),SUM(K$1:K987)-SUM(S$1:S985),"")</f>
        <v/>
      </c>
      <c r="T986" s="114" t="str">
        <f>IF(AND(M986&lt;&gt;"",M987=""),SUM(M$1:M987)-SUM(T$1:T985),"")</f>
        <v/>
      </c>
      <c r="V986" s="9" t="str">
        <f t="shared" si="171"/>
        <v/>
      </c>
      <c r="W986" s="28" t="str">
        <f t="shared" si="172"/>
        <v/>
      </c>
      <c r="X986" s="114" t="str">
        <f t="shared" si="173"/>
        <v/>
      </c>
      <c r="Y986" s="114" t="str">
        <f t="shared" si="174"/>
        <v/>
      </c>
      <c r="Z986" s="114" t="str">
        <f t="shared" si="175"/>
        <v/>
      </c>
    </row>
    <row r="987" spans="1:26" ht="12.75" x14ac:dyDescent="0.2">
      <c r="A987" s="16"/>
      <c r="C987" t="str">
        <f t="shared" si="165"/>
        <v/>
      </c>
      <c r="D987" s="16"/>
      <c r="E987" s="3" t="str">
        <f>IF(B987="","",IFERROR(VLOOKUP(B987,Ingredients!$A:$G,4,FALSE),"ingredient not in list"))</f>
        <v/>
      </c>
      <c r="F987" t="str">
        <f t="shared" si="166"/>
        <v/>
      </c>
      <c r="G987" s="9" t="str">
        <f>IF(B987="", "", IFERROR((VLOOKUP(B987,Ingredients!$A:$H,8,FALSE)*(D987/(VLOOKUP(B987,Ingredients!$A:$H,3,FALSE)))), "ingredient not in list"))</f>
        <v/>
      </c>
      <c r="H987" t="str">
        <f t="shared" si="167"/>
        <v/>
      </c>
      <c r="I987" s="69" t="str">
        <f>IF($B987="", "", IFERROR((VLOOKUP($B987,Ingredients!$A:$K,9,FALSE)*($D987/(VLOOKUP($B987,Ingredients!$A:$K,3,FALSE)))), "ingredient not in list"))</f>
        <v/>
      </c>
      <c r="J987" t="str">
        <f t="shared" si="168"/>
        <v/>
      </c>
      <c r="K987" s="69" t="str">
        <f>IF($B987="", "", IFERROR((VLOOKUP($B987,Ingredients!$A:$K,10,FALSE)*($D987/(VLOOKUP($B987,Ingredients!$A:$K,3,FALSE)))), "ingredient not in list"))</f>
        <v/>
      </c>
      <c r="L987" t="str">
        <f t="shared" si="169"/>
        <v/>
      </c>
      <c r="M987" s="69" t="str">
        <f>IF($B987="", "", IFERROR((VLOOKUP($B987,Ingredients!$A:$K,11,FALSE)*($D987/(VLOOKUP($B987,Ingredients!$A:$K,3,FALSE)))), "ingredient not in list"))</f>
        <v/>
      </c>
      <c r="N987" t="str">
        <f t="shared" si="170"/>
        <v/>
      </c>
      <c r="O987" s="29" t="str">
        <f>IF($B987="", "", IFERROR((VLOOKUP($B987,Ingredients!$A:$H,6,FALSE)*($D987/(VLOOKUP($B987,Ingredients!$A:$H,3,FALSE)))), "ingredient not in list"))</f>
        <v/>
      </c>
      <c r="P987" s="9" t="str">
        <f>IF(AND(G987&lt;&gt;"",G988=""),SUM(G$1:G988)-SUM(P$1:P986),"")</f>
        <v/>
      </c>
      <c r="Q987" t="str">
        <f>IF(AND(O987&lt;&gt;"",O988=""),SUM(O$1:O988)-SUM(Q$1:Q986),"")</f>
        <v/>
      </c>
      <c r="R987" s="114" t="str">
        <f>IF(AND(I987&lt;&gt;"",I988=""),SUM(I$1:I988)-SUM(R$1:R986),"")</f>
        <v/>
      </c>
      <c r="S987" s="114" t="str">
        <f>IF(AND(K987&lt;&gt;"",K988=""),SUM(K$1:K988)-SUM(S$1:S986),"")</f>
        <v/>
      </c>
      <c r="T987" s="114" t="str">
        <f>IF(AND(M987&lt;&gt;"",M988=""),SUM(M$1:M988)-SUM(T$1:T986),"")</f>
        <v/>
      </c>
      <c r="V987" s="9" t="str">
        <f t="shared" si="171"/>
        <v/>
      </c>
      <c r="W987" s="28" t="str">
        <f t="shared" si="172"/>
        <v/>
      </c>
      <c r="X987" s="114" t="str">
        <f t="shared" si="173"/>
        <v/>
      </c>
      <c r="Y987" s="114" t="str">
        <f t="shared" si="174"/>
        <v/>
      </c>
      <c r="Z987" s="114" t="str">
        <f t="shared" si="175"/>
        <v/>
      </c>
    </row>
    <row r="988" spans="1:26" ht="12.75" x14ac:dyDescent="0.2">
      <c r="A988" s="16"/>
      <c r="C988" t="str">
        <f t="shared" si="165"/>
        <v/>
      </c>
      <c r="D988" s="16"/>
      <c r="E988" s="3" t="str">
        <f>IF(B988="","",IFERROR(VLOOKUP(B988,Ingredients!$A:$G,4,FALSE),"ingredient not in list"))</f>
        <v/>
      </c>
      <c r="F988" t="str">
        <f t="shared" si="166"/>
        <v/>
      </c>
      <c r="G988" s="9" t="str">
        <f>IF(B988="", "", IFERROR((VLOOKUP(B988,Ingredients!$A:$H,8,FALSE)*(D988/(VLOOKUP(B988,Ingredients!$A:$H,3,FALSE)))), "ingredient not in list"))</f>
        <v/>
      </c>
      <c r="H988" t="str">
        <f t="shared" si="167"/>
        <v/>
      </c>
      <c r="I988" s="69" t="str">
        <f>IF($B988="", "", IFERROR((VLOOKUP($B988,Ingredients!$A:$K,9,FALSE)*($D988/(VLOOKUP($B988,Ingredients!$A:$K,3,FALSE)))), "ingredient not in list"))</f>
        <v/>
      </c>
      <c r="J988" t="str">
        <f t="shared" si="168"/>
        <v/>
      </c>
      <c r="K988" s="69" t="str">
        <f>IF($B988="", "", IFERROR((VLOOKUP($B988,Ingredients!$A:$K,10,FALSE)*($D988/(VLOOKUP($B988,Ingredients!$A:$K,3,FALSE)))), "ingredient not in list"))</f>
        <v/>
      </c>
      <c r="L988" t="str">
        <f t="shared" si="169"/>
        <v/>
      </c>
      <c r="M988" s="69" t="str">
        <f>IF($B988="", "", IFERROR((VLOOKUP($B988,Ingredients!$A:$K,11,FALSE)*($D988/(VLOOKUP($B988,Ingredients!$A:$K,3,FALSE)))), "ingredient not in list"))</f>
        <v/>
      </c>
      <c r="N988" t="str">
        <f t="shared" si="170"/>
        <v/>
      </c>
      <c r="O988" s="29" t="str">
        <f>IF($B988="", "", IFERROR((VLOOKUP($B988,Ingredients!$A:$H,6,FALSE)*($D988/(VLOOKUP($B988,Ingredients!$A:$H,3,FALSE)))), "ingredient not in list"))</f>
        <v/>
      </c>
      <c r="P988" s="9" t="str">
        <f>IF(AND(G988&lt;&gt;"",G989=""),SUM(G$1:G989)-SUM(P$1:P987),"")</f>
        <v/>
      </c>
      <c r="Q988" t="str">
        <f>IF(AND(O988&lt;&gt;"",O989=""),SUM(O$1:O989)-SUM(Q$1:Q987),"")</f>
        <v/>
      </c>
      <c r="R988" s="114" t="str">
        <f>IF(AND(I988&lt;&gt;"",I989=""),SUM(I$1:I989)-SUM(R$1:R987),"")</f>
        <v/>
      </c>
      <c r="S988" s="114" t="str">
        <f>IF(AND(K988&lt;&gt;"",K989=""),SUM(K$1:K989)-SUM(S$1:S987),"")</f>
        <v/>
      </c>
      <c r="T988" s="114" t="str">
        <f>IF(AND(M988&lt;&gt;"",M989=""),SUM(M$1:M989)-SUM(T$1:T987),"")</f>
        <v/>
      </c>
      <c r="V988" s="9" t="str">
        <f t="shared" si="171"/>
        <v/>
      </c>
      <c r="W988" s="28" t="str">
        <f t="shared" si="172"/>
        <v/>
      </c>
      <c r="X988" s="114" t="str">
        <f t="shared" si="173"/>
        <v/>
      </c>
      <c r="Y988" s="114" t="str">
        <f t="shared" si="174"/>
        <v/>
      </c>
      <c r="Z988" s="114" t="str">
        <f t="shared" si="175"/>
        <v/>
      </c>
    </row>
    <row r="989" spans="1:26" ht="12.75" x14ac:dyDescent="0.2">
      <c r="A989" s="16"/>
      <c r="C989" t="str">
        <f t="shared" si="165"/>
        <v/>
      </c>
      <c r="D989" s="16"/>
      <c r="E989" s="3" t="str">
        <f>IF(B989="","",IFERROR(VLOOKUP(B989,Ingredients!$A:$G,4,FALSE),"ingredient not in list"))</f>
        <v/>
      </c>
      <c r="F989" t="str">
        <f t="shared" si="166"/>
        <v/>
      </c>
      <c r="G989" s="9" t="str">
        <f>IF(B989="", "", IFERROR((VLOOKUP(B989,Ingredients!$A:$H,8,FALSE)*(D989/(VLOOKUP(B989,Ingredients!$A:$H,3,FALSE)))), "ingredient not in list"))</f>
        <v/>
      </c>
      <c r="H989" t="str">
        <f t="shared" si="167"/>
        <v/>
      </c>
      <c r="I989" s="69" t="str">
        <f>IF($B989="", "", IFERROR((VLOOKUP($B989,Ingredients!$A:$K,9,FALSE)*($D989/(VLOOKUP($B989,Ingredients!$A:$K,3,FALSE)))), "ingredient not in list"))</f>
        <v/>
      </c>
      <c r="J989" t="str">
        <f t="shared" si="168"/>
        <v/>
      </c>
      <c r="K989" s="69" t="str">
        <f>IF($B989="", "", IFERROR((VLOOKUP($B989,Ingredients!$A:$K,10,FALSE)*($D989/(VLOOKUP($B989,Ingredients!$A:$K,3,FALSE)))), "ingredient not in list"))</f>
        <v/>
      </c>
      <c r="L989" t="str">
        <f t="shared" si="169"/>
        <v/>
      </c>
      <c r="M989" s="69" t="str">
        <f>IF($B989="", "", IFERROR((VLOOKUP($B989,Ingredients!$A:$K,11,FALSE)*($D989/(VLOOKUP($B989,Ingredients!$A:$K,3,FALSE)))), "ingredient not in list"))</f>
        <v/>
      </c>
      <c r="N989" t="str">
        <f t="shared" si="170"/>
        <v/>
      </c>
      <c r="O989" s="29" t="str">
        <f>IF($B989="", "", IFERROR((VLOOKUP($B989,Ingredients!$A:$H,6,FALSE)*($D989/(VLOOKUP($B989,Ingredients!$A:$H,3,FALSE)))), "ingredient not in list"))</f>
        <v/>
      </c>
      <c r="P989" s="9" t="str">
        <f>IF(AND(G989&lt;&gt;"",G990=""),SUM(G$1:G990)-SUM(P$1:P988),"")</f>
        <v/>
      </c>
      <c r="Q989" t="str">
        <f>IF(AND(O989&lt;&gt;"",O990=""),SUM(O$1:O990)-SUM(Q$1:Q988),"")</f>
        <v/>
      </c>
      <c r="R989" s="114" t="str">
        <f>IF(AND(I989&lt;&gt;"",I990=""),SUM(I$1:I990)-SUM(R$1:R988),"")</f>
        <v/>
      </c>
      <c r="S989" s="114" t="str">
        <f>IF(AND(K989&lt;&gt;"",K990=""),SUM(K$1:K990)-SUM(S$1:S988),"")</f>
        <v/>
      </c>
      <c r="T989" s="114" t="str">
        <f>IF(AND(M989&lt;&gt;"",M990=""),SUM(M$1:M990)-SUM(T$1:T988),"")</f>
        <v/>
      </c>
      <c r="V989" s="9" t="str">
        <f t="shared" si="171"/>
        <v/>
      </c>
      <c r="W989" s="28" t="str">
        <f t="shared" si="172"/>
        <v/>
      </c>
      <c r="X989" s="114" t="str">
        <f t="shared" si="173"/>
        <v/>
      </c>
      <c r="Y989" s="114" t="str">
        <f t="shared" si="174"/>
        <v/>
      </c>
      <c r="Z989" s="114" t="str">
        <f t="shared" si="175"/>
        <v/>
      </c>
    </row>
    <row r="990" spans="1:26" ht="12.75" x14ac:dyDescent="0.2">
      <c r="A990" s="16"/>
      <c r="C990" t="str">
        <f t="shared" si="165"/>
        <v/>
      </c>
      <c r="D990" s="16"/>
      <c r="E990" s="3" t="str">
        <f>IF(B990="","",IFERROR(VLOOKUP(B990,Ingredients!$A:$G,4,FALSE),"ingredient not in list"))</f>
        <v/>
      </c>
      <c r="F990" t="str">
        <f t="shared" si="166"/>
        <v/>
      </c>
      <c r="G990" s="9" t="str">
        <f>IF(B990="", "", IFERROR((VLOOKUP(B990,Ingredients!$A:$H,8,FALSE)*(D990/(VLOOKUP(B990,Ingredients!$A:$H,3,FALSE)))), "ingredient not in list"))</f>
        <v/>
      </c>
      <c r="H990" t="str">
        <f t="shared" si="167"/>
        <v/>
      </c>
      <c r="I990" s="69" t="str">
        <f>IF($B990="", "", IFERROR((VLOOKUP($B990,Ingredients!$A:$K,9,FALSE)*($D990/(VLOOKUP($B990,Ingredients!$A:$K,3,FALSE)))), "ingredient not in list"))</f>
        <v/>
      </c>
      <c r="J990" t="str">
        <f t="shared" si="168"/>
        <v/>
      </c>
      <c r="K990" s="69" t="str">
        <f>IF($B990="", "", IFERROR((VLOOKUP($B990,Ingredients!$A:$K,10,FALSE)*($D990/(VLOOKUP($B990,Ingredients!$A:$K,3,FALSE)))), "ingredient not in list"))</f>
        <v/>
      </c>
      <c r="L990" t="str">
        <f t="shared" si="169"/>
        <v/>
      </c>
      <c r="M990" s="69" t="str">
        <f>IF($B990="", "", IFERROR((VLOOKUP($B990,Ingredients!$A:$K,11,FALSE)*($D990/(VLOOKUP($B990,Ingredients!$A:$K,3,FALSE)))), "ingredient not in list"))</f>
        <v/>
      </c>
      <c r="N990" t="str">
        <f t="shared" si="170"/>
        <v/>
      </c>
      <c r="O990" s="29" t="str">
        <f>IF($B990="", "", IFERROR((VLOOKUP($B990,Ingredients!$A:$H,6,FALSE)*($D990/(VLOOKUP($B990,Ingredients!$A:$H,3,FALSE)))), "ingredient not in list"))</f>
        <v/>
      </c>
      <c r="P990" s="9" t="str">
        <f>IF(AND(G990&lt;&gt;"",G991=""),SUM(G$1:G991)-SUM(P$1:P989),"")</f>
        <v/>
      </c>
      <c r="Q990" t="str">
        <f>IF(AND(O990&lt;&gt;"",O991=""),SUM(O$1:O991)-SUM(Q$1:Q989),"")</f>
        <v/>
      </c>
      <c r="R990" s="114" t="str">
        <f>IF(AND(I990&lt;&gt;"",I991=""),SUM(I$1:I991)-SUM(R$1:R989),"")</f>
        <v/>
      </c>
      <c r="S990" s="114" t="str">
        <f>IF(AND(K990&lt;&gt;"",K991=""),SUM(K$1:K991)-SUM(S$1:S989),"")</f>
        <v/>
      </c>
      <c r="T990" s="114" t="str">
        <f>IF(AND(M990&lt;&gt;"",M991=""),SUM(M$1:M991)-SUM(T$1:T989),"")</f>
        <v/>
      </c>
      <c r="V990" s="9" t="str">
        <f t="shared" si="171"/>
        <v/>
      </c>
      <c r="W990" s="28" t="str">
        <f t="shared" si="172"/>
        <v/>
      </c>
      <c r="X990" s="114" t="str">
        <f t="shared" si="173"/>
        <v/>
      </c>
      <c r="Y990" s="114" t="str">
        <f t="shared" si="174"/>
        <v/>
      </c>
      <c r="Z990" s="114" t="str">
        <f t="shared" si="175"/>
        <v/>
      </c>
    </row>
    <row r="991" spans="1:26" ht="12.75" x14ac:dyDescent="0.2">
      <c r="A991" s="16"/>
      <c r="C991" t="str">
        <f t="shared" si="165"/>
        <v/>
      </c>
      <c r="D991" s="16"/>
      <c r="E991" s="3" t="str">
        <f>IF(B991="","",IFERROR(VLOOKUP(B991,Ingredients!$A:$G,4,FALSE),"ingredient not in list"))</f>
        <v/>
      </c>
      <c r="F991" t="str">
        <f t="shared" si="166"/>
        <v/>
      </c>
      <c r="G991" s="9" t="str">
        <f>IF(B991="", "", IFERROR((VLOOKUP(B991,Ingredients!$A:$H,8,FALSE)*(D991/(VLOOKUP(B991,Ingredients!$A:$H,3,FALSE)))), "ingredient not in list"))</f>
        <v/>
      </c>
      <c r="H991" t="str">
        <f t="shared" si="167"/>
        <v/>
      </c>
      <c r="I991" s="69" t="str">
        <f>IF($B991="", "", IFERROR((VLOOKUP($B991,Ingredients!$A:$K,9,FALSE)*($D991/(VLOOKUP($B991,Ingredients!$A:$K,3,FALSE)))), "ingredient not in list"))</f>
        <v/>
      </c>
      <c r="J991" t="str">
        <f t="shared" si="168"/>
        <v/>
      </c>
      <c r="K991" s="69" t="str">
        <f>IF($B991="", "", IFERROR((VLOOKUP($B991,Ingredients!$A:$K,10,FALSE)*($D991/(VLOOKUP($B991,Ingredients!$A:$K,3,FALSE)))), "ingredient not in list"))</f>
        <v/>
      </c>
      <c r="L991" t="str">
        <f t="shared" si="169"/>
        <v/>
      </c>
      <c r="M991" s="69" t="str">
        <f>IF($B991="", "", IFERROR((VLOOKUP($B991,Ingredients!$A:$K,11,FALSE)*($D991/(VLOOKUP($B991,Ingredients!$A:$K,3,FALSE)))), "ingredient not in list"))</f>
        <v/>
      </c>
      <c r="N991" t="str">
        <f t="shared" si="170"/>
        <v/>
      </c>
      <c r="O991" s="29" t="str">
        <f>IF($B991="", "", IFERROR((VLOOKUP($B991,Ingredients!$A:$H,6,FALSE)*($D991/(VLOOKUP($B991,Ingredients!$A:$H,3,FALSE)))), "ingredient not in list"))</f>
        <v/>
      </c>
      <c r="P991" s="9" t="str">
        <f>IF(AND(G991&lt;&gt;"",G992=""),SUM(G$1:G992)-SUM(P$1:P990),"")</f>
        <v/>
      </c>
      <c r="Q991" t="str">
        <f>IF(AND(O991&lt;&gt;"",O992=""),SUM(O$1:O992)-SUM(Q$1:Q990),"")</f>
        <v/>
      </c>
      <c r="R991" s="114" t="str">
        <f>IF(AND(I991&lt;&gt;"",I992=""),SUM(I$1:I992)-SUM(R$1:R990),"")</f>
        <v/>
      </c>
      <c r="S991" s="114" t="str">
        <f>IF(AND(K991&lt;&gt;"",K992=""),SUM(K$1:K992)-SUM(S$1:S990),"")</f>
        <v/>
      </c>
      <c r="T991" s="114" t="str">
        <f>IF(AND(M991&lt;&gt;"",M992=""),SUM(M$1:M992)-SUM(T$1:T990),"")</f>
        <v/>
      </c>
      <c r="V991" s="9" t="str">
        <f t="shared" si="171"/>
        <v/>
      </c>
      <c r="W991" s="28" t="str">
        <f t="shared" si="172"/>
        <v/>
      </c>
      <c r="X991" s="114" t="str">
        <f t="shared" si="173"/>
        <v/>
      </c>
      <c r="Y991" s="114" t="str">
        <f t="shared" si="174"/>
        <v/>
      </c>
      <c r="Z991" s="114" t="str">
        <f t="shared" si="175"/>
        <v/>
      </c>
    </row>
    <row r="992" spans="1:26" ht="12.75" x14ac:dyDescent="0.2">
      <c r="A992" s="16"/>
      <c r="C992" t="str">
        <f t="shared" si="165"/>
        <v/>
      </c>
      <c r="D992" s="16"/>
      <c r="E992" s="3" t="str">
        <f>IF(B992="","",IFERROR(VLOOKUP(B992,Ingredients!$A:$G,4,FALSE),"ingredient not in list"))</f>
        <v/>
      </c>
      <c r="F992" t="str">
        <f t="shared" si="166"/>
        <v/>
      </c>
      <c r="G992" s="9" t="str">
        <f>IF(B992="", "", IFERROR((VLOOKUP(B992,Ingredients!$A:$H,8,FALSE)*(D992/(VLOOKUP(B992,Ingredients!$A:$H,3,FALSE)))), "ingredient not in list"))</f>
        <v/>
      </c>
      <c r="H992" t="str">
        <f t="shared" si="167"/>
        <v/>
      </c>
      <c r="I992" s="69" t="str">
        <f>IF($B992="", "", IFERROR((VLOOKUP($B992,Ingredients!$A:$K,9,FALSE)*($D992/(VLOOKUP($B992,Ingredients!$A:$K,3,FALSE)))), "ingredient not in list"))</f>
        <v/>
      </c>
      <c r="J992" t="str">
        <f t="shared" si="168"/>
        <v/>
      </c>
      <c r="K992" s="69" t="str">
        <f>IF($B992="", "", IFERROR((VLOOKUP($B992,Ingredients!$A:$K,10,FALSE)*($D992/(VLOOKUP($B992,Ingredients!$A:$K,3,FALSE)))), "ingredient not in list"))</f>
        <v/>
      </c>
      <c r="L992" t="str">
        <f t="shared" si="169"/>
        <v/>
      </c>
      <c r="M992" s="69" t="str">
        <f>IF($B992="", "", IFERROR((VLOOKUP($B992,Ingredients!$A:$K,11,FALSE)*($D992/(VLOOKUP($B992,Ingredients!$A:$K,3,FALSE)))), "ingredient not in list"))</f>
        <v/>
      </c>
      <c r="N992" t="str">
        <f t="shared" si="170"/>
        <v/>
      </c>
      <c r="O992" s="29" t="str">
        <f>IF($B992="", "", IFERROR((VLOOKUP($B992,Ingredients!$A:$H,6,FALSE)*($D992/(VLOOKUP($B992,Ingredients!$A:$H,3,FALSE)))), "ingredient not in list"))</f>
        <v/>
      </c>
      <c r="P992" s="9" t="str">
        <f>IF(AND(G992&lt;&gt;"",G993=""),SUM(G$1:G993)-SUM(P$1:P991),"")</f>
        <v/>
      </c>
      <c r="Q992" t="str">
        <f>IF(AND(O992&lt;&gt;"",O993=""),SUM(O$1:O993)-SUM(Q$1:Q991),"")</f>
        <v/>
      </c>
      <c r="R992" s="114" t="str">
        <f>IF(AND(I992&lt;&gt;"",I993=""),SUM(I$1:I993)-SUM(R$1:R991),"")</f>
        <v/>
      </c>
      <c r="S992" s="114" t="str">
        <f>IF(AND(K992&lt;&gt;"",K993=""),SUM(K$1:K993)-SUM(S$1:S991),"")</f>
        <v/>
      </c>
      <c r="T992" s="114" t="str">
        <f>IF(AND(M992&lt;&gt;"",M993=""),SUM(M$1:M993)-SUM(T$1:T991),"")</f>
        <v/>
      </c>
      <c r="V992" s="9" t="str">
        <f t="shared" si="171"/>
        <v/>
      </c>
      <c r="W992" s="28" t="str">
        <f t="shared" si="172"/>
        <v/>
      </c>
      <c r="X992" s="114" t="str">
        <f t="shared" si="173"/>
        <v/>
      </c>
      <c r="Y992" s="114" t="str">
        <f t="shared" si="174"/>
        <v/>
      </c>
      <c r="Z992" s="114" t="str">
        <f t="shared" si="175"/>
        <v/>
      </c>
    </row>
    <row r="993" spans="1:26" ht="12.75" x14ac:dyDescent="0.2">
      <c r="A993" s="16"/>
      <c r="C993" t="str">
        <f t="shared" si="165"/>
        <v/>
      </c>
      <c r="D993" s="16"/>
      <c r="E993" s="3" t="str">
        <f>IF(B993="","",IFERROR(VLOOKUP(B993,Ingredients!$A:$G,4,FALSE),"ingredient not in list"))</f>
        <v/>
      </c>
      <c r="F993" t="str">
        <f t="shared" si="166"/>
        <v/>
      </c>
      <c r="G993" s="9" t="str">
        <f>IF(B993="", "", IFERROR((VLOOKUP(B993,Ingredients!$A:$H,8,FALSE)*(D993/(VLOOKUP(B993,Ingredients!$A:$H,3,FALSE)))), "ingredient not in list"))</f>
        <v/>
      </c>
      <c r="H993" t="str">
        <f t="shared" si="167"/>
        <v/>
      </c>
      <c r="I993" s="69" t="str">
        <f>IF($B993="", "", IFERROR((VLOOKUP($B993,Ingredients!$A:$K,9,FALSE)*($D993/(VLOOKUP($B993,Ingredients!$A:$K,3,FALSE)))), "ingredient not in list"))</f>
        <v/>
      </c>
      <c r="J993" t="str">
        <f t="shared" si="168"/>
        <v/>
      </c>
      <c r="K993" s="69" t="str">
        <f>IF($B993="", "", IFERROR((VLOOKUP($B993,Ingredients!$A:$K,10,FALSE)*($D993/(VLOOKUP($B993,Ingredients!$A:$K,3,FALSE)))), "ingredient not in list"))</f>
        <v/>
      </c>
      <c r="L993" t="str">
        <f t="shared" si="169"/>
        <v/>
      </c>
      <c r="M993" s="69" t="str">
        <f>IF($B993="", "", IFERROR((VLOOKUP($B993,Ingredients!$A:$K,11,FALSE)*($D993/(VLOOKUP($B993,Ingredients!$A:$K,3,FALSE)))), "ingredient not in list"))</f>
        <v/>
      </c>
      <c r="N993" t="str">
        <f t="shared" si="170"/>
        <v/>
      </c>
      <c r="O993" s="29" t="str">
        <f>IF($B993="", "", IFERROR((VLOOKUP($B993,Ingredients!$A:$H,6,FALSE)*($D993/(VLOOKUP($B993,Ingredients!$A:$H,3,FALSE)))), "ingredient not in list"))</f>
        <v/>
      </c>
      <c r="P993" s="9" t="str">
        <f>IF(AND(G993&lt;&gt;"",G994=""),SUM(G$1:G994)-SUM(P$1:P992),"")</f>
        <v/>
      </c>
      <c r="Q993" t="str">
        <f>IF(AND(O993&lt;&gt;"",O994=""),SUM(O$1:O994)-SUM(Q$1:Q992),"")</f>
        <v/>
      </c>
      <c r="R993" s="114" t="str">
        <f>IF(AND(I993&lt;&gt;"",I994=""),SUM(I$1:I994)-SUM(R$1:R992),"")</f>
        <v/>
      </c>
      <c r="S993" s="114" t="str">
        <f>IF(AND(K993&lt;&gt;"",K994=""),SUM(K$1:K994)-SUM(S$1:S992),"")</f>
        <v/>
      </c>
      <c r="T993" s="114" t="str">
        <f>IF(AND(M993&lt;&gt;"",M994=""),SUM(M$1:M994)-SUM(T$1:T992),"")</f>
        <v/>
      </c>
      <c r="V993" s="9" t="str">
        <f t="shared" si="171"/>
        <v/>
      </c>
      <c r="W993" s="28" t="str">
        <f t="shared" si="172"/>
        <v/>
      </c>
      <c r="X993" s="114" t="str">
        <f t="shared" si="173"/>
        <v/>
      </c>
      <c r="Y993" s="114" t="str">
        <f t="shared" si="174"/>
        <v/>
      </c>
      <c r="Z993" s="114" t="str">
        <f t="shared" si="175"/>
        <v/>
      </c>
    </row>
    <row r="994" spans="1:26" ht="12.75" x14ac:dyDescent="0.2">
      <c r="A994" s="16"/>
      <c r="C994" t="str">
        <f t="shared" si="165"/>
        <v/>
      </c>
      <c r="D994" s="16"/>
      <c r="E994" s="3" t="str">
        <f>IF(B994="","",IFERROR(VLOOKUP(B994,Ingredients!$A:$G,4,FALSE),"ingredient not in list"))</f>
        <v/>
      </c>
      <c r="F994" t="str">
        <f t="shared" si="166"/>
        <v/>
      </c>
      <c r="G994" s="9" t="str">
        <f>IF(B994="", "", IFERROR((VLOOKUP(B994,Ingredients!$A:$H,8,FALSE)*(D994/(VLOOKUP(B994,Ingredients!$A:$H,3,FALSE)))), "ingredient not in list"))</f>
        <v/>
      </c>
      <c r="H994" t="str">
        <f t="shared" si="167"/>
        <v/>
      </c>
      <c r="I994" s="69" t="str">
        <f>IF($B994="", "", IFERROR((VLOOKUP($B994,Ingredients!$A:$K,9,FALSE)*($D994/(VLOOKUP($B994,Ingredients!$A:$K,3,FALSE)))), "ingredient not in list"))</f>
        <v/>
      </c>
      <c r="J994" t="str">
        <f t="shared" si="168"/>
        <v/>
      </c>
      <c r="K994" s="69" t="str">
        <f>IF($B994="", "", IFERROR((VLOOKUP($B994,Ingredients!$A:$K,10,FALSE)*($D994/(VLOOKUP($B994,Ingredients!$A:$K,3,FALSE)))), "ingredient not in list"))</f>
        <v/>
      </c>
      <c r="L994" t="str">
        <f t="shared" si="169"/>
        <v/>
      </c>
      <c r="M994" s="69" t="str">
        <f>IF($B994="", "", IFERROR((VLOOKUP($B994,Ingredients!$A:$K,11,FALSE)*($D994/(VLOOKUP($B994,Ingredients!$A:$K,3,FALSE)))), "ingredient not in list"))</f>
        <v/>
      </c>
      <c r="N994" t="str">
        <f t="shared" si="170"/>
        <v/>
      </c>
      <c r="O994" s="29" t="str">
        <f>IF($B994="", "", IFERROR((VLOOKUP($B994,Ingredients!$A:$H,6,FALSE)*($D994/(VLOOKUP($B994,Ingredients!$A:$H,3,FALSE)))), "ingredient not in list"))</f>
        <v/>
      </c>
      <c r="P994" s="9" t="str">
        <f>IF(AND(G994&lt;&gt;"",G995=""),SUM(G$1:G995)-SUM(P$1:P993),"")</f>
        <v/>
      </c>
      <c r="Q994" t="str">
        <f>IF(AND(O994&lt;&gt;"",O995=""),SUM(O$1:O995)-SUM(Q$1:Q993),"")</f>
        <v/>
      </c>
      <c r="R994" s="114" t="str">
        <f>IF(AND(I994&lt;&gt;"",I995=""),SUM(I$1:I995)-SUM(R$1:R993),"")</f>
        <v/>
      </c>
      <c r="S994" s="114" t="str">
        <f>IF(AND(K994&lt;&gt;"",K995=""),SUM(K$1:K995)-SUM(S$1:S993),"")</f>
        <v/>
      </c>
      <c r="T994" s="114" t="str">
        <f>IF(AND(M994&lt;&gt;"",M995=""),SUM(M$1:M995)-SUM(T$1:T993),"")</f>
        <v/>
      </c>
      <c r="V994" s="9" t="str">
        <f t="shared" si="171"/>
        <v/>
      </c>
      <c r="W994" s="28" t="str">
        <f t="shared" si="172"/>
        <v/>
      </c>
      <c r="X994" s="114" t="str">
        <f t="shared" si="173"/>
        <v/>
      </c>
      <c r="Y994" s="114" t="str">
        <f t="shared" si="174"/>
        <v/>
      </c>
      <c r="Z994" s="114" t="str">
        <f t="shared" si="175"/>
        <v/>
      </c>
    </row>
    <row r="995" spans="1:26" ht="12.75" x14ac:dyDescent="0.2">
      <c r="A995" s="16"/>
      <c r="C995" t="str">
        <f t="shared" si="165"/>
        <v/>
      </c>
      <c r="D995" s="16"/>
      <c r="E995" s="3" t="str">
        <f>IF(B995="","",IFERROR(VLOOKUP(B995,Ingredients!$A:$G,4,FALSE),"ingredient not in list"))</f>
        <v/>
      </c>
      <c r="F995" t="str">
        <f t="shared" si="166"/>
        <v/>
      </c>
      <c r="G995" s="9" t="str">
        <f>IF(B995="", "", IFERROR((VLOOKUP(B995,Ingredients!$A:$H,8,FALSE)*(D995/(VLOOKUP(B995,Ingredients!$A:$H,3,FALSE)))), "ingredient not in list"))</f>
        <v/>
      </c>
      <c r="H995" t="str">
        <f t="shared" si="167"/>
        <v/>
      </c>
      <c r="I995" s="69" t="str">
        <f>IF($B995="", "", IFERROR((VLOOKUP($B995,Ingredients!$A:$K,9,FALSE)*($D995/(VLOOKUP($B995,Ingredients!$A:$K,3,FALSE)))), "ingredient not in list"))</f>
        <v/>
      </c>
      <c r="J995" t="str">
        <f t="shared" si="168"/>
        <v/>
      </c>
      <c r="K995" s="69" t="str">
        <f>IF($B995="", "", IFERROR((VLOOKUP($B995,Ingredients!$A:$K,10,FALSE)*($D995/(VLOOKUP($B995,Ingredients!$A:$K,3,FALSE)))), "ingredient not in list"))</f>
        <v/>
      </c>
      <c r="L995" t="str">
        <f t="shared" si="169"/>
        <v/>
      </c>
      <c r="M995" s="69" t="str">
        <f>IF($B995="", "", IFERROR((VLOOKUP($B995,Ingredients!$A:$K,11,FALSE)*($D995/(VLOOKUP($B995,Ingredients!$A:$K,3,FALSE)))), "ingredient not in list"))</f>
        <v/>
      </c>
      <c r="N995" t="str">
        <f t="shared" si="170"/>
        <v/>
      </c>
      <c r="O995" s="29" t="str">
        <f>IF($B995="", "", IFERROR((VLOOKUP($B995,Ingredients!$A:$H,6,FALSE)*($D995/(VLOOKUP($B995,Ingredients!$A:$H,3,FALSE)))), "ingredient not in list"))</f>
        <v/>
      </c>
      <c r="P995" s="9" t="str">
        <f>IF(AND(G995&lt;&gt;"",G996=""),SUM(G$1:G996)-SUM(P$1:P994),"")</f>
        <v/>
      </c>
      <c r="Q995" t="str">
        <f>IF(AND(O995&lt;&gt;"",O996=""),SUM(O$1:O996)-SUM(Q$1:Q994),"")</f>
        <v/>
      </c>
      <c r="R995" s="114" t="str">
        <f>IF(AND(I995&lt;&gt;"",I996=""),SUM(I$1:I996)-SUM(R$1:R994),"")</f>
        <v/>
      </c>
      <c r="S995" s="114" t="str">
        <f>IF(AND(K995&lt;&gt;"",K996=""),SUM(K$1:K996)-SUM(S$1:S994),"")</f>
        <v/>
      </c>
      <c r="T995" s="114" t="str">
        <f>IF(AND(M995&lt;&gt;"",M996=""),SUM(M$1:M996)-SUM(T$1:T994),"")</f>
        <v/>
      </c>
      <c r="V995" s="9" t="str">
        <f t="shared" si="171"/>
        <v/>
      </c>
      <c r="W995" s="28" t="str">
        <f t="shared" si="172"/>
        <v/>
      </c>
      <c r="X995" s="114" t="str">
        <f t="shared" si="173"/>
        <v/>
      </c>
      <c r="Y995" s="114" t="str">
        <f t="shared" si="174"/>
        <v/>
      </c>
      <c r="Z995" s="114" t="str">
        <f t="shared" si="175"/>
        <v/>
      </c>
    </row>
    <row r="996" spans="1:26" ht="12.75" x14ac:dyDescent="0.2">
      <c r="A996" s="16"/>
      <c r="C996" t="str">
        <f t="shared" si="165"/>
        <v/>
      </c>
      <c r="D996" s="16"/>
      <c r="E996" s="3" t="str">
        <f>IF(B996="","",IFERROR(VLOOKUP(B996,Ingredients!$A:$G,4,FALSE),"ingredient not in list"))</f>
        <v/>
      </c>
      <c r="F996" t="str">
        <f t="shared" si="166"/>
        <v/>
      </c>
      <c r="G996" s="9" t="str">
        <f>IF(B996="", "", IFERROR((VLOOKUP(B996,Ingredients!$A:$H,8,FALSE)*(D996/(VLOOKUP(B996,Ingredients!$A:$H,3,FALSE)))), "ingredient not in list"))</f>
        <v/>
      </c>
      <c r="H996" t="str">
        <f t="shared" si="167"/>
        <v/>
      </c>
      <c r="I996" s="69" t="str">
        <f>IF($B996="", "", IFERROR((VLOOKUP($B996,Ingredients!$A:$K,9,FALSE)*($D996/(VLOOKUP($B996,Ingredients!$A:$K,3,FALSE)))), "ingredient not in list"))</f>
        <v/>
      </c>
      <c r="J996" t="str">
        <f t="shared" si="168"/>
        <v/>
      </c>
      <c r="K996" s="69" t="str">
        <f>IF($B996="", "", IFERROR((VLOOKUP($B996,Ingredients!$A:$K,10,FALSE)*($D996/(VLOOKUP($B996,Ingredients!$A:$K,3,FALSE)))), "ingredient not in list"))</f>
        <v/>
      </c>
      <c r="L996" t="str">
        <f t="shared" si="169"/>
        <v/>
      </c>
      <c r="M996" s="69" t="str">
        <f>IF($B996="", "", IFERROR((VLOOKUP($B996,Ingredients!$A:$K,11,FALSE)*($D996/(VLOOKUP($B996,Ingredients!$A:$K,3,FALSE)))), "ingredient not in list"))</f>
        <v/>
      </c>
      <c r="N996" t="str">
        <f t="shared" si="170"/>
        <v/>
      </c>
      <c r="O996" s="29" t="str">
        <f>IF($B996="", "", IFERROR((VLOOKUP($B996,Ingredients!$A:$H,6,FALSE)*($D996/(VLOOKUP($B996,Ingredients!$A:$H,3,FALSE)))), "ingredient not in list"))</f>
        <v/>
      </c>
      <c r="P996" s="9" t="str">
        <f>IF(AND(G996&lt;&gt;"",G997=""),SUM(G$1:G997)-SUM(P$1:P995),"")</f>
        <v/>
      </c>
      <c r="Q996" t="str">
        <f>IF(AND(O996&lt;&gt;"",O997=""),SUM(O$1:O997)-SUM(Q$1:Q995),"")</f>
        <v/>
      </c>
      <c r="R996" s="114" t="str">
        <f>IF(AND(I996&lt;&gt;"",I997=""),SUM(I$1:I997)-SUM(R$1:R995),"")</f>
        <v/>
      </c>
      <c r="S996" s="114" t="str">
        <f>IF(AND(K996&lt;&gt;"",K997=""),SUM(K$1:K997)-SUM(S$1:S995),"")</f>
        <v/>
      </c>
      <c r="T996" s="114" t="str">
        <f>IF(AND(M996&lt;&gt;"",M997=""),SUM(M$1:M997)-SUM(T$1:T995),"")</f>
        <v/>
      </c>
      <c r="V996" s="9" t="str">
        <f t="shared" si="171"/>
        <v/>
      </c>
      <c r="W996" s="28" t="str">
        <f t="shared" si="172"/>
        <v/>
      </c>
      <c r="X996" s="114" t="str">
        <f t="shared" si="173"/>
        <v/>
      </c>
      <c r="Y996" s="114" t="str">
        <f t="shared" si="174"/>
        <v/>
      </c>
      <c r="Z996" s="114" t="str">
        <f t="shared" si="175"/>
        <v/>
      </c>
    </row>
    <row r="997" spans="1:26" ht="12.75" x14ac:dyDescent="0.2">
      <c r="A997" s="16"/>
      <c r="C997" t="str">
        <f t="shared" si="165"/>
        <v/>
      </c>
      <c r="D997" s="16"/>
      <c r="E997" s="3" t="str">
        <f>IF(B997="","",IFERROR(VLOOKUP(B997,Ingredients!$A:$G,4,FALSE),"ingredient not in list"))</f>
        <v/>
      </c>
      <c r="F997" t="str">
        <f t="shared" si="166"/>
        <v/>
      </c>
      <c r="G997" s="9" t="str">
        <f>IF(B997="", "", IFERROR((VLOOKUP(B997,Ingredients!$A:$H,8,FALSE)*(D997/(VLOOKUP(B997,Ingredients!$A:$H,3,FALSE)))), "ingredient not in list"))</f>
        <v/>
      </c>
      <c r="H997" t="str">
        <f t="shared" si="167"/>
        <v/>
      </c>
      <c r="I997" s="69" t="str">
        <f>IF($B997="", "", IFERROR((VLOOKUP($B997,Ingredients!$A:$K,9,FALSE)*($D997/(VLOOKUP($B997,Ingredients!$A:$K,3,FALSE)))), "ingredient not in list"))</f>
        <v/>
      </c>
      <c r="J997" t="str">
        <f t="shared" si="168"/>
        <v/>
      </c>
      <c r="K997" s="69" t="str">
        <f>IF($B997="", "", IFERROR((VLOOKUP($B997,Ingredients!$A:$K,10,FALSE)*($D997/(VLOOKUP($B997,Ingredients!$A:$K,3,FALSE)))), "ingredient not in list"))</f>
        <v/>
      </c>
      <c r="L997" t="str">
        <f t="shared" si="169"/>
        <v/>
      </c>
      <c r="M997" s="69" t="str">
        <f>IF($B997="", "", IFERROR((VLOOKUP($B997,Ingredients!$A:$K,11,FALSE)*($D997/(VLOOKUP($B997,Ingredients!$A:$K,3,FALSE)))), "ingredient not in list"))</f>
        <v/>
      </c>
      <c r="N997" t="str">
        <f t="shared" si="170"/>
        <v/>
      </c>
      <c r="O997" s="29" t="str">
        <f>IF($B997="", "", IFERROR((VLOOKUP($B997,Ingredients!$A:$H,6,FALSE)*($D997/(VLOOKUP($B997,Ingredients!$A:$H,3,FALSE)))), "ingredient not in list"))</f>
        <v/>
      </c>
      <c r="P997" s="9" t="str">
        <f>IF(AND(G997&lt;&gt;"",G998=""),SUM(G$1:G998)-SUM(P$1:P996),"")</f>
        <v/>
      </c>
      <c r="Q997" t="str">
        <f>IF(AND(O997&lt;&gt;"",O998=""),SUM(O$1:O998)-SUM(Q$1:Q996),"")</f>
        <v/>
      </c>
      <c r="R997" s="114" t="str">
        <f>IF(AND(I997&lt;&gt;"",I998=""),SUM(I$1:I998)-SUM(R$1:R996),"")</f>
        <v/>
      </c>
      <c r="S997" s="114" t="str">
        <f>IF(AND(K997&lt;&gt;"",K998=""),SUM(K$1:K998)-SUM(S$1:S996),"")</f>
        <v/>
      </c>
      <c r="T997" s="114" t="str">
        <f>IF(AND(M997&lt;&gt;"",M998=""),SUM(M$1:M998)-SUM(T$1:T996),"")</f>
        <v/>
      </c>
      <c r="V997" s="9" t="str">
        <f t="shared" si="171"/>
        <v/>
      </c>
      <c r="W997" s="28" t="str">
        <f t="shared" si="172"/>
        <v/>
      </c>
      <c r="X997" s="114" t="str">
        <f t="shared" si="173"/>
        <v/>
      </c>
      <c r="Y997" s="114" t="str">
        <f t="shared" si="174"/>
        <v/>
      </c>
      <c r="Z997" s="114" t="str">
        <f t="shared" si="175"/>
        <v/>
      </c>
    </row>
    <row r="998" spans="1:26" ht="15.75" customHeight="1" x14ac:dyDescent="0.2">
      <c r="C998" t="str">
        <f t="shared" si="165"/>
        <v/>
      </c>
      <c r="E998" s="3" t="str">
        <f>IF(B998="","",IFERROR(VLOOKUP(B998,Ingredients!$A:$G,4,FALSE),"ingredient not in list"))</f>
        <v/>
      </c>
      <c r="F998" t="str">
        <f t="shared" si="166"/>
        <v/>
      </c>
      <c r="G998" s="9" t="str">
        <f>IF(B998="", "", IFERROR((VLOOKUP(B998,Ingredients!$A:$H,8,FALSE)*(D998/(VLOOKUP(B998,Ingredients!$A:$H,3,FALSE)))), "ingredient not in list"))</f>
        <v/>
      </c>
      <c r="H998" t="str">
        <f t="shared" si="167"/>
        <v/>
      </c>
      <c r="I998" s="69" t="str">
        <f>IF($B998="", "", IFERROR((VLOOKUP($B998,Ingredients!$A:$K,9,FALSE)*($D998/(VLOOKUP($B998,Ingredients!$A:$K,3,FALSE)))), "ingredient not in list"))</f>
        <v/>
      </c>
      <c r="J998" t="str">
        <f t="shared" si="168"/>
        <v/>
      </c>
      <c r="K998" s="69" t="str">
        <f>IF($B998="", "", IFERROR((VLOOKUP($B998,Ingredients!$A:$K,10,FALSE)*($D998/(VLOOKUP($B998,Ingredients!$A:$K,3,FALSE)))), "ingredient not in list"))</f>
        <v/>
      </c>
      <c r="L998" t="str">
        <f t="shared" si="169"/>
        <v/>
      </c>
      <c r="M998" s="69" t="str">
        <f>IF($B998="", "", IFERROR((VLOOKUP($B998,Ingredients!$A:$K,11,FALSE)*($D998/(VLOOKUP($B998,Ingredients!$A:$K,3,FALSE)))), "ingredient not in list"))</f>
        <v/>
      </c>
      <c r="N998" t="str">
        <f t="shared" si="170"/>
        <v/>
      </c>
      <c r="O998" s="29" t="str">
        <f>IF($B998="", "", IFERROR((VLOOKUP($B998,Ingredients!$A:$H,6,FALSE)*($D998/(VLOOKUP($B998,Ingredients!$A:$H,3,FALSE)))), "ingredient not in list"))</f>
        <v/>
      </c>
      <c r="P998" s="9" t="str">
        <f>IF(AND(G998&lt;&gt;"",G999=""),SUM(G$1:G999)-SUM(P$1:P997),"")</f>
        <v/>
      </c>
      <c r="Q998" t="str">
        <f>IF(AND(O998&lt;&gt;"",O999=""),SUM(O$1:O999)-SUM(Q$1:Q997),"")</f>
        <v/>
      </c>
      <c r="R998" s="114" t="str">
        <f>IF(AND(I998&lt;&gt;"",I999=""),SUM(I$1:I999)-SUM(R$1:R997),"")</f>
        <v/>
      </c>
      <c r="S998" s="114" t="str">
        <f>IF(AND(K998&lt;&gt;"",K999=""),SUM(K$1:K999)-SUM(S$1:S997),"")</f>
        <v/>
      </c>
      <c r="T998" s="114" t="str">
        <f>IF(AND(M998&lt;&gt;"",M999=""),SUM(M$1:M999)-SUM(T$1:T997),"")</f>
        <v/>
      </c>
      <c r="V998" s="9" t="str">
        <f t="shared" si="171"/>
        <v/>
      </c>
      <c r="W998" s="28" t="str">
        <f t="shared" si="172"/>
        <v/>
      </c>
      <c r="X998" s="114" t="str">
        <f t="shared" si="173"/>
        <v/>
      </c>
      <c r="Y998" s="114" t="str">
        <f t="shared" si="174"/>
        <v/>
      </c>
      <c r="Z998" s="114" t="str">
        <f t="shared" si="175"/>
        <v/>
      </c>
    </row>
    <row r="999" spans="1:26" ht="15.75" customHeight="1" x14ac:dyDescent="0.2">
      <c r="C999" t="str">
        <f t="shared" si="165"/>
        <v/>
      </c>
      <c r="E999" s="3" t="str">
        <f>IF(B999="","",IFERROR(VLOOKUP(B999,Ingredients!$A:$G,4,FALSE),"ingredient not in list"))</f>
        <v/>
      </c>
      <c r="F999" t="str">
        <f t="shared" si="166"/>
        <v/>
      </c>
      <c r="G999" s="9" t="str">
        <f>IF(B999="", "", IFERROR((VLOOKUP(B999,Ingredients!$A:$H,8,FALSE)*(D999/(VLOOKUP(B999,Ingredients!$A:$H,3,FALSE)))), "ingredient not in list"))</f>
        <v/>
      </c>
      <c r="H999" t="str">
        <f t="shared" si="167"/>
        <v/>
      </c>
      <c r="I999" s="69" t="str">
        <f>IF($B999="", "", IFERROR((VLOOKUP($B999,Ingredients!$A:$K,9,FALSE)*($D999/(VLOOKUP($B999,Ingredients!$A:$K,3,FALSE)))), "ingredient not in list"))</f>
        <v/>
      </c>
      <c r="J999" t="str">
        <f t="shared" si="168"/>
        <v/>
      </c>
      <c r="K999" s="69" t="str">
        <f>IF($B999="", "", IFERROR((VLOOKUP($B999,Ingredients!$A:$K,10,FALSE)*($D999/(VLOOKUP($B999,Ingredients!$A:$K,3,FALSE)))), "ingredient not in list"))</f>
        <v/>
      </c>
      <c r="L999" t="str">
        <f t="shared" si="169"/>
        <v/>
      </c>
      <c r="M999" s="69" t="str">
        <f>IF($B999="", "", IFERROR((VLOOKUP($B999,Ingredients!$A:$K,11,FALSE)*($D999/(VLOOKUP($B999,Ingredients!$A:$K,3,FALSE)))), "ingredient not in list"))</f>
        <v/>
      </c>
      <c r="N999" t="str">
        <f t="shared" si="170"/>
        <v/>
      </c>
      <c r="O999" s="29" t="str">
        <f>IF($B999="", "", IFERROR((VLOOKUP($B999,Ingredients!$A:$H,6,FALSE)*($D999/(VLOOKUP($B999,Ingredients!$A:$H,3,FALSE)))), "ingredient not in list"))</f>
        <v/>
      </c>
      <c r="P999" s="9" t="str">
        <f>IF(AND(G999&lt;&gt;"",G1000=""),SUM(G$1:G1000)-SUM(P$1:P998),"")</f>
        <v/>
      </c>
      <c r="Q999" t="str">
        <f>IF(AND(O999&lt;&gt;"",O1000=""),SUM(O$1:O1000)-SUM(Q$1:Q998),"")</f>
        <v/>
      </c>
      <c r="R999" s="114" t="str">
        <f>IF(AND(I999&lt;&gt;"",I1000=""),SUM(I$1:I1000)-SUM(R$1:R998),"")</f>
        <v/>
      </c>
      <c r="S999" s="114" t="str">
        <f>IF(AND(K999&lt;&gt;"",K1000=""),SUM(K$1:K1000)-SUM(S$1:S998),"")</f>
        <v/>
      </c>
      <c r="T999" s="114" t="str">
        <f>IF(AND(M999&lt;&gt;"",M1000=""),SUM(M$1:M1000)-SUM(T$1:T998),"")</f>
        <v/>
      </c>
      <c r="V999" s="9" t="str">
        <f t="shared" si="171"/>
        <v/>
      </c>
      <c r="W999" s="28" t="str">
        <f t="shared" si="172"/>
        <v/>
      </c>
      <c r="X999" s="114" t="str">
        <f t="shared" si="173"/>
        <v/>
      </c>
      <c r="Y999" s="114" t="str">
        <f t="shared" si="174"/>
        <v/>
      </c>
      <c r="Z999" s="114" t="str">
        <f t="shared" si="175"/>
        <v/>
      </c>
    </row>
    <row r="1000" spans="1:26" ht="15.75" customHeight="1" x14ac:dyDescent="0.2">
      <c r="C1000" t="str">
        <f t="shared" si="165"/>
        <v/>
      </c>
      <c r="E1000" s="3" t="str">
        <f>IF(B1000="","",IFERROR(VLOOKUP(B1000,Ingredients!$A:$G,4,FALSE),"ingredient not in list"))</f>
        <v/>
      </c>
      <c r="F1000" t="str">
        <f t="shared" si="166"/>
        <v/>
      </c>
      <c r="G1000" s="9" t="str">
        <f>IF(B1000="", "", IFERROR((VLOOKUP(B1000,Ingredients!$A:$H,8,FALSE)*(D1000/(VLOOKUP(B1000,Ingredients!$A:$H,3,FALSE)))), "ingredient not in list"))</f>
        <v/>
      </c>
      <c r="H1000" t="str">
        <f t="shared" si="167"/>
        <v/>
      </c>
      <c r="I1000" s="69" t="str">
        <f>IF($B1000="", "", IFERROR((VLOOKUP($B1000,Ingredients!$A:$K,9,FALSE)*($D1000/(VLOOKUP($B1000,Ingredients!$A:$K,3,FALSE)))), "ingredient not in list"))</f>
        <v/>
      </c>
      <c r="J1000" t="str">
        <f t="shared" si="168"/>
        <v/>
      </c>
      <c r="K1000" s="69" t="str">
        <f>IF($B1000="", "", IFERROR((VLOOKUP($B1000,Ingredients!$A:$K,10,FALSE)*($D1000/(VLOOKUP($B1000,Ingredients!$A:$K,3,FALSE)))), "ingredient not in list"))</f>
        <v/>
      </c>
      <c r="L1000" t="str">
        <f t="shared" si="169"/>
        <v/>
      </c>
      <c r="M1000" s="69" t="str">
        <f>IF($B1000="", "", IFERROR((VLOOKUP($B1000,Ingredients!$A:$K,11,FALSE)*($D1000/(VLOOKUP($B1000,Ingredients!$A:$K,3,FALSE)))), "ingredient not in list"))</f>
        <v/>
      </c>
      <c r="N1000" t="str">
        <f t="shared" si="170"/>
        <v/>
      </c>
      <c r="O1000" s="29" t="str">
        <f>IF($B1000="", "", IFERROR((VLOOKUP($B1000,Ingredients!$A:$H,6,FALSE)*($D1000/(VLOOKUP($B1000,Ingredients!$A:$H,3,FALSE)))), "ingredient not in list"))</f>
        <v/>
      </c>
      <c r="P1000" s="9" t="str">
        <f>IF(AND(G1000&lt;&gt;"",G1001=""),SUM(G$1:G1001)-SUM(P$1:P999),"")</f>
        <v/>
      </c>
      <c r="Q1000" t="str">
        <f>IF(AND(O1000&lt;&gt;"",O1001=""),SUM(O$1:O1001)-SUM(Q$1:Q999),"")</f>
        <v/>
      </c>
      <c r="R1000" s="114" t="str">
        <f>IF(AND(I1000&lt;&gt;"",I1001=""),SUM(I$1:I1001)-SUM(R$1:R999),"")</f>
        <v/>
      </c>
      <c r="S1000" s="114" t="str">
        <f>IF(AND(K1000&lt;&gt;"",K1001=""),SUM(K$1:K1001)-SUM(S$1:S999),"")</f>
        <v/>
      </c>
      <c r="T1000" s="114" t="str">
        <f>IF(AND(M1000&lt;&gt;"",M1001=""),SUM(M$1:M1001)-SUM(T$1:T999),"")</f>
        <v/>
      </c>
      <c r="V1000" s="9" t="str">
        <f t="shared" si="171"/>
        <v/>
      </c>
      <c r="W1000" s="28" t="str">
        <f t="shared" si="172"/>
        <v/>
      </c>
      <c r="X1000" s="114" t="str">
        <f t="shared" si="173"/>
        <v/>
      </c>
      <c r="Y1000" s="114" t="str">
        <f t="shared" si="174"/>
        <v/>
      </c>
      <c r="Z1000" s="114" t="str">
        <f t="shared" si="175"/>
        <v/>
      </c>
    </row>
    <row r="1001" spans="1:26" ht="15.75" customHeight="1" x14ac:dyDescent="0.2">
      <c r="C1001" t="str">
        <f t="shared" si="165"/>
        <v/>
      </c>
      <c r="E1001" s="3" t="str">
        <f>IF(B1001="","",IFERROR(VLOOKUP(B1001,Ingredients!$A:$G,4,FALSE),"ingredient not in list"))</f>
        <v/>
      </c>
      <c r="F1001" t="str">
        <f t="shared" si="166"/>
        <v/>
      </c>
      <c r="G1001" s="9" t="str">
        <f>IF(B1001="", "", IFERROR((VLOOKUP(B1001,Ingredients!$A:$H,8,FALSE)*(D1001/(VLOOKUP(B1001,Ingredients!$A:$H,3,FALSE)))), "ingredient not in list"))</f>
        <v/>
      </c>
      <c r="H1001" t="str">
        <f t="shared" si="167"/>
        <v/>
      </c>
      <c r="I1001" s="69" t="str">
        <f>IF($B1001="", "", IFERROR((VLOOKUP($B1001,Ingredients!$A:$K,9,FALSE)*($D1001/(VLOOKUP($B1001,Ingredients!$A:$K,3,FALSE)))), "ingredient not in list"))</f>
        <v/>
      </c>
      <c r="J1001" t="str">
        <f t="shared" si="168"/>
        <v/>
      </c>
      <c r="K1001" s="69" t="str">
        <f>IF($B1001="", "", IFERROR((VLOOKUP($B1001,Ingredients!$A:$K,10,FALSE)*($D1001/(VLOOKUP($B1001,Ingredients!$A:$K,3,FALSE)))), "ingredient not in list"))</f>
        <v/>
      </c>
      <c r="L1001" t="str">
        <f t="shared" si="169"/>
        <v/>
      </c>
      <c r="M1001" s="69" t="str">
        <f>IF($B1001="", "", IFERROR((VLOOKUP($B1001,Ingredients!$A:$K,11,FALSE)*($D1001/(VLOOKUP($B1001,Ingredients!$A:$K,3,FALSE)))), "ingredient not in list"))</f>
        <v/>
      </c>
      <c r="N1001" t="str">
        <f t="shared" si="170"/>
        <v/>
      </c>
      <c r="O1001" s="29" t="str">
        <f>IF($B1001="", "", IFERROR((VLOOKUP($B1001,Ingredients!$A:$H,6,FALSE)*($D1001/(VLOOKUP($B1001,Ingredients!$A:$H,3,FALSE)))), "ingredient not in list"))</f>
        <v/>
      </c>
      <c r="P1001" s="9" t="str">
        <f>IF(AND(G1001&lt;&gt;"",G1002=""),SUM(G$1:G1002)-SUM(P$1:P1000),"")</f>
        <v/>
      </c>
      <c r="Q1001" t="str">
        <f>IF(AND(O1001&lt;&gt;"",O1002=""),SUM(O$1:O1002)-SUM(Q$1:Q1000),"")</f>
        <v/>
      </c>
      <c r="R1001" s="114" t="str">
        <f>IF(AND(I1001&lt;&gt;"",I1002=""),SUM(I$1:I1002)-SUM(R$1:R1000),"")</f>
        <v/>
      </c>
      <c r="S1001" s="114" t="str">
        <f>IF(AND(K1001&lt;&gt;"",K1002=""),SUM(K$1:K1002)-SUM(S$1:S1000),"")</f>
        <v/>
      </c>
      <c r="T1001" s="114" t="str">
        <f>IF(AND(M1001&lt;&gt;"",M1002=""),SUM(M$1:M1002)-SUM(T$1:T1000),"")</f>
        <v/>
      </c>
      <c r="V1001" s="9" t="str">
        <f t="shared" si="171"/>
        <v/>
      </c>
      <c r="W1001" s="28" t="str">
        <f t="shared" si="172"/>
        <v/>
      </c>
      <c r="X1001" s="114" t="str">
        <f t="shared" si="173"/>
        <v/>
      </c>
      <c r="Y1001" s="114" t="str">
        <f t="shared" si="174"/>
        <v/>
      </c>
      <c r="Z1001" s="114" t="str">
        <f t="shared" si="175"/>
        <v/>
      </c>
    </row>
    <row r="1002" spans="1:26" ht="15.75" customHeight="1" x14ac:dyDescent="0.2">
      <c r="C1002" t="str">
        <f t="shared" si="165"/>
        <v/>
      </c>
      <c r="E1002" s="3" t="str">
        <f>IF(B1002="","",IFERROR(VLOOKUP(B1002,Ingredients!$A:$G,4,FALSE),"ingredient not in list"))</f>
        <v/>
      </c>
      <c r="F1002" t="str">
        <f t="shared" si="166"/>
        <v/>
      </c>
      <c r="G1002" s="9" t="str">
        <f>IF(B1002="", "", IFERROR((VLOOKUP(B1002,Ingredients!$A:$H,8,FALSE)*(D1002/(VLOOKUP(B1002,Ingredients!$A:$H,3,FALSE)))), "ingredient not in list"))</f>
        <v/>
      </c>
      <c r="H1002" t="str">
        <f t="shared" si="167"/>
        <v/>
      </c>
      <c r="I1002" s="69" t="str">
        <f>IF($B1002="", "", IFERROR((VLOOKUP($B1002,Ingredients!$A:$K,9,FALSE)*($D1002/(VLOOKUP($B1002,Ingredients!$A:$K,3,FALSE)))), "ingredient not in list"))</f>
        <v/>
      </c>
      <c r="J1002" t="str">
        <f t="shared" si="168"/>
        <v/>
      </c>
      <c r="K1002" s="69" t="str">
        <f>IF($B1002="", "", IFERROR((VLOOKUP($B1002,Ingredients!$A:$K,10,FALSE)*($D1002/(VLOOKUP($B1002,Ingredients!$A:$K,3,FALSE)))), "ingredient not in list"))</f>
        <v/>
      </c>
      <c r="L1002" t="str">
        <f t="shared" si="169"/>
        <v/>
      </c>
      <c r="M1002" s="69" t="str">
        <f>IF($B1002="", "", IFERROR((VLOOKUP($B1002,Ingredients!$A:$K,11,FALSE)*($D1002/(VLOOKUP($B1002,Ingredients!$A:$K,3,FALSE)))), "ingredient not in list"))</f>
        <v/>
      </c>
      <c r="N1002" t="str">
        <f t="shared" si="170"/>
        <v/>
      </c>
      <c r="O1002" s="29" t="str">
        <f>IF($B1002="", "", IFERROR((VLOOKUP($B1002,Ingredients!$A:$H,6,FALSE)*($D1002/(VLOOKUP($B1002,Ingredients!$A:$H,3,FALSE)))), "ingredient not in list"))</f>
        <v/>
      </c>
      <c r="P1002" s="9" t="str">
        <f>IF(AND(G1002&lt;&gt;"",G1003=""),SUM(G$1:G1003)-SUM(P$1:P1001),"")</f>
        <v/>
      </c>
      <c r="Q1002" t="str">
        <f>IF(AND(O1002&lt;&gt;"",O1003=""),SUM(O$1:O1003)-SUM(Q$1:Q1001),"")</f>
        <v/>
      </c>
      <c r="R1002" s="114" t="str">
        <f>IF(AND(I1002&lt;&gt;"",I1003=""),SUM(I$1:I1003)-SUM(R$1:R1001),"")</f>
        <v/>
      </c>
      <c r="S1002" s="114" t="str">
        <f>IF(AND(K1002&lt;&gt;"",K1003=""),SUM(K$1:K1003)-SUM(S$1:S1001),"")</f>
        <v/>
      </c>
      <c r="T1002" s="114" t="str">
        <f>IF(AND(M1002&lt;&gt;"",M1003=""),SUM(M$1:M1003)-SUM(T$1:T1001),"")</f>
        <v/>
      </c>
      <c r="V1002" s="9" t="str">
        <f t="shared" si="171"/>
        <v/>
      </c>
      <c r="W1002" s="28" t="str">
        <f t="shared" si="172"/>
        <v/>
      </c>
      <c r="X1002" s="114" t="str">
        <f t="shared" si="173"/>
        <v/>
      </c>
      <c r="Y1002" s="114" t="str">
        <f t="shared" si="174"/>
        <v/>
      </c>
      <c r="Z1002" s="114" t="str">
        <f t="shared" si="175"/>
        <v/>
      </c>
    </row>
    <row r="1003" spans="1:26" ht="15.75" customHeight="1" x14ac:dyDescent="0.2">
      <c r="C1003" t="str">
        <f t="shared" si="165"/>
        <v/>
      </c>
      <c r="E1003" s="3" t="str">
        <f>IF(B1003="","",IFERROR(VLOOKUP(B1003,Ingredients!$A:$G,4,FALSE),"ingredient not in list"))</f>
        <v/>
      </c>
      <c r="F1003" t="str">
        <f t="shared" si="166"/>
        <v/>
      </c>
      <c r="G1003" s="9" t="str">
        <f>IF(B1003="", "", IFERROR((VLOOKUP(B1003,Ingredients!$A:$H,8,FALSE)*(D1003/(VLOOKUP(B1003,Ingredients!$A:$H,3,FALSE)))), "ingredient not in list"))</f>
        <v/>
      </c>
      <c r="H1003" t="str">
        <f t="shared" si="167"/>
        <v/>
      </c>
      <c r="I1003" s="69" t="str">
        <f>IF($B1003="", "", IFERROR((VLOOKUP($B1003,Ingredients!$A:$K,9,FALSE)*($D1003/(VLOOKUP($B1003,Ingredients!$A:$K,3,FALSE)))), "ingredient not in list"))</f>
        <v/>
      </c>
      <c r="J1003" t="str">
        <f t="shared" si="168"/>
        <v/>
      </c>
      <c r="K1003" s="69" t="str">
        <f>IF($B1003="", "", IFERROR((VLOOKUP($B1003,Ingredients!$A:$K,10,FALSE)*($D1003/(VLOOKUP($B1003,Ingredients!$A:$K,3,FALSE)))), "ingredient not in list"))</f>
        <v/>
      </c>
      <c r="L1003" t="str">
        <f t="shared" si="169"/>
        <v/>
      </c>
      <c r="M1003" s="69" t="str">
        <f>IF($B1003="", "", IFERROR((VLOOKUP($B1003,Ingredients!$A:$K,11,FALSE)*($D1003/(VLOOKUP($B1003,Ingredients!$A:$K,3,FALSE)))), "ingredient not in list"))</f>
        <v/>
      </c>
      <c r="N1003" t="str">
        <f t="shared" si="170"/>
        <v/>
      </c>
      <c r="O1003" s="29" t="str">
        <f>IF($B1003="", "", IFERROR((VLOOKUP($B1003,Ingredients!$A:$H,6,FALSE)*($D1003/(VLOOKUP($B1003,Ingredients!$A:$H,3,FALSE)))), "ingredient not in list"))</f>
        <v/>
      </c>
      <c r="P1003" s="9" t="str">
        <f>IF(AND(G1003&lt;&gt;"",G1004=""),SUM(G$1:G1004)-SUM(P$1:P1002),"")</f>
        <v/>
      </c>
      <c r="Q1003" t="str">
        <f>IF(AND(O1003&lt;&gt;"",O1004=""),SUM(O$1:O1004)-SUM(Q$1:Q1002),"")</f>
        <v/>
      </c>
      <c r="R1003" s="114" t="str">
        <f>IF(AND(I1003&lt;&gt;"",I1004=""),SUM(I$1:I1004)-SUM(R$1:R1002),"")</f>
        <v/>
      </c>
      <c r="S1003" s="114" t="str">
        <f>IF(AND(K1003&lt;&gt;"",K1004=""),SUM(K$1:K1004)-SUM(S$1:S1002),"")</f>
        <v/>
      </c>
      <c r="T1003" s="114" t="str">
        <f>IF(AND(M1003&lt;&gt;"",M1004=""),SUM(M$1:M1004)-SUM(T$1:T1002),"")</f>
        <v/>
      </c>
      <c r="V1003" s="9" t="str">
        <f t="shared" si="171"/>
        <v/>
      </c>
      <c r="W1003" s="28" t="str">
        <f t="shared" si="172"/>
        <v/>
      </c>
      <c r="X1003" s="114" t="str">
        <f t="shared" si="173"/>
        <v/>
      </c>
      <c r="Y1003" s="114" t="str">
        <f t="shared" si="174"/>
        <v/>
      </c>
      <c r="Z1003" s="114" t="str">
        <f t="shared" si="175"/>
        <v/>
      </c>
    </row>
    <row r="1004" spans="1:26" ht="15.75" customHeight="1" x14ac:dyDescent="0.2">
      <c r="C1004" t="str">
        <f t="shared" si="165"/>
        <v/>
      </c>
      <c r="E1004" s="3" t="str">
        <f>IF(B1004="","",IFERROR(VLOOKUP(B1004,Ingredients!$A:$G,4,FALSE),"ingredient not in list"))</f>
        <v/>
      </c>
      <c r="F1004" t="str">
        <f t="shared" si="166"/>
        <v/>
      </c>
      <c r="G1004" s="9" t="str">
        <f>IF(B1004="", "", IFERROR((VLOOKUP(B1004,Ingredients!$A:$H,8,FALSE)*(D1004/(VLOOKUP(B1004,Ingredients!$A:$H,3,FALSE)))), "ingredient not in list"))</f>
        <v/>
      </c>
      <c r="H1004" t="str">
        <f t="shared" si="167"/>
        <v/>
      </c>
      <c r="I1004" s="69" t="str">
        <f>IF($B1004="", "", IFERROR((VLOOKUP($B1004,Ingredients!$A:$K,9,FALSE)*($D1004/(VLOOKUP($B1004,Ingredients!$A:$K,3,FALSE)))), "ingredient not in list"))</f>
        <v/>
      </c>
      <c r="J1004" t="str">
        <f t="shared" si="168"/>
        <v/>
      </c>
      <c r="K1004" s="69" t="str">
        <f>IF($B1004="", "", IFERROR((VLOOKUP($B1004,Ingredients!$A:$K,10,FALSE)*($D1004/(VLOOKUP($B1004,Ingredients!$A:$K,3,FALSE)))), "ingredient not in list"))</f>
        <v/>
      </c>
      <c r="L1004" t="str">
        <f t="shared" si="169"/>
        <v/>
      </c>
      <c r="M1004" s="69" t="str">
        <f>IF($B1004="", "", IFERROR((VLOOKUP($B1004,Ingredients!$A:$K,11,FALSE)*($D1004/(VLOOKUP($B1004,Ingredients!$A:$K,3,FALSE)))), "ingredient not in list"))</f>
        <v/>
      </c>
      <c r="N1004" t="str">
        <f t="shared" si="170"/>
        <v/>
      </c>
      <c r="O1004" s="29" t="str">
        <f>IF($B1004="", "", IFERROR((VLOOKUP($B1004,Ingredients!$A:$H,6,FALSE)*($D1004/(VLOOKUP($B1004,Ingredients!$A:$H,3,FALSE)))), "ingredient not in list"))</f>
        <v/>
      </c>
      <c r="P1004" s="9" t="str">
        <f>IF(AND(G1004&lt;&gt;"",G1005=""),SUM(G$1:G1005)-SUM(P$1:P1003),"")</f>
        <v/>
      </c>
      <c r="Q1004" t="str">
        <f>IF(AND(O1004&lt;&gt;"",O1005=""),SUM(O$1:O1005)-SUM(Q$1:Q1003),"")</f>
        <v/>
      </c>
      <c r="R1004" s="114" t="str">
        <f>IF(AND(I1004&lt;&gt;"",I1005=""),SUM(I$1:I1005)-SUM(R$1:R1003),"")</f>
        <v/>
      </c>
      <c r="S1004" s="114" t="str">
        <f>IF(AND(K1004&lt;&gt;"",K1005=""),SUM(K$1:K1005)-SUM(S$1:S1003),"")</f>
        <v/>
      </c>
      <c r="T1004" s="114" t="str">
        <f>IF(AND(M1004&lt;&gt;"",M1005=""),SUM(M$1:M1005)-SUM(T$1:T1003),"")</f>
        <v/>
      </c>
      <c r="V1004" s="9" t="str">
        <f t="shared" si="171"/>
        <v/>
      </c>
      <c r="W1004" s="28" t="str">
        <f t="shared" si="172"/>
        <v/>
      </c>
      <c r="X1004" s="114" t="str">
        <f t="shared" si="173"/>
        <v/>
      </c>
      <c r="Y1004" s="114" t="str">
        <f t="shared" si="174"/>
        <v/>
      </c>
      <c r="Z1004" s="114" t="str">
        <f t="shared" si="175"/>
        <v/>
      </c>
    </row>
    <row r="1005" spans="1:26" ht="15.75" customHeight="1" x14ac:dyDescent="0.2">
      <c r="C1005" t="str">
        <f t="shared" si="165"/>
        <v/>
      </c>
      <c r="E1005" s="3" t="str">
        <f>IF(B1005="","",IFERROR(VLOOKUP(B1005,Ingredients!$A:$G,4,FALSE),"ingredient not in list"))</f>
        <v/>
      </c>
      <c r="F1005" t="str">
        <f t="shared" si="166"/>
        <v/>
      </c>
      <c r="G1005" s="9" t="str">
        <f>IF(B1005="", "", IFERROR((VLOOKUP(B1005,Ingredients!$A:$H,8,FALSE)*(D1005/(VLOOKUP(B1005,Ingredients!$A:$H,3,FALSE)))), "ingredient not in list"))</f>
        <v/>
      </c>
      <c r="H1005" t="str">
        <f t="shared" si="167"/>
        <v/>
      </c>
      <c r="I1005" s="69" t="str">
        <f>IF($B1005="", "", IFERROR((VLOOKUP($B1005,Ingredients!$A:$K,9,FALSE)*($D1005/(VLOOKUP($B1005,Ingredients!$A:$K,3,FALSE)))), "ingredient not in list"))</f>
        <v/>
      </c>
      <c r="J1005" t="str">
        <f t="shared" si="168"/>
        <v/>
      </c>
      <c r="K1005" s="69" t="str">
        <f>IF($B1005="", "", IFERROR((VLOOKUP($B1005,Ingredients!$A:$K,10,FALSE)*($D1005/(VLOOKUP($B1005,Ingredients!$A:$K,3,FALSE)))), "ingredient not in list"))</f>
        <v/>
      </c>
      <c r="L1005" t="str">
        <f t="shared" si="169"/>
        <v/>
      </c>
      <c r="M1005" s="69" t="str">
        <f>IF($B1005="", "", IFERROR((VLOOKUP($B1005,Ingredients!$A:$K,11,FALSE)*($D1005/(VLOOKUP($B1005,Ingredients!$A:$K,3,FALSE)))), "ingredient not in list"))</f>
        <v/>
      </c>
      <c r="N1005" t="str">
        <f t="shared" si="170"/>
        <v/>
      </c>
      <c r="O1005" s="29" t="str">
        <f>IF($B1005="", "", IFERROR((VLOOKUP($B1005,Ingredients!$A:$H,6,FALSE)*($D1005/(VLOOKUP($B1005,Ingredients!$A:$H,3,FALSE)))), "ingredient not in list"))</f>
        <v/>
      </c>
      <c r="P1005" s="9" t="str">
        <f>IF(AND(G1005&lt;&gt;"",G1006=""),SUM(G$1:G1006)-SUM(P$1:P1004),"")</f>
        <v/>
      </c>
      <c r="Q1005" t="str">
        <f>IF(AND(O1005&lt;&gt;"",O1006=""),SUM(O$1:O1006)-SUM(Q$1:Q1004),"")</f>
        <v/>
      </c>
      <c r="R1005" s="114" t="str">
        <f>IF(AND(I1005&lt;&gt;"",I1006=""),SUM(I$1:I1006)-SUM(R$1:R1004),"")</f>
        <v/>
      </c>
      <c r="S1005" s="114" t="str">
        <f>IF(AND(K1005&lt;&gt;"",K1006=""),SUM(K$1:K1006)-SUM(S$1:S1004),"")</f>
        <v/>
      </c>
      <c r="T1005" s="114" t="str">
        <f>IF(AND(M1005&lt;&gt;"",M1006=""),SUM(M$1:M1006)-SUM(T$1:T1004),"")</f>
        <v/>
      </c>
      <c r="V1005" s="9" t="str">
        <f t="shared" si="171"/>
        <v/>
      </c>
      <c r="W1005" s="28" t="str">
        <f t="shared" si="172"/>
        <v/>
      </c>
      <c r="X1005" s="114" t="str">
        <f t="shared" si="173"/>
        <v/>
      </c>
      <c r="Y1005" s="114" t="str">
        <f t="shared" si="174"/>
        <v/>
      </c>
      <c r="Z1005" s="114" t="str">
        <f t="shared" si="175"/>
        <v/>
      </c>
    </row>
    <row r="1006" spans="1:26" ht="15.75" customHeight="1" x14ac:dyDescent="0.2">
      <c r="C1006" t="str">
        <f t="shared" si="165"/>
        <v/>
      </c>
      <c r="E1006" s="3" t="str">
        <f>IF(B1006="","",IFERROR(VLOOKUP(B1006,Ingredients!$A:$G,4,FALSE),"ingredient not in list"))</f>
        <v/>
      </c>
      <c r="F1006" t="str">
        <f t="shared" si="166"/>
        <v/>
      </c>
      <c r="G1006" s="9" t="str">
        <f>IF(B1006="", "", IFERROR((VLOOKUP(B1006,Ingredients!$A:$H,8,FALSE)*(D1006/(VLOOKUP(B1006,Ingredients!$A:$H,3,FALSE)))), "ingredient not in list"))</f>
        <v/>
      </c>
      <c r="H1006" t="str">
        <f t="shared" si="167"/>
        <v/>
      </c>
      <c r="I1006" s="69" t="str">
        <f>IF($B1006="", "", IFERROR((VLOOKUP($B1006,Ingredients!$A:$K,9,FALSE)*($D1006/(VLOOKUP($B1006,Ingredients!$A:$K,3,FALSE)))), "ingredient not in list"))</f>
        <v/>
      </c>
      <c r="J1006" t="str">
        <f t="shared" si="168"/>
        <v/>
      </c>
      <c r="K1006" s="69" t="str">
        <f>IF($B1006="", "", IFERROR((VLOOKUP($B1006,Ingredients!$A:$K,10,FALSE)*($D1006/(VLOOKUP($B1006,Ingredients!$A:$K,3,FALSE)))), "ingredient not in list"))</f>
        <v/>
      </c>
      <c r="L1006" t="str">
        <f t="shared" si="169"/>
        <v/>
      </c>
      <c r="M1006" s="69" t="str">
        <f>IF($B1006="", "", IFERROR((VLOOKUP($B1006,Ingredients!$A:$K,11,FALSE)*($D1006/(VLOOKUP($B1006,Ingredients!$A:$K,3,FALSE)))), "ingredient not in list"))</f>
        <v/>
      </c>
      <c r="N1006" t="str">
        <f t="shared" si="170"/>
        <v/>
      </c>
      <c r="O1006" s="29" t="str">
        <f>IF($B1006="", "", IFERROR((VLOOKUP($B1006,Ingredients!$A:$H,6,FALSE)*($D1006/(VLOOKUP($B1006,Ingredients!$A:$H,3,FALSE)))), "ingredient not in list"))</f>
        <v/>
      </c>
      <c r="P1006" s="9" t="str">
        <f>IF(AND(G1006&lt;&gt;"",G1007=""),SUM(G$1:G1007)-SUM(P$1:P1005),"")</f>
        <v/>
      </c>
      <c r="Q1006" t="str">
        <f>IF(AND(O1006&lt;&gt;"",O1007=""),SUM(O$1:O1007)-SUM(Q$1:Q1005),"")</f>
        <v/>
      </c>
      <c r="R1006" s="114" t="str">
        <f>IF(AND(I1006&lt;&gt;"",I1007=""),SUM(I$1:I1007)-SUM(R$1:R1005),"")</f>
        <v/>
      </c>
      <c r="S1006" s="114" t="str">
        <f>IF(AND(K1006&lt;&gt;"",K1007=""),SUM(K$1:K1007)-SUM(S$1:S1005),"")</f>
        <v/>
      </c>
      <c r="T1006" s="114" t="str">
        <f>IF(AND(M1006&lt;&gt;"",M1007=""),SUM(M$1:M1007)-SUM(T$1:T1005),"")</f>
        <v/>
      </c>
      <c r="V1006" s="9" t="str">
        <f t="shared" si="171"/>
        <v/>
      </c>
      <c r="W1006" s="28" t="str">
        <f t="shared" si="172"/>
        <v/>
      </c>
      <c r="X1006" s="114" t="str">
        <f t="shared" si="173"/>
        <v/>
      </c>
      <c r="Y1006" s="114" t="str">
        <f t="shared" si="174"/>
        <v/>
      </c>
      <c r="Z1006" s="114" t="str">
        <f t="shared" si="175"/>
        <v/>
      </c>
    </row>
    <row r="1007" spans="1:26" ht="15.75" customHeight="1" x14ac:dyDescent="0.2">
      <c r="C1007" t="str">
        <f t="shared" si="165"/>
        <v/>
      </c>
      <c r="E1007" s="3" t="str">
        <f>IF(B1007="","",IFERROR(VLOOKUP(B1007,Ingredients!$A:$G,4,FALSE),"ingredient not in list"))</f>
        <v/>
      </c>
      <c r="F1007" t="str">
        <f t="shared" si="166"/>
        <v/>
      </c>
      <c r="G1007" s="9" t="str">
        <f>IF(B1007="", "", IFERROR((VLOOKUP(B1007,Ingredients!$A:$H,8,FALSE)*(D1007/(VLOOKUP(B1007,Ingredients!$A:$H,3,FALSE)))), "ingredient not in list"))</f>
        <v/>
      </c>
      <c r="H1007" t="str">
        <f t="shared" si="167"/>
        <v/>
      </c>
      <c r="I1007" s="69" t="str">
        <f>IF($B1007="", "", IFERROR((VLOOKUP($B1007,Ingredients!$A:$K,9,FALSE)*($D1007/(VLOOKUP($B1007,Ingredients!$A:$K,3,FALSE)))), "ingredient not in list"))</f>
        <v/>
      </c>
      <c r="J1007" t="str">
        <f t="shared" si="168"/>
        <v/>
      </c>
      <c r="K1007" s="69" t="str">
        <f>IF($B1007="", "", IFERROR((VLOOKUP($B1007,Ingredients!$A:$K,10,FALSE)*($D1007/(VLOOKUP($B1007,Ingredients!$A:$K,3,FALSE)))), "ingredient not in list"))</f>
        <v/>
      </c>
      <c r="L1007" t="str">
        <f t="shared" si="169"/>
        <v/>
      </c>
      <c r="M1007" s="69" t="str">
        <f>IF($B1007="", "", IFERROR((VLOOKUP($B1007,Ingredients!$A:$K,11,FALSE)*($D1007/(VLOOKUP($B1007,Ingredients!$A:$K,3,FALSE)))), "ingredient not in list"))</f>
        <v/>
      </c>
      <c r="N1007" t="str">
        <f t="shared" si="170"/>
        <v/>
      </c>
      <c r="O1007" s="29" t="str">
        <f>IF($B1007="", "", IFERROR((VLOOKUP($B1007,Ingredients!$A:$H,6,FALSE)*($D1007/(VLOOKUP($B1007,Ingredients!$A:$H,3,FALSE)))), "ingredient not in list"))</f>
        <v/>
      </c>
      <c r="P1007" s="9" t="str">
        <f>IF(AND(G1007&lt;&gt;"",G1008=""),SUM(G$1:G1008)-SUM(P$1:P1006),"")</f>
        <v/>
      </c>
      <c r="Q1007" t="str">
        <f>IF(AND(O1007&lt;&gt;"",O1008=""),SUM(O$1:O1008)-SUM(Q$1:Q1006),"")</f>
        <v/>
      </c>
      <c r="R1007" s="114" t="str">
        <f>IF(AND(I1007&lt;&gt;"",I1008=""),SUM(I$1:I1008)-SUM(R$1:R1006),"")</f>
        <v/>
      </c>
      <c r="S1007" s="114" t="str">
        <f>IF(AND(K1007&lt;&gt;"",K1008=""),SUM(K$1:K1008)-SUM(S$1:S1006),"")</f>
        <v/>
      </c>
      <c r="T1007" s="114" t="str">
        <f>IF(AND(M1007&lt;&gt;"",M1008=""),SUM(M$1:M1008)-SUM(T$1:T1006),"")</f>
        <v/>
      </c>
      <c r="V1007" s="9" t="str">
        <f t="shared" si="171"/>
        <v/>
      </c>
      <c r="W1007" s="28" t="str">
        <f t="shared" si="172"/>
        <v/>
      </c>
      <c r="X1007" s="114" t="str">
        <f t="shared" si="173"/>
        <v/>
      </c>
      <c r="Y1007" s="114" t="str">
        <f t="shared" si="174"/>
        <v/>
      </c>
      <c r="Z1007" s="114" t="str">
        <f t="shared" si="175"/>
        <v/>
      </c>
    </row>
    <row r="1008" spans="1:26" ht="15.75" customHeight="1" x14ac:dyDescent="0.2">
      <c r="C1008" t="str">
        <f t="shared" si="165"/>
        <v/>
      </c>
      <c r="E1008" s="3" t="str">
        <f>IF(B1008="","",IFERROR(VLOOKUP(B1008,Ingredients!$A:$G,4,FALSE),"ingredient not in list"))</f>
        <v/>
      </c>
      <c r="F1008" t="str">
        <f t="shared" si="166"/>
        <v/>
      </c>
      <c r="G1008" s="9" t="str">
        <f>IF(B1008="", "", IFERROR((VLOOKUP(B1008,Ingredients!$A:$H,8,FALSE)*(D1008/(VLOOKUP(B1008,Ingredients!$A:$H,3,FALSE)))), "ingredient not in list"))</f>
        <v/>
      </c>
      <c r="H1008" t="str">
        <f t="shared" si="167"/>
        <v/>
      </c>
      <c r="I1008" s="69" t="str">
        <f>IF($B1008="", "", IFERROR((VLOOKUP($B1008,Ingredients!$A:$K,9,FALSE)*($D1008/(VLOOKUP($B1008,Ingredients!$A:$K,3,FALSE)))), "ingredient not in list"))</f>
        <v/>
      </c>
      <c r="J1008" t="str">
        <f t="shared" si="168"/>
        <v/>
      </c>
      <c r="K1008" s="69" t="str">
        <f>IF($B1008="", "", IFERROR((VLOOKUP($B1008,Ingredients!$A:$K,10,FALSE)*($D1008/(VLOOKUP($B1008,Ingredients!$A:$K,3,FALSE)))), "ingredient not in list"))</f>
        <v/>
      </c>
      <c r="L1008" t="str">
        <f t="shared" si="169"/>
        <v/>
      </c>
      <c r="M1008" s="69" t="str">
        <f>IF($B1008="", "", IFERROR((VLOOKUP($B1008,Ingredients!$A:$K,11,FALSE)*($D1008/(VLOOKUP($B1008,Ingredients!$A:$K,3,FALSE)))), "ingredient not in list"))</f>
        <v/>
      </c>
      <c r="N1008" t="str">
        <f t="shared" si="170"/>
        <v/>
      </c>
      <c r="O1008" s="29" t="str">
        <f>IF($B1008="", "", IFERROR((VLOOKUP($B1008,Ingredients!$A:$H,6,FALSE)*($D1008/(VLOOKUP($B1008,Ingredients!$A:$H,3,FALSE)))), "ingredient not in list"))</f>
        <v/>
      </c>
      <c r="P1008" s="9" t="str">
        <f>IF(AND(G1008&lt;&gt;"",G1009=""),SUM(G$1:G1009)-SUM(P$1:P1007),"")</f>
        <v/>
      </c>
      <c r="Q1008" t="str">
        <f>IF(AND(O1008&lt;&gt;"",O1009=""),SUM(O$1:O1009)-SUM(Q$1:Q1007),"")</f>
        <v/>
      </c>
      <c r="R1008" s="114" t="str">
        <f>IF(AND(I1008&lt;&gt;"",I1009=""),SUM(I$1:I1009)-SUM(R$1:R1007),"")</f>
        <v/>
      </c>
      <c r="S1008" s="114" t="str">
        <f>IF(AND(K1008&lt;&gt;"",K1009=""),SUM(K$1:K1009)-SUM(S$1:S1007),"")</f>
        <v/>
      </c>
      <c r="T1008" s="114" t="str">
        <f>IF(AND(M1008&lt;&gt;"",M1009=""),SUM(M$1:M1009)-SUM(T$1:T1007),"")</f>
        <v/>
      </c>
      <c r="V1008" s="9" t="str">
        <f t="shared" si="171"/>
        <v/>
      </c>
      <c r="W1008" s="28" t="str">
        <f t="shared" si="172"/>
        <v/>
      </c>
      <c r="X1008" s="114" t="str">
        <f t="shared" si="173"/>
        <v/>
      </c>
      <c r="Y1008" s="114" t="str">
        <f t="shared" si="174"/>
        <v/>
      </c>
      <c r="Z1008" s="114" t="str">
        <f t="shared" si="175"/>
        <v/>
      </c>
    </row>
    <row r="1009" spans="3:26" ht="15.75" customHeight="1" x14ac:dyDescent="0.2">
      <c r="C1009" t="str">
        <f t="shared" si="165"/>
        <v/>
      </c>
      <c r="E1009" s="3" t="str">
        <f>IF(B1009="","",IFERROR(VLOOKUP(B1009,Ingredients!$A:$G,4,FALSE),"ingredient not in list"))</f>
        <v/>
      </c>
      <c r="F1009" t="str">
        <f t="shared" si="166"/>
        <v/>
      </c>
      <c r="G1009" s="9" t="str">
        <f>IF(B1009="", "", IFERROR((VLOOKUP(B1009,Ingredients!$A:$H,8,FALSE)*(D1009/(VLOOKUP(B1009,Ingredients!$A:$H,3,FALSE)))), "ingredient not in list"))</f>
        <v/>
      </c>
      <c r="H1009" t="str">
        <f t="shared" si="167"/>
        <v/>
      </c>
      <c r="I1009" s="69" t="str">
        <f>IF($B1009="", "", IFERROR((VLOOKUP($B1009,Ingredients!$A:$K,9,FALSE)*($D1009/(VLOOKUP($B1009,Ingredients!$A:$K,3,FALSE)))), "ingredient not in list"))</f>
        <v/>
      </c>
      <c r="J1009" t="str">
        <f t="shared" si="168"/>
        <v/>
      </c>
      <c r="K1009" s="69" t="str">
        <f>IF($B1009="", "", IFERROR((VLOOKUP($B1009,Ingredients!$A:$K,10,FALSE)*($D1009/(VLOOKUP($B1009,Ingredients!$A:$K,3,FALSE)))), "ingredient not in list"))</f>
        <v/>
      </c>
      <c r="L1009" t="str">
        <f t="shared" si="169"/>
        <v/>
      </c>
      <c r="M1009" s="69" t="str">
        <f>IF($B1009="", "", IFERROR((VLOOKUP($B1009,Ingredients!$A:$K,11,FALSE)*($D1009/(VLOOKUP($B1009,Ingredients!$A:$K,3,FALSE)))), "ingredient not in list"))</f>
        <v/>
      </c>
      <c r="N1009" t="str">
        <f t="shared" si="170"/>
        <v/>
      </c>
      <c r="O1009" s="29" t="str">
        <f>IF($B1009="", "", IFERROR((VLOOKUP($B1009,Ingredients!$A:$H,6,FALSE)*($D1009/(VLOOKUP($B1009,Ingredients!$A:$H,3,FALSE)))), "ingredient not in list"))</f>
        <v/>
      </c>
      <c r="P1009" s="9" t="str">
        <f>IF(AND(G1009&lt;&gt;"",G1010=""),SUM(G$1:G1010)-SUM(P$1:P1008),"")</f>
        <v/>
      </c>
      <c r="Q1009" t="str">
        <f>IF(AND(O1009&lt;&gt;"",O1010=""),SUM(O$1:O1010)-SUM(Q$1:Q1008),"")</f>
        <v/>
      </c>
      <c r="R1009" s="114" t="str">
        <f>IF(AND(I1009&lt;&gt;"",I1010=""),SUM(I$1:I1010)-SUM(R$1:R1008),"")</f>
        <v/>
      </c>
      <c r="S1009" s="114" t="str">
        <f>IF(AND(K1009&lt;&gt;"",K1010=""),SUM(K$1:K1010)-SUM(S$1:S1008),"")</f>
        <v/>
      </c>
      <c r="T1009" s="114" t="str">
        <f>IF(AND(M1009&lt;&gt;"",M1010=""),SUM(M$1:M1010)-SUM(T$1:T1008),"")</f>
        <v/>
      </c>
      <c r="V1009" s="9" t="str">
        <f t="shared" si="171"/>
        <v/>
      </c>
      <c r="W1009" s="28" t="str">
        <f t="shared" si="172"/>
        <v/>
      </c>
      <c r="X1009" s="114" t="str">
        <f t="shared" si="173"/>
        <v/>
      </c>
      <c r="Y1009" s="114" t="str">
        <f t="shared" si="174"/>
        <v/>
      </c>
      <c r="Z1009" s="114" t="str">
        <f t="shared" si="175"/>
        <v/>
      </c>
    </row>
    <row r="1010" spans="3:26" ht="15.75" customHeight="1" x14ac:dyDescent="0.2">
      <c r="C1010" t="str">
        <f t="shared" si="165"/>
        <v/>
      </c>
      <c r="E1010" s="3" t="str">
        <f>IF(B1010="","",IFERROR(VLOOKUP(B1010,Ingredients!$A:$G,4,FALSE),"ingredient not in list"))</f>
        <v/>
      </c>
      <c r="F1010" t="str">
        <f t="shared" si="166"/>
        <v/>
      </c>
      <c r="G1010" s="9" t="str">
        <f>IF(B1010="", "", IFERROR((VLOOKUP(B1010,Ingredients!$A:$H,8,FALSE)*(D1010/(VLOOKUP(B1010,Ingredients!$A:$H,3,FALSE)))), "ingredient not in list"))</f>
        <v/>
      </c>
      <c r="H1010" t="str">
        <f t="shared" si="167"/>
        <v/>
      </c>
      <c r="I1010" s="69" t="str">
        <f>IF($B1010="", "", IFERROR((VLOOKUP($B1010,Ingredients!$A:$K,9,FALSE)*($D1010/(VLOOKUP($B1010,Ingredients!$A:$K,3,FALSE)))), "ingredient not in list"))</f>
        <v/>
      </c>
      <c r="J1010" t="str">
        <f t="shared" si="168"/>
        <v/>
      </c>
      <c r="K1010" s="69" t="str">
        <f>IF($B1010="", "", IFERROR((VLOOKUP($B1010,Ingredients!$A:$K,10,FALSE)*($D1010/(VLOOKUP($B1010,Ingredients!$A:$K,3,FALSE)))), "ingredient not in list"))</f>
        <v/>
      </c>
      <c r="L1010" t="str">
        <f t="shared" si="169"/>
        <v/>
      </c>
      <c r="M1010" s="69" t="str">
        <f>IF($B1010="", "", IFERROR((VLOOKUP($B1010,Ingredients!$A:$K,11,FALSE)*($D1010/(VLOOKUP($B1010,Ingredients!$A:$K,3,FALSE)))), "ingredient not in list"))</f>
        <v/>
      </c>
      <c r="N1010" t="str">
        <f t="shared" si="170"/>
        <v/>
      </c>
      <c r="O1010" s="29" t="str">
        <f>IF($B1010="", "", IFERROR((VLOOKUP($B1010,Ingredients!$A:$H,6,FALSE)*($D1010/(VLOOKUP($B1010,Ingredients!$A:$H,3,FALSE)))), "ingredient not in list"))</f>
        <v/>
      </c>
      <c r="P1010" s="9" t="str">
        <f>IF(AND(G1010&lt;&gt;"",G1011=""),SUM(G$1:G1011)-SUM(P$1:P1009),"")</f>
        <v/>
      </c>
      <c r="Q1010" t="str">
        <f>IF(AND(O1010&lt;&gt;"",O1011=""),SUM(O$1:O1011)-SUM(Q$1:Q1009),"")</f>
        <v/>
      </c>
      <c r="R1010" s="114" t="str">
        <f>IF(AND(I1010&lt;&gt;"",I1011=""),SUM(I$1:I1011)-SUM(R$1:R1009),"")</f>
        <v/>
      </c>
      <c r="S1010" s="114" t="str">
        <f>IF(AND(K1010&lt;&gt;"",K1011=""),SUM(K$1:K1011)-SUM(S$1:S1009),"")</f>
        <v/>
      </c>
      <c r="T1010" s="114" t="str">
        <f>IF(AND(M1010&lt;&gt;"",M1011=""),SUM(M$1:M1011)-SUM(T$1:T1009),"")</f>
        <v/>
      </c>
      <c r="V1010" s="9" t="str">
        <f t="shared" si="171"/>
        <v/>
      </c>
      <c r="W1010" s="28" t="str">
        <f t="shared" si="172"/>
        <v/>
      </c>
      <c r="X1010" s="114" t="str">
        <f t="shared" si="173"/>
        <v/>
      </c>
      <c r="Y1010" s="114" t="str">
        <f t="shared" si="174"/>
        <v/>
      </c>
      <c r="Z1010" s="114" t="str">
        <f t="shared" si="175"/>
        <v/>
      </c>
    </row>
    <row r="1011" spans="3:26" ht="15.75" customHeight="1" x14ac:dyDescent="0.2">
      <c r="C1011" t="str">
        <f t="shared" si="165"/>
        <v/>
      </c>
      <c r="E1011" s="3" t="str">
        <f>IF(B1011="","",IFERROR(VLOOKUP(B1011,Ingredients!$A:$G,4,FALSE),"ingredient not in list"))</f>
        <v/>
      </c>
      <c r="F1011" t="str">
        <f t="shared" si="166"/>
        <v/>
      </c>
      <c r="G1011" s="9" t="str">
        <f>IF(B1011="", "", IFERROR((VLOOKUP(B1011,Ingredients!$A:$H,8,FALSE)*(D1011/(VLOOKUP(B1011,Ingredients!$A:$H,3,FALSE)))), "ingredient not in list"))</f>
        <v/>
      </c>
      <c r="H1011" t="str">
        <f t="shared" si="167"/>
        <v/>
      </c>
      <c r="I1011" s="69" t="str">
        <f>IF($B1011="", "", IFERROR((VLOOKUP($B1011,Ingredients!$A:$K,9,FALSE)*($D1011/(VLOOKUP($B1011,Ingredients!$A:$K,3,FALSE)))), "ingredient not in list"))</f>
        <v/>
      </c>
      <c r="J1011" t="str">
        <f t="shared" si="168"/>
        <v/>
      </c>
      <c r="K1011" s="69" t="str">
        <f>IF($B1011="", "", IFERROR((VLOOKUP($B1011,Ingredients!$A:$K,10,FALSE)*($D1011/(VLOOKUP($B1011,Ingredients!$A:$K,3,FALSE)))), "ingredient not in list"))</f>
        <v/>
      </c>
      <c r="L1011" t="str">
        <f t="shared" si="169"/>
        <v/>
      </c>
      <c r="M1011" s="69" t="str">
        <f>IF($B1011="", "", IFERROR((VLOOKUP($B1011,Ingredients!$A:$K,11,FALSE)*($D1011/(VLOOKUP($B1011,Ingredients!$A:$K,3,FALSE)))), "ingredient not in list"))</f>
        <v/>
      </c>
      <c r="N1011" t="str">
        <f t="shared" si="170"/>
        <v/>
      </c>
      <c r="O1011" s="29" t="str">
        <f>IF($B1011="", "", IFERROR((VLOOKUP($B1011,Ingredients!$A:$H,6,FALSE)*($D1011/(VLOOKUP($B1011,Ingredients!$A:$H,3,FALSE)))), "ingredient not in list"))</f>
        <v/>
      </c>
      <c r="P1011" s="9" t="str">
        <f>IF(AND(G1011&lt;&gt;"",G1012=""),SUM(G$1:G1012)-SUM(P$1:P1010),"")</f>
        <v/>
      </c>
      <c r="Q1011" t="str">
        <f>IF(AND(O1011&lt;&gt;"",O1012=""),SUM(O$1:O1012)-SUM(Q$1:Q1010),"")</f>
        <v/>
      </c>
      <c r="R1011" s="114" t="str">
        <f>IF(AND(I1011&lt;&gt;"",I1012=""),SUM(I$1:I1012)-SUM(R$1:R1010),"")</f>
        <v/>
      </c>
      <c r="S1011" s="114" t="str">
        <f>IF(AND(K1011&lt;&gt;"",K1012=""),SUM(K$1:K1012)-SUM(S$1:S1010),"")</f>
        <v/>
      </c>
      <c r="T1011" s="114" t="str">
        <f>IF(AND(M1011&lt;&gt;"",M1012=""),SUM(M$1:M1012)-SUM(T$1:T1010),"")</f>
        <v/>
      </c>
      <c r="V1011" s="9" t="str">
        <f t="shared" si="171"/>
        <v/>
      </c>
      <c r="W1011" s="28" t="str">
        <f t="shared" si="172"/>
        <v/>
      </c>
      <c r="X1011" s="114" t="str">
        <f t="shared" si="173"/>
        <v/>
      </c>
      <c r="Y1011" s="114" t="str">
        <f t="shared" si="174"/>
        <v/>
      </c>
      <c r="Z1011" s="114" t="str">
        <f t="shared" si="175"/>
        <v/>
      </c>
    </row>
    <row r="1012" spans="3:26" ht="15.75" customHeight="1" x14ac:dyDescent="0.2">
      <c r="C1012" t="str">
        <f t="shared" si="165"/>
        <v/>
      </c>
      <c r="E1012" s="3" t="str">
        <f>IF(B1012="","",IFERROR(VLOOKUP(B1012,Ingredients!$A:$G,4,FALSE),"ingredient not in list"))</f>
        <v/>
      </c>
      <c r="F1012" t="str">
        <f t="shared" si="166"/>
        <v/>
      </c>
      <c r="G1012" s="9" t="str">
        <f>IF(B1012="", "", IFERROR((VLOOKUP(B1012,Ingredients!$A:$H,8,FALSE)*(D1012/(VLOOKUP(B1012,Ingredients!$A:$H,3,FALSE)))), "ingredient not in list"))</f>
        <v/>
      </c>
      <c r="H1012" t="str">
        <f t="shared" si="167"/>
        <v/>
      </c>
      <c r="I1012" s="69" t="str">
        <f>IF($B1012="", "", IFERROR((VLOOKUP($B1012,Ingredients!$A:$K,9,FALSE)*($D1012/(VLOOKUP($B1012,Ingredients!$A:$K,3,FALSE)))), "ingredient not in list"))</f>
        <v/>
      </c>
      <c r="J1012" t="str">
        <f t="shared" si="168"/>
        <v/>
      </c>
      <c r="K1012" s="69" t="str">
        <f>IF($B1012="", "", IFERROR((VLOOKUP($B1012,Ingredients!$A:$K,10,FALSE)*($D1012/(VLOOKUP($B1012,Ingredients!$A:$K,3,FALSE)))), "ingredient not in list"))</f>
        <v/>
      </c>
      <c r="L1012" t="str">
        <f t="shared" si="169"/>
        <v/>
      </c>
      <c r="M1012" s="69" t="str">
        <f>IF($B1012="", "", IFERROR((VLOOKUP($B1012,Ingredients!$A:$K,11,FALSE)*($D1012/(VLOOKUP($B1012,Ingredients!$A:$K,3,FALSE)))), "ingredient not in list"))</f>
        <v/>
      </c>
      <c r="N1012" t="str">
        <f t="shared" si="170"/>
        <v/>
      </c>
      <c r="O1012" s="29" t="str">
        <f>IF($B1012="", "", IFERROR((VLOOKUP($B1012,Ingredients!$A:$H,6,FALSE)*($D1012/(VLOOKUP($B1012,Ingredients!$A:$H,3,FALSE)))), "ingredient not in list"))</f>
        <v/>
      </c>
      <c r="P1012" s="9" t="str">
        <f>IF(AND(G1012&lt;&gt;"",G1013=""),SUM(G$1:G1013)-SUM(P$1:P1011),"")</f>
        <v/>
      </c>
      <c r="Q1012" t="str">
        <f>IF(AND(O1012&lt;&gt;"",O1013=""),SUM(O$1:O1013)-SUM(Q$1:Q1011),"")</f>
        <v/>
      </c>
      <c r="R1012" s="114" t="str">
        <f>IF(AND(I1012&lt;&gt;"",I1013=""),SUM(I$1:I1013)-SUM(R$1:R1011),"")</f>
        <v/>
      </c>
      <c r="S1012" s="114" t="str">
        <f>IF(AND(K1012&lt;&gt;"",K1013=""),SUM(K$1:K1013)-SUM(S$1:S1011),"")</f>
        <v/>
      </c>
      <c r="T1012" s="114" t="str">
        <f>IF(AND(M1012&lt;&gt;"",M1013=""),SUM(M$1:M1013)-SUM(T$1:T1011),"")</f>
        <v/>
      </c>
      <c r="V1012" s="9" t="str">
        <f t="shared" si="171"/>
        <v/>
      </c>
      <c r="W1012" s="28" t="str">
        <f t="shared" si="172"/>
        <v/>
      </c>
      <c r="X1012" s="114" t="str">
        <f t="shared" si="173"/>
        <v/>
      </c>
      <c r="Y1012" s="114" t="str">
        <f t="shared" si="174"/>
        <v/>
      </c>
      <c r="Z1012" s="114" t="str">
        <f t="shared" si="175"/>
        <v/>
      </c>
    </row>
    <row r="1013" spans="3:26" ht="15.75" customHeight="1" x14ac:dyDescent="0.2">
      <c r="C1013" t="str">
        <f t="shared" si="165"/>
        <v/>
      </c>
      <c r="E1013" s="3" t="str">
        <f>IF(B1013="","",IFERROR(VLOOKUP(B1013,Ingredients!$A:$G,4,FALSE),"ingredient not in list"))</f>
        <v/>
      </c>
      <c r="F1013" t="str">
        <f t="shared" si="166"/>
        <v/>
      </c>
      <c r="G1013" s="9" t="str">
        <f>IF(B1013="", "", IFERROR((VLOOKUP(B1013,Ingredients!$A:$H,8,FALSE)*(D1013/(VLOOKUP(B1013,Ingredients!$A:$H,3,FALSE)))), "ingredient not in list"))</f>
        <v/>
      </c>
      <c r="H1013" t="str">
        <f t="shared" si="167"/>
        <v/>
      </c>
      <c r="I1013" s="69" t="str">
        <f>IF($B1013="", "", IFERROR((VLOOKUP($B1013,Ingredients!$A:$K,9,FALSE)*($D1013/(VLOOKUP($B1013,Ingredients!$A:$K,3,FALSE)))), "ingredient not in list"))</f>
        <v/>
      </c>
      <c r="J1013" t="str">
        <f t="shared" si="168"/>
        <v/>
      </c>
      <c r="K1013" s="69" t="str">
        <f>IF($B1013="", "", IFERROR((VLOOKUP($B1013,Ingredients!$A:$K,10,FALSE)*($D1013/(VLOOKUP($B1013,Ingredients!$A:$K,3,FALSE)))), "ingredient not in list"))</f>
        <v/>
      </c>
      <c r="L1013" t="str">
        <f t="shared" si="169"/>
        <v/>
      </c>
      <c r="M1013" s="69" t="str">
        <f>IF($B1013="", "", IFERROR((VLOOKUP($B1013,Ingredients!$A:$K,11,FALSE)*($D1013/(VLOOKUP($B1013,Ingredients!$A:$K,3,FALSE)))), "ingredient not in list"))</f>
        <v/>
      </c>
      <c r="N1013" t="str">
        <f t="shared" si="170"/>
        <v/>
      </c>
      <c r="O1013" s="29" t="str">
        <f>IF($B1013="", "", IFERROR((VLOOKUP($B1013,Ingredients!$A:$H,6,FALSE)*($D1013/(VLOOKUP($B1013,Ingredients!$A:$H,3,FALSE)))), "ingredient not in list"))</f>
        <v/>
      </c>
      <c r="P1013" s="9" t="str">
        <f>IF(AND(G1013&lt;&gt;"",G1014=""),SUM(G$1:G1014)-SUM(P$1:P1012),"")</f>
        <v/>
      </c>
      <c r="Q1013" t="str">
        <f>IF(AND(O1013&lt;&gt;"",O1014=""),SUM(O$1:O1014)-SUM(Q$1:Q1012),"")</f>
        <v/>
      </c>
      <c r="R1013" s="114" t="str">
        <f>IF(AND(I1013&lt;&gt;"",I1014=""),SUM(I$1:I1014)-SUM(R$1:R1012),"")</f>
        <v/>
      </c>
      <c r="S1013" s="114" t="str">
        <f>IF(AND(K1013&lt;&gt;"",K1014=""),SUM(K$1:K1014)-SUM(S$1:S1012),"")</f>
        <v/>
      </c>
      <c r="T1013" s="114" t="str">
        <f>IF(AND(M1013&lt;&gt;"",M1014=""),SUM(M$1:M1014)-SUM(T$1:T1012),"")</f>
        <v/>
      </c>
      <c r="V1013" s="9" t="str">
        <f t="shared" si="171"/>
        <v/>
      </c>
      <c r="W1013" s="28" t="str">
        <f t="shared" si="172"/>
        <v/>
      </c>
      <c r="X1013" s="114" t="str">
        <f t="shared" si="173"/>
        <v/>
      </c>
      <c r="Y1013" s="114" t="str">
        <f t="shared" si="174"/>
        <v/>
      </c>
      <c r="Z1013" s="114" t="str">
        <f t="shared" si="175"/>
        <v/>
      </c>
    </row>
    <row r="1014" spans="3:26" ht="15.75" customHeight="1" x14ac:dyDescent="0.2">
      <c r="C1014" t="str">
        <f t="shared" si="165"/>
        <v/>
      </c>
      <c r="E1014" s="3" t="str">
        <f>IF(B1014="","",IFERROR(VLOOKUP(B1014,Ingredients!$A:$G,4,FALSE),"ingredient not in list"))</f>
        <v/>
      </c>
      <c r="F1014" t="str">
        <f t="shared" si="166"/>
        <v/>
      </c>
      <c r="G1014" s="9" t="str">
        <f>IF(B1014="", "", IFERROR((VLOOKUP(B1014,Ingredients!$A:$H,8,FALSE)*(D1014/(VLOOKUP(B1014,Ingredients!$A:$H,3,FALSE)))), "ingredient not in list"))</f>
        <v/>
      </c>
      <c r="H1014" t="str">
        <f t="shared" si="167"/>
        <v/>
      </c>
      <c r="I1014" s="69" t="str">
        <f>IF($B1014="", "", IFERROR((VLOOKUP($B1014,Ingredients!$A:$K,9,FALSE)*($D1014/(VLOOKUP($B1014,Ingredients!$A:$K,3,FALSE)))), "ingredient not in list"))</f>
        <v/>
      </c>
      <c r="J1014" t="str">
        <f t="shared" si="168"/>
        <v/>
      </c>
      <c r="K1014" s="69" t="str">
        <f>IF($B1014="", "", IFERROR((VLOOKUP($B1014,Ingredients!$A:$K,10,FALSE)*($D1014/(VLOOKUP($B1014,Ingredients!$A:$K,3,FALSE)))), "ingredient not in list"))</f>
        <v/>
      </c>
      <c r="L1014" t="str">
        <f t="shared" si="169"/>
        <v/>
      </c>
      <c r="M1014" s="69" t="str">
        <f>IF($B1014="", "", IFERROR((VLOOKUP($B1014,Ingredients!$A:$K,11,FALSE)*($D1014/(VLOOKUP($B1014,Ingredients!$A:$K,3,FALSE)))), "ingredient not in list"))</f>
        <v/>
      </c>
      <c r="N1014" t="str">
        <f t="shared" si="170"/>
        <v/>
      </c>
      <c r="O1014" s="29" t="str">
        <f>IF($B1014="", "", IFERROR((VLOOKUP($B1014,Ingredients!$A:$H,6,FALSE)*($D1014/(VLOOKUP($B1014,Ingredients!$A:$H,3,FALSE)))), "ingredient not in list"))</f>
        <v/>
      </c>
      <c r="P1014" s="9" t="str">
        <f>IF(AND(G1014&lt;&gt;"",G1015=""),SUM(G$1:G1015)-SUM(P$1:P1013),"")</f>
        <v/>
      </c>
      <c r="Q1014" t="str">
        <f>IF(AND(O1014&lt;&gt;"",O1015=""),SUM(O$1:O1015)-SUM(Q$1:Q1013),"")</f>
        <v/>
      </c>
      <c r="R1014" s="114" t="str">
        <f>IF(AND(I1014&lt;&gt;"",I1015=""),SUM(I$1:I1015)-SUM(R$1:R1013),"")</f>
        <v/>
      </c>
      <c r="S1014" s="114" t="str">
        <f>IF(AND(K1014&lt;&gt;"",K1015=""),SUM(K$1:K1015)-SUM(S$1:S1013),"")</f>
        <v/>
      </c>
      <c r="T1014" s="114" t="str">
        <f>IF(AND(M1014&lt;&gt;"",M1015=""),SUM(M$1:M1015)-SUM(T$1:T1013),"")</f>
        <v/>
      </c>
      <c r="V1014" s="9" t="str">
        <f t="shared" si="171"/>
        <v/>
      </c>
      <c r="W1014" s="28" t="str">
        <f t="shared" si="172"/>
        <v/>
      </c>
      <c r="X1014" s="114" t="str">
        <f t="shared" si="173"/>
        <v/>
      </c>
      <c r="Y1014" s="114" t="str">
        <f t="shared" si="174"/>
        <v/>
      </c>
      <c r="Z1014" s="114" t="str">
        <f t="shared" si="175"/>
        <v/>
      </c>
    </row>
    <row r="1015" spans="3:26" ht="15.75" customHeight="1" x14ac:dyDescent="0.2">
      <c r="C1015" t="str">
        <f t="shared" si="165"/>
        <v/>
      </c>
      <c r="E1015" s="3" t="str">
        <f>IF(B1015="","",IFERROR(VLOOKUP(B1015,Ingredients!$A:$G,4,FALSE),"ingredient not in list"))</f>
        <v/>
      </c>
      <c r="F1015" t="str">
        <f t="shared" si="166"/>
        <v/>
      </c>
      <c r="G1015" s="9" t="str">
        <f>IF(B1015="", "", IFERROR((VLOOKUP(B1015,Ingredients!$A:$H,8,FALSE)*(D1015/(VLOOKUP(B1015,Ingredients!$A:$H,3,FALSE)))), "ingredient not in list"))</f>
        <v/>
      </c>
      <c r="H1015" t="str">
        <f t="shared" si="167"/>
        <v/>
      </c>
      <c r="I1015" s="69" t="str">
        <f>IF($B1015="", "", IFERROR((VLOOKUP($B1015,Ingredients!$A:$K,9,FALSE)*($D1015/(VLOOKUP($B1015,Ingredients!$A:$K,3,FALSE)))), "ingredient not in list"))</f>
        <v/>
      </c>
      <c r="J1015" t="str">
        <f t="shared" si="168"/>
        <v/>
      </c>
      <c r="K1015" s="69" t="str">
        <f>IF($B1015="", "", IFERROR((VLOOKUP($B1015,Ingredients!$A:$K,10,FALSE)*($D1015/(VLOOKUP($B1015,Ingredients!$A:$K,3,FALSE)))), "ingredient not in list"))</f>
        <v/>
      </c>
      <c r="L1015" t="str">
        <f t="shared" si="169"/>
        <v/>
      </c>
      <c r="M1015" s="69" t="str">
        <f>IF($B1015="", "", IFERROR((VLOOKUP($B1015,Ingredients!$A:$K,11,FALSE)*($D1015/(VLOOKUP($B1015,Ingredients!$A:$K,3,FALSE)))), "ingredient not in list"))</f>
        <v/>
      </c>
      <c r="N1015" t="str">
        <f t="shared" si="170"/>
        <v/>
      </c>
      <c r="O1015" s="29" t="str">
        <f>IF($B1015="", "", IFERROR((VLOOKUP($B1015,Ingredients!$A:$H,6,FALSE)*($D1015/(VLOOKUP($B1015,Ingredients!$A:$H,3,FALSE)))), "ingredient not in list"))</f>
        <v/>
      </c>
      <c r="P1015" s="9" t="str">
        <f>IF(AND(G1015&lt;&gt;"",G1016=""),SUM(G$1:G1016)-SUM(P$1:P1014),"")</f>
        <v/>
      </c>
      <c r="Q1015" t="str">
        <f>IF(AND(O1015&lt;&gt;"",O1016=""),SUM(O$1:O1016)-SUM(Q$1:Q1014),"")</f>
        <v/>
      </c>
      <c r="R1015" s="114" t="str">
        <f>IF(AND(I1015&lt;&gt;"",I1016=""),SUM(I$1:I1016)-SUM(R$1:R1014),"")</f>
        <v/>
      </c>
      <c r="S1015" s="114" t="str">
        <f>IF(AND(K1015&lt;&gt;"",K1016=""),SUM(K$1:K1016)-SUM(S$1:S1014),"")</f>
        <v/>
      </c>
      <c r="T1015" s="114" t="str">
        <f>IF(AND(M1015&lt;&gt;"",M1016=""),SUM(M$1:M1016)-SUM(T$1:T1014),"")</f>
        <v/>
      </c>
      <c r="V1015" s="9" t="str">
        <f t="shared" si="171"/>
        <v/>
      </c>
      <c r="W1015" s="28" t="str">
        <f t="shared" si="172"/>
        <v/>
      </c>
      <c r="X1015" s="114" t="str">
        <f t="shared" si="173"/>
        <v/>
      </c>
      <c r="Y1015" s="114" t="str">
        <f t="shared" si="174"/>
        <v/>
      </c>
      <c r="Z1015" s="114" t="str">
        <f t="shared" si="175"/>
        <v/>
      </c>
    </row>
    <row r="1016" spans="3:26" ht="15.75" customHeight="1" x14ac:dyDescent="0.2">
      <c r="C1016" t="str">
        <f t="shared" si="165"/>
        <v/>
      </c>
      <c r="E1016" s="3" t="str">
        <f>IF(B1016="","",IFERROR(VLOOKUP(B1016,Ingredients!$A:$G,4,FALSE),"ingredient not in list"))</f>
        <v/>
      </c>
      <c r="F1016" t="str">
        <f t="shared" si="166"/>
        <v/>
      </c>
      <c r="G1016" s="9" t="str">
        <f>IF(B1016="", "", IFERROR((VLOOKUP(B1016,Ingredients!$A:$H,8,FALSE)*(D1016/(VLOOKUP(B1016,Ingredients!$A:$H,3,FALSE)))), "ingredient not in list"))</f>
        <v/>
      </c>
      <c r="H1016" t="str">
        <f t="shared" si="167"/>
        <v/>
      </c>
      <c r="I1016" s="69" t="str">
        <f>IF($B1016="", "", IFERROR((VLOOKUP($B1016,Ingredients!$A:$K,9,FALSE)*($D1016/(VLOOKUP($B1016,Ingredients!$A:$K,3,FALSE)))), "ingredient not in list"))</f>
        <v/>
      </c>
      <c r="J1016" t="str">
        <f t="shared" si="168"/>
        <v/>
      </c>
      <c r="K1016" s="69" t="str">
        <f>IF($B1016="", "", IFERROR((VLOOKUP($B1016,Ingredients!$A:$K,10,FALSE)*($D1016/(VLOOKUP($B1016,Ingredients!$A:$K,3,FALSE)))), "ingredient not in list"))</f>
        <v/>
      </c>
      <c r="L1016" t="str">
        <f t="shared" si="169"/>
        <v/>
      </c>
      <c r="M1016" s="69" t="str">
        <f>IF($B1016="", "", IFERROR((VLOOKUP($B1016,Ingredients!$A:$K,11,FALSE)*($D1016/(VLOOKUP($B1016,Ingredients!$A:$K,3,FALSE)))), "ingredient not in list"))</f>
        <v/>
      </c>
      <c r="N1016" t="str">
        <f t="shared" si="170"/>
        <v/>
      </c>
      <c r="O1016" s="29" t="str">
        <f>IF($B1016="", "", IFERROR((VLOOKUP($B1016,Ingredients!$A:$H,6,FALSE)*($D1016/(VLOOKUP($B1016,Ingredients!$A:$H,3,FALSE)))), "ingredient not in list"))</f>
        <v/>
      </c>
      <c r="P1016" s="9" t="str">
        <f>IF(AND(G1016&lt;&gt;"",G1017=""),SUM(G$1:G1017)-SUM(P$1:P1015),"")</f>
        <v/>
      </c>
      <c r="Q1016" t="str">
        <f>IF(AND(O1016&lt;&gt;"",O1017=""),SUM(O$1:O1017)-SUM(Q$1:Q1015),"")</f>
        <v/>
      </c>
      <c r="R1016" s="114" t="str">
        <f>IF(AND(I1016&lt;&gt;"",I1017=""),SUM(I$1:I1017)-SUM(R$1:R1015),"")</f>
        <v/>
      </c>
      <c r="S1016" s="114" t="str">
        <f>IF(AND(K1016&lt;&gt;"",K1017=""),SUM(K$1:K1017)-SUM(S$1:S1015),"")</f>
        <v/>
      </c>
      <c r="T1016" s="114" t="str">
        <f>IF(AND(M1016&lt;&gt;"",M1017=""),SUM(M$1:M1017)-SUM(T$1:T1015),"")</f>
        <v/>
      </c>
      <c r="V1016" s="9" t="str">
        <f t="shared" si="171"/>
        <v/>
      </c>
      <c r="W1016" s="28" t="str">
        <f t="shared" si="172"/>
        <v/>
      </c>
      <c r="X1016" s="114" t="str">
        <f t="shared" si="173"/>
        <v/>
      </c>
      <c r="Y1016" s="114" t="str">
        <f t="shared" si="174"/>
        <v/>
      </c>
      <c r="Z1016" s="114" t="str">
        <f t="shared" si="175"/>
        <v/>
      </c>
    </row>
    <row r="1017" spans="3:26" ht="15.75" customHeight="1" x14ac:dyDescent="0.2">
      <c r="C1017" t="str">
        <f t="shared" si="165"/>
        <v/>
      </c>
      <c r="E1017" s="3" t="str">
        <f>IF(B1017="","",IFERROR(VLOOKUP(B1017,Ingredients!$A:$G,4,FALSE),"ingredient not in list"))</f>
        <v/>
      </c>
      <c r="F1017" t="str">
        <f t="shared" si="166"/>
        <v/>
      </c>
      <c r="G1017" s="9" t="str">
        <f>IF(B1017="", "", IFERROR((VLOOKUP(B1017,Ingredients!$A:$H,8,FALSE)*(D1017/(VLOOKUP(B1017,Ingredients!$A:$H,3,FALSE)))), "ingredient not in list"))</f>
        <v/>
      </c>
      <c r="H1017" t="str">
        <f t="shared" si="167"/>
        <v/>
      </c>
      <c r="I1017" s="69" t="str">
        <f>IF($B1017="", "", IFERROR((VLOOKUP($B1017,Ingredients!$A:$K,9,FALSE)*($D1017/(VLOOKUP($B1017,Ingredients!$A:$K,3,FALSE)))), "ingredient not in list"))</f>
        <v/>
      </c>
      <c r="J1017" t="str">
        <f t="shared" si="168"/>
        <v/>
      </c>
      <c r="K1017" s="69" t="str">
        <f>IF($B1017="", "", IFERROR((VLOOKUP($B1017,Ingredients!$A:$K,10,FALSE)*($D1017/(VLOOKUP($B1017,Ingredients!$A:$K,3,FALSE)))), "ingredient not in list"))</f>
        <v/>
      </c>
      <c r="L1017" t="str">
        <f t="shared" si="169"/>
        <v/>
      </c>
      <c r="M1017" s="69" t="str">
        <f>IF($B1017="", "", IFERROR((VLOOKUP($B1017,Ingredients!$A:$K,11,FALSE)*($D1017/(VLOOKUP($B1017,Ingredients!$A:$K,3,FALSE)))), "ingredient not in list"))</f>
        <v/>
      </c>
      <c r="N1017" t="str">
        <f t="shared" si="170"/>
        <v/>
      </c>
      <c r="O1017" s="29" t="str">
        <f>IF($B1017="", "", IFERROR((VLOOKUP($B1017,Ingredients!$A:$H,6,FALSE)*($D1017/(VLOOKUP($B1017,Ingredients!$A:$H,3,FALSE)))), "ingredient not in list"))</f>
        <v/>
      </c>
      <c r="P1017" s="9" t="str">
        <f>IF(AND(G1017&lt;&gt;"",G1018=""),SUM(G$1:G1018)-SUM(P$1:P1016),"")</f>
        <v/>
      </c>
      <c r="Q1017" t="str">
        <f>IF(AND(O1017&lt;&gt;"",O1018=""),SUM(O$1:O1018)-SUM(Q$1:Q1016),"")</f>
        <v/>
      </c>
      <c r="R1017" s="114" t="str">
        <f>IF(AND(I1017&lt;&gt;"",I1018=""),SUM(I$1:I1018)-SUM(R$1:R1016),"")</f>
        <v/>
      </c>
      <c r="S1017" s="114" t="str">
        <f>IF(AND(K1017&lt;&gt;"",K1018=""),SUM(K$1:K1018)-SUM(S$1:S1016),"")</f>
        <v/>
      </c>
      <c r="T1017" s="114" t="str">
        <f>IF(AND(M1017&lt;&gt;"",M1018=""),SUM(M$1:M1018)-SUM(T$1:T1016),"")</f>
        <v/>
      </c>
      <c r="V1017" s="9" t="str">
        <f t="shared" si="171"/>
        <v/>
      </c>
      <c r="W1017" s="28" t="str">
        <f t="shared" si="172"/>
        <v/>
      </c>
      <c r="X1017" s="114" t="str">
        <f t="shared" si="173"/>
        <v/>
      </c>
      <c r="Y1017" s="114" t="str">
        <f t="shared" si="174"/>
        <v/>
      </c>
      <c r="Z1017" s="114" t="str">
        <f t="shared" si="175"/>
        <v/>
      </c>
    </row>
    <row r="1018" spans="3:26" ht="15.75" customHeight="1" x14ac:dyDescent="0.2">
      <c r="C1018" t="str">
        <f t="shared" si="165"/>
        <v/>
      </c>
      <c r="E1018" s="3" t="str">
        <f>IF(B1018="","",IFERROR(VLOOKUP(B1018,Ingredients!$A:$G,4,FALSE),"ingredient not in list"))</f>
        <v/>
      </c>
      <c r="F1018" t="str">
        <f t="shared" si="166"/>
        <v/>
      </c>
      <c r="G1018" s="9" t="str">
        <f>IF(B1018="", "", IFERROR((VLOOKUP(B1018,Ingredients!$A:$H,8,FALSE)*(D1018/(VLOOKUP(B1018,Ingredients!$A:$H,3,FALSE)))), "ingredient not in list"))</f>
        <v/>
      </c>
      <c r="H1018" t="str">
        <f t="shared" si="167"/>
        <v/>
      </c>
      <c r="I1018" s="69" t="str">
        <f>IF($B1018="", "", IFERROR((VLOOKUP($B1018,Ingredients!$A:$K,9,FALSE)*($D1018/(VLOOKUP($B1018,Ingredients!$A:$K,3,FALSE)))), "ingredient not in list"))</f>
        <v/>
      </c>
      <c r="J1018" t="str">
        <f t="shared" si="168"/>
        <v/>
      </c>
      <c r="K1018" s="69" t="str">
        <f>IF($B1018="", "", IFERROR((VLOOKUP($B1018,Ingredients!$A:$K,10,FALSE)*($D1018/(VLOOKUP($B1018,Ingredients!$A:$K,3,FALSE)))), "ingredient not in list"))</f>
        <v/>
      </c>
      <c r="L1018" t="str">
        <f t="shared" si="169"/>
        <v/>
      </c>
      <c r="M1018" s="69" t="str">
        <f>IF($B1018="", "", IFERROR((VLOOKUP($B1018,Ingredients!$A:$K,11,FALSE)*($D1018/(VLOOKUP($B1018,Ingredients!$A:$K,3,FALSE)))), "ingredient not in list"))</f>
        <v/>
      </c>
      <c r="N1018" t="str">
        <f t="shared" si="170"/>
        <v/>
      </c>
      <c r="O1018" s="29" t="str">
        <f>IF($B1018="", "", IFERROR((VLOOKUP($B1018,Ingredients!$A:$H,6,FALSE)*($D1018/(VLOOKUP($B1018,Ingredients!$A:$H,3,FALSE)))), "ingredient not in list"))</f>
        <v/>
      </c>
      <c r="P1018" s="9" t="str">
        <f>IF(AND(G1018&lt;&gt;"",G1019=""),SUM(G$1:G1019)-SUM(P$1:P1017),"")</f>
        <v/>
      </c>
      <c r="Q1018" t="str">
        <f>IF(AND(O1018&lt;&gt;"",O1019=""),SUM(O$1:O1019)-SUM(Q$1:Q1017),"")</f>
        <v/>
      </c>
      <c r="R1018" s="114" t="str">
        <f>IF(AND(I1018&lt;&gt;"",I1019=""),SUM(I$1:I1019)-SUM(R$1:R1017),"")</f>
        <v/>
      </c>
      <c r="S1018" s="114" t="str">
        <f>IF(AND(K1018&lt;&gt;"",K1019=""),SUM(K$1:K1019)-SUM(S$1:S1017),"")</f>
        <v/>
      </c>
      <c r="T1018" s="114" t="str">
        <f>IF(AND(M1018&lt;&gt;"",M1019=""),SUM(M$1:M1019)-SUM(T$1:T1017),"")</f>
        <v/>
      </c>
      <c r="V1018" s="9" t="str">
        <f t="shared" si="171"/>
        <v/>
      </c>
      <c r="W1018" s="28" t="str">
        <f t="shared" si="172"/>
        <v/>
      </c>
      <c r="X1018" s="114" t="str">
        <f t="shared" si="173"/>
        <v/>
      </c>
      <c r="Y1018" s="114" t="str">
        <f t="shared" si="174"/>
        <v/>
      </c>
      <c r="Z1018" s="114" t="str">
        <f t="shared" si="175"/>
        <v/>
      </c>
    </row>
    <row r="1019" spans="3:26" ht="15.75" customHeight="1" x14ac:dyDescent="0.2">
      <c r="C1019" t="str">
        <f t="shared" si="165"/>
        <v/>
      </c>
      <c r="E1019" s="3" t="str">
        <f>IF(B1019="","",IFERROR(VLOOKUP(B1019,Ingredients!$A:$G,4,FALSE),"ingredient not in list"))</f>
        <v/>
      </c>
      <c r="F1019" t="str">
        <f t="shared" si="166"/>
        <v/>
      </c>
      <c r="G1019" s="9" t="str">
        <f>IF(B1019="", "", IFERROR((VLOOKUP(B1019,Ingredients!$A:$H,8,FALSE)*(D1019/(VLOOKUP(B1019,Ingredients!$A:$H,3,FALSE)))), "ingredient not in list"))</f>
        <v/>
      </c>
      <c r="H1019" t="str">
        <f t="shared" si="167"/>
        <v/>
      </c>
      <c r="I1019" s="69" t="str">
        <f>IF($B1019="", "", IFERROR((VLOOKUP($B1019,Ingredients!$A:$K,9,FALSE)*($D1019/(VLOOKUP($B1019,Ingredients!$A:$K,3,FALSE)))), "ingredient not in list"))</f>
        <v/>
      </c>
      <c r="J1019" t="str">
        <f t="shared" si="168"/>
        <v/>
      </c>
      <c r="K1019" s="69" t="str">
        <f>IF($B1019="", "", IFERROR((VLOOKUP($B1019,Ingredients!$A:$K,10,FALSE)*($D1019/(VLOOKUP($B1019,Ingredients!$A:$K,3,FALSE)))), "ingredient not in list"))</f>
        <v/>
      </c>
      <c r="L1019" t="str">
        <f t="shared" si="169"/>
        <v/>
      </c>
      <c r="M1019" s="69" t="str">
        <f>IF($B1019="", "", IFERROR((VLOOKUP($B1019,Ingredients!$A:$K,11,FALSE)*($D1019/(VLOOKUP($B1019,Ingredients!$A:$K,3,FALSE)))), "ingredient not in list"))</f>
        <v/>
      </c>
      <c r="N1019" t="str">
        <f t="shared" si="170"/>
        <v/>
      </c>
      <c r="O1019" s="29" t="str">
        <f>IF($B1019="", "", IFERROR((VLOOKUP($B1019,Ingredients!$A:$H,6,FALSE)*($D1019/(VLOOKUP($B1019,Ingredients!$A:$H,3,FALSE)))), "ingredient not in list"))</f>
        <v/>
      </c>
      <c r="P1019" s="9" t="str">
        <f>IF(AND(G1019&lt;&gt;"",G1020=""),SUM(G$1:G1020)-SUM(P$1:P1018),"")</f>
        <v/>
      </c>
      <c r="Q1019" t="str">
        <f>IF(AND(O1019&lt;&gt;"",O1020=""),SUM(O$1:O1020)-SUM(Q$1:Q1018),"")</f>
        <v/>
      </c>
      <c r="R1019" s="114" t="str">
        <f>IF(AND(I1019&lt;&gt;"",I1020=""),SUM(I$1:I1020)-SUM(R$1:R1018),"")</f>
        <v/>
      </c>
      <c r="S1019" s="114" t="str">
        <f>IF(AND(K1019&lt;&gt;"",K1020=""),SUM(K$1:K1020)-SUM(S$1:S1018),"")</f>
        <v/>
      </c>
      <c r="T1019" s="114" t="str">
        <f>IF(AND(M1019&lt;&gt;"",M1020=""),SUM(M$1:M1020)-SUM(T$1:T1018),"")</f>
        <v/>
      </c>
      <c r="V1019" s="9" t="str">
        <f t="shared" si="171"/>
        <v/>
      </c>
      <c r="W1019" s="28" t="str">
        <f t="shared" si="172"/>
        <v/>
      </c>
      <c r="X1019" s="114" t="str">
        <f t="shared" si="173"/>
        <v/>
      </c>
      <c r="Y1019" s="114" t="str">
        <f t="shared" si="174"/>
        <v/>
      </c>
      <c r="Z1019" s="114" t="str">
        <f t="shared" si="175"/>
        <v/>
      </c>
    </row>
    <row r="1020" spans="3:26" ht="15.75" customHeight="1" x14ac:dyDescent="0.2">
      <c r="C1020" t="str">
        <f t="shared" si="165"/>
        <v/>
      </c>
      <c r="E1020" s="3" t="str">
        <f>IF(B1020="","",IFERROR(VLOOKUP(B1020,Ingredients!$A:$G,4,FALSE),"ingredient not in list"))</f>
        <v/>
      </c>
      <c r="F1020" t="str">
        <f t="shared" si="166"/>
        <v/>
      </c>
      <c r="G1020" s="9" t="str">
        <f>IF(B1020="", "", IFERROR((VLOOKUP(B1020,Ingredients!$A:$H,8,FALSE)*(D1020/(VLOOKUP(B1020,Ingredients!$A:$H,3,FALSE)))), "ingredient not in list"))</f>
        <v/>
      </c>
      <c r="H1020" t="str">
        <f t="shared" si="167"/>
        <v/>
      </c>
      <c r="I1020" s="69" t="str">
        <f>IF($B1020="", "", IFERROR((VLOOKUP($B1020,Ingredients!$A:$K,9,FALSE)*($D1020/(VLOOKUP($B1020,Ingredients!$A:$K,3,FALSE)))), "ingredient not in list"))</f>
        <v/>
      </c>
      <c r="J1020" t="str">
        <f t="shared" si="168"/>
        <v/>
      </c>
      <c r="K1020" s="69" t="str">
        <f>IF($B1020="", "", IFERROR((VLOOKUP($B1020,Ingredients!$A:$K,10,FALSE)*($D1020/(VLOOKUP($B1020,Ingredients!$A:$K,3,FALSE)))), "ingredient not in list"))</f>
        <v/>
      </c>
      <c r="L1020" t="str">
        <f t="shared" si="169"/>
        <v/>
      </c>
      <c r="M1020" s="69" t="str">
        <f>IF($B1020="", "", IFERROR((VLOOKUP($B1020,Ingredients!$A:$K,11,FALSE)*($D1020/(VLOOKUP($B1020,Ingredients!$A:$K,3,FALSE)))), "ingredient not in list"))</f>
        <v/>
      </c>
      <c r="N1020" t="str">
        <f t="shared" si="170"/>
        <v/>
      </c>
      <c r="O1020" s="29" t="str">
        <f>IF($B1020="", "", IFERROR((VLOOKUP($B1020,Ingredients!$A:$H,6,FALSE)*($D1020/(VLOOKUP($B1020,Ingredients!$A:$H,3,FALSE)))), "ingredient not in list"))</f>
        <v/>
      </c>
      <c r="P1020" s="9" t="str">
        <f>IF(AND(G1020&lt;&gt;"",G1021=""),SUM(G$1:G1021)-SUM(P$1:P1019),"")</f>
        <v/>
      </c>
      <c r="Q1020" t="str">
        <f>IF(AND(O1020&lt;&gt;"",O1021=""),SUM(O$1:O1021)-SUM(Q$1:Q1019),"")</f>
        <v/>
      </c>
      <c r="R1020" s="114" t="str">
        <f>IF(AND(I1020&lt;&gt;"",I1021=""),SUM(I$1:I1021)-SUM(R$1:R1019),"")</f>
        <v/>
      </c>
      <c r="S1020" s="114" t="str">
        <f>IF(AND(K1020&lt;&gt;"",K1021=""),SUM(K$1:K1021)-SUM(S$1:S1019),"")</f>
        <v/>
      </c>
      <c r="T1020" s="114" t="str">
        <f>IF(AND(M1020&lt;&gt;"",M1021=""),SUM(M$1:M1021)-SUM(T$1:T1019),"")</f>
        <v/>
      </c>
      <c r="V1020" s="9" t="str">
        <f t="shared" si="171"/>
        <v/>
      </c>
      <c r="W1020" s="28" t="str">
        <f t="shared" si="172"/>
        <v/>
      </c>
      <c r="X1020" s="114" t="str">
        <f t="shared" si="173"/>
        <v/>
      </c>
      <c r="Y1020" s="114" t="str">
        <f t="shared" si="174"/>
        <v/>
      </c>
      <c r="Z1020" s="114" t="str">
        <f t="shared" si="175"/>
        <v/>
      </c>
    </row>
    <row r="1021" spans="3:26" ht="15.75" customHeight="1" x14ac:dyDescent="0.2">
      <c r="C1021" t="str">
        <f t="shared" si="165"/>
        <v/>
      </c>
      <c r="E1021" s="3" t="str">
        <f>IF(B1021="","",IFERROR(VLOOKUP(B1021,Ingredients!$A:$G,4,FALSE),"ingredient not in list"))</f>
        <v/>
      </c>
      <c r="F1021" t="str">
        <f t="shared" si="166"/>
        <v/>
      </c>
      <c r="G1021" s="9" t="str">
        <f>IF(B1021="", "", IFERROR((VLOOKUP(B1021,Ingredients!$A:$H,8,FALSE)*(D1021/(VLOOKUP(B1021,Ingredients!$A:$H,3,FALSE)))), "ingredient not in list"))</f>
        <v/>
      </c>
      <c r="H1021" t="str">
        <f t="shared" si="167"/>
        <v/>
      </c>
      <c r="I1021" s="69" t="str">
        <f>IF($B1021="", "", IFERROR((VLOOKUP($B1021,Ingredients!$A:$K,9,FALSE)*($D1021/(VLOOKUP($B1021,Ingredients!$A:$K,3,FALSE)))), "ingredient not in list"))</f>
        <v/>
      </c>
      <c r="J1021" t="str">
        <f t="shared" si="168"/>
        <v/>
      </c>
      <c r="K1021" s="69" t="str">
        <f>IF($B1021="", "", IFERROR((VLOOKUP($B1021,Ingredients!$A:$K,10,FALSE)*($D1021/(VLOOKUP($B1021,Ingredients!$A:$K,3,FALSE)))), "ingredient not in list"))</f>
        <v/>
      </c>
      <c r="L1021" t="str">
        <f t="shared" si="169"/>
        <v/>
      </c>
      <c r="M1021" s="69" t="str">
        <f>IF($B1021="", "", IFERROR((VLOOKUP($B1021,Ingredients!$A:$K,11,FALSE)*($D1021/(VLOOKUP($B1021,Ingredients!$A:$K,3,FALSE)))), "ingredient not in list"))</f>
        <v/>
      </c>
      <c r="N1021" t="str">
        <f t="shared" si="170"/>
        <v/>
      </c>
      <c r="O1021" s="29" t="str">
        <f>IF($B1021="", "", IFERROR((VLOOKUP($B1021,Ingredients!$A:$H,6,FALSE)*($D1021/(VLOOKUP($B1021,Ingredients!$A:$H,3,FALSE)))), "ingredient not in list"))</f>
        <v/>
      </c>
      <c r="P1021" s="9" t="str">
        <f>IF(AND(G1021&lt;&gt;"",G1022=""),SUM(G$1:G1022)-SUM(P$1:P1020),"")</f>
        <v/>
      </c>
      <c r="Q1021" t="str">
        <f>IF(AND(O1021&lt;&gt;"",O1022=""),SUM(O$1:O1022)-SUM(Q$1:Q1020),"")</f>
        <v/>
      </c>
      <c r="R1021" s="114" t="str">
        <f>IF(AND(I1021&lt;&gt;"",I1022=""),SUM(I$1:I1022)-SUM(R$1:R1020),"")</f>
        <v/>
      </c>
      <c r="S1021" s="114" t="str">
        <f>IF(AND(K1021&lt;&gt;"",K1022=""),SUM(K$1:K1022)-SUM(S$1:S1020),"")</f>
        <v/>
      </c>
      <c r="T1021" s="114" t="str">
        <f>IF(AND(M1021&lt;&gt;"",M1022=""),SUM(M$1:M1022)-SUM(T$1:T1020),"")</f>
        <v/>
      </c>
      <c r="V1021" s="9" t="str">
        <f t="shared" si="171"/>
        <v/>
      </c>
      <c r="W1021" s="28" t="str">
        <f t="shared" si="172"/>
        <v/>
      </c>
      <c r="X1021" s="114" t="str">
        <f t="shared" si="173"/>
        <v/>
      </c>
      <c r="Y1021" s="114" t="str">
        <f t="shared" si="174"/>
        <v/>
      </c>
      <c r="Z1021" s="114" t="str">
        <f t="shared" si="175"/>
        <v/>
      </c>
    </row>
    <row r="1022" spans="3:26" ht="15.75" customHeight="1" x14ac:dyDescent="0.2">
      <c r="C1022" t="str">
        <f t="shared" si="165"/>
        <v/>
      </c>
      <c r="E1022" s="3" t="str">
        <f>IF(B1022="","",IFERROR(VLOOKUP(B1022,Ingredients!$A:$G,4,FALSE),"ingredient not in list"))</f>
        <v/>
      </c>
      <c r="F1022" t="str">
        <f t="shared" si="166"/>
        <v/>
      </c>
      <c r="G1022" s="9" t="str">
        <f>IF(B1022="", "", IFERROR((VLOOKUP(B1022,Ingredients!$A:$H,8,FALSE)*(D1022/(VLOOKUP(B1022,Ingredients!$A:$H,3,FALSE)))), "ingredient not in list"))</f>
        <v/>
      </c>
      <c r="H1022" t="str">
        <f t="shared" si="167"/>
        <v/>
      </c>
      <c r="I1022" s="69" t="str">
        <f>IF($B1022="", "", IFERROR((VLOOKUP($B1022,Ingredients!$A:$K,9,FALSE)*($D1022/(VLOOKUP($B1022,Ingredients!$A:$K,3,FALSE)))), "ingredient not in list"))</f>
        <v/>
      </c>
      <c r="J1022" t="str">
        <f t="shared" si="168"/>
        <v/>
      </c>
      <c r="K1022" s="69" t="str">
        <f>IF($B1022="", "", IFERROR((VLOOKUP($B1022,Ingredients!$A:$K,10,FALSE)*($D1022/(VLOOKUP($B1022,Ingredients!$A:$K,3,FALSE)))), "ingredient not in list"))</f>
        <v/>
      </c>
      <c r="L1022" t="str">
        <f t="shared" si="169"/>
        <v/>
      </c>
      <c r="M1022" s="69" t="str">
        <f>IF($B1022="", "", IFERROR((VLOOKUP($B1022,Ingredients!$A:$K,11,FALSE)*($D1022/(VLOOKUP($B1022,Ingredients!$A:$K,3,FALSE)))), "ingredient not in list"))</f>
        <v/>
      </c>
      <c r="N1022" t="str">
        <f t="shared" si="170"/>
        <v/>
      </c>
      <c r="O1022" s="29" t="str">
        <f>IF($B1022="", "", IFERROR((VLOOKUP($B1022,Ingredients!$A:$H,6,FALSE)*($D1022/(VLOOKUP($B1022,Ingredients!$A:$H,3,FALSE)))), "ingredient not in list"))</f>
        <v/>
      </c>
      <c r="P1022" s="9" t="str">
        <f>IF(AND(G1022&lt;&gt;"",G1023=""),SUM(G$1:G1023)-SUM(P$1:P1021),"")</f>
        <v/>
      </c>
      <c r="Q1022" t="str">
        <f>IF(AND(O1022&lt;&gt;"",O1023=""),SUM(O$1:O1023)-SUM(Q$1:Q1021),"")</f>
        <v/>
      </c>
      <c r="R1022" s="114" t="str">
        <f>IF(AND(I1022&lt;&gt;"",I1023=""),SUM(I$1:I1023)-SUM(R$1:R1021),"")</f>
        <v/>
      </c>
      <c r="S1022" s="114" t="str">
        <f>IF(AND(K1022&lt;&gt;"",K1023=""),SUM(K$1:K1023)-SUM(S$1:S1021),"")</f>
        <v/>
      </c>
      <c r="T1022" s="114" t="str">
        <f>IF(AND(M1022&lt;&gt;"",M1023=""),SUM(M$1:M1023)-SUM(T$1:T1021),"")</f>
        <v/>
      </c>
      <c r="V1022" s="9" t="str">
        <f t="shared" si="171"/>
        <v/>
      </c>
      <c r="W1022" s="28" t="str">
        <f t="shared" si="172"/>
        <v/>
      </c>
      <c r="X1022" s="114" t="str">
        <f t="shared" si="173"/>
        <v/>
      </c>
      <c r="Y1022" s="114" t="str">
        <f t="shared" si="174"/>
        <v/>
      </c>
      <c r="Z1022" s="114" t="str">
        <f t="shared" si="175"/>
        <v/>
      </c>
    </row>
    <row r="1023" spans="3:26" ht="15.75" customHeight="1" x14ac:dyDescent="0.2">
      <c r="C1023" t="str">
        <f t="shared" si="165"/>
        <v/>
      </c>
      <c r="E1023" s="3" t="str">
        <f>IF(B1023="","",IFERROR(VLOOKUP(B1023,Ingredients!$A:$G,4,FALSE),"ingredient not in list"))</f>
        <v/>
      </c>
      <c r="F1023" t="str">
        <f t="shared" si="166"/>
        <v/>
      </c>
      <c r="G1023" s="9" t="str">
        <f>IF(B1023="", "", IFERROR((VLOOKUP(B1023,Ingredients!$A:$H,8,FALSE)*(D1023/(VLOOKUP(B1023,Ingredients!$A:$H,3,FALSE)))), "ingredient not in list"))</f>
        <v/>
      </c>
      <c r="H1023" t="str">
        <f t="shared" si="167"/>
        <v/>
      </c>
      <c r="I1023" s="69" t="str">
        <f>IF($B1023="", "", IFERROR((VLOOKUP($B1023,Ingredients!$A:$K,9,FALSE)*($D1023/(VLOOKUP($B1023,Ingredients!$A:$K,3,FALSE)))), "ingredient not in list"))</f>
        <v/>
      </c>
      <c r="J1023" t="str">
        <f t="shared" si="168"/>
        <v/>
      </c>
      <c r="K1023" s="69" t="str">
        <f>IF($B1023="", "", IFERROR((VLOOKUP($B1023,Ingredients!$A:$K,10,FALSE)*($D1023/(VLOOKUP($B1023,Ingredients!$A:$K,3,FALSE)))), "ingredient not in list"))</f>
        <v/>
      </c>
      <c r="L1023" t="str">
        <f t="shared" si="169"/>
        <v/>
      </c>
      <c r="M1023" s="69" t="str">
        <f>IF($B1023="", "", IFERROR((VLOOKUP($B1023,Ingredients!$A:$K,11,FALSE)*($D1023/(VLOOKUP($B1023,Ingredients!$A:$K,3,FALSE)))), "ingredient not in list"))</f>
        <v/>
      </c>
      <c r="N1023" t="str">
        <f t="shared" si="170"/>
        <v/>
      </c>
      <c r="O1023" s="29" t="str">
        <f>IF($B1023="", "", IFERROR((VLOOKUP($B1023,Ingredients!$A:$H,6,FALSE)*($D1023/(VLOOKUP($B1023,Ingredients!$A:$H,3,FALSE)))), "ingredient not in list"))</f>
        <v/>
      </c>
      <c r="P1023" s="9" t="str">
        <f>IF(AND(G1023&lt;&gt;"",G1024=""),SUM(G$1:G1024)-SUM(P$1:P1022),"")</f>
        <v/>
      </c>
      <c r="Q1023" t="str">
        <f>IF(AND(O1023&lt;&gt;"",O1024=""),SUM(O$1:O1024)-SUM(Q$1:Q1022),"")</f>
        <v/>
      </c>
      <c r="R1023" s="114" t="str">
        <f>IF(AND(I1023&lt;&gt;"",I1024=""),SUM(I$1:I1024)-SUM(R$1:R1022),"")</f>
        <v/>
      </c>
      <c r="S1023" s="114" t="str">
        <f>IF(AND(K1023&lt;&gt;"",K1024=""),SUM(K$1:K1024)-SUM(S$1:S1022),"")</f>
        <v/>
      </c>
      <c r="T1023" s="114" t="str">
        <f>IF(AND(M1023&lt;&gt;"",M1024=""),SUM(M$1:M1024)-SUM(T$1:T1022),"")</f>
        <v/>
      </c>
      <c r="V1023" s="9" t="str">
        <f t="shared" si="171"/>
        <v/>
      </c>
      <c r="W1023" s="28" t="str">
        <f t="shared" si="172"/>
        <v/>
      </c>
      <c r="X1023" s="114" t="str">
        <f t="shared" si="173"/>
        <v/>
      </c>
      <c r="Y1023" s="114" t="str">
        <f t="shared" si="174"/>
        <v/>
      </c>
      <c r="Z1023" s="114" t="str">
        <f t="shared" si="175"/>
        <v/>
      </c>
    </row>
    <row r="1024" spans="3:26" ht="15.75" customHeight="1" x14ac:dyDescent="0.2">
      <c r="C1024" t="str">
        <f t="shared" si="165"/>
        <v/>
      </c>
      <c r="E1024" s="3" t="str">
        <f>IF(B1024="","",IFERROR(VLOOKUP(B1024,Ingredients!$A:$G,4,FALSE),"ingredient not in list"))</f>
        <v/>
      </c>
      <c r="F1024" t="str">
        <f t="shared" si="166"/>
        <v/>
      </c>
      <c r="G1024" s="9" t="str">
        <f>IF(B1024="", "", IFERROR((VLOOKUP(B1024,Ingredients!$A:$H,8,FALSE)*(D1024/(VLOOKUP(B1024,Ingredients!$A:$H,3,FALSE)))), "ingredient not in list"))</f>
        <v/>
      </c>
      <c r="H1024" t="str">
        <f t="shared" si="167"/>
        <v/>
      </c>
      <c r="I1024" s="69" t="str">
        <f>IF($B1024="", "", IFERROR((VLOOKUP($B1024,Ingredients!$A:$K,9,FALSE)*($D1024/(VLOOKUP($B1024,Ingredients!$A:$K,3,FALSE)))), "ingredient not in list"))</f>
        <v/>
      </c>
      <c r="J1024" t="str">
        <f t="shared" si="168"/>
        <v/>
      </c>
      <c r="K1024" s="69" t="str">
        <f>IF($B1024="", "", IFERROR((VLOOKUP($B1024,Ingredients!$A:$K,10,FALSE)*($D1024/(VLOOKUP($B1024,Ingredients!$A:$K,3,FALSE)))), "ingredient not in list"))</f>
        <v/>
      </c>
      <c r="L1024" t="str">
        <f t="shared" si="169"/>
        <v/>
      </c>
      <c r="M1024" s="69" t="str">
        <f>IF($B1024="", "", IFERROR((VLOOKUP($B1024,Ingredients!$A:$K,11,FALSE)*($D1024/(VLOOKUP($B1024,Ingredients!$A:$K,3,FALSE)))), "ingredient not in list"))</f>
        <v/>
      </c>
      <c r="N1024" t="str">
        <f t="shared" si="170"/>
        <v/>
      </c>
      <c r="O1024" s="29" t="str">
        <f>IF($B1024="", "", IFERROR((VLOOKUP($B1024,Ingredients!$A:$H,6,FALSE)*($D1024/(VLOOKUP($B1024,Ingredients!$A:$H,3,FALSE)))), "ingredient not in list"))</f>
        <v/>
      </c>
      <c r="P1024" s="9" t="str">
        <f>IF(AND(G1024&lt;&gt;"",G1025=""),SUM(G$1:G1025)-SUM(P$1:P1023),"")</f>
        <v/>
      </c>
      <c r="Q1024" t="str">
        <f>IF(AND(O1024&lt;&gt;"",O1025=""),SUM(O$1:O1025)-SUM(Q$1:Q1023),"")</f>
        <v/>
      </c>
      <c r="R1024" s="114" t="str">
        <f>IF(AND(I1024&lt;&gt;"",I1025=""),SUM(I$1:I1025)-SUM(R$1:R1023),"")</f>
        <v/>
      </c>
      <c r="S1024" s="114" t="str">
        <f>IF(AND(K1024&lt;&gt;"",K1025=""),SUM(K$1:K1025)-SUM(S$1:S1023),"")</f>
        <v/>
      </c>
      <c r="T1024" s="114" t="str">
        <f>IF(AND(M1024&lt;&gt;"",M1025=""),SUM(M$1:M1025)-SUM(T$1:T1023),"")</f>
        <v/>
      </c>
      <c r="V1024" s="9" t="str">
        <f t="shared" si="171"/>
        <v/>
      </c>
      <c r="W1024" s="28" t="str">
        <f t="shared" si="172"/>
        <v/>
      </c>
      <c r="X1024" s="114" t="str">
        <f t="shared" si="173"/>
        <v/>
      </c>
      <c r="Y1024" s="114" t="str">
        <f t="shared" si="174"/>
        <v/>
      </c>
      <c r="Z1024" s="114" t="str">
        <f t="shared" si="175"/>
        <v/>
      </c>
    </row>
    <row r="1025" spans="3:26" ht="15.75" customHeight="1" x14ac:dyDescent="0.2">
      <c r="C1025" t="str">
        <f t="shared" si="165"/>
        <v/>
      </c>
      <c r="E1025" s="3" t="str">
        <f>IF(B1025="","",IFERROR(VLOOKUP(B1025,Ingredients!$A:$G,4,FALSE),"ingredient not in list"))</f>
        <v/>
      </c>
      <c r="F1025" t="str">
        <f t="shared" si="166"/>
        <v/>
      </c>
      <c r="G1025" s="9" t="str">
        <f>IF(B1025="", "", IFERROR((VLOOKUP(B1025,Ingredients!$A:$H,8,FALSE)*(D1025/(VLOOKUP(B1025,Ingredients!$A:$H,3,FALSE)))), "ingredient not in list"))</f>
        <v/>
      </c>
      <c r="H1025" t="str">
        <f t="shared" si="167"/>
        <v/>
      </c>
      <c r="I1025" s="69" t="str">
        <f>IF($B1025="", "", IFERROR((VLOOKUP($B1025,Ingredients!$A:$K,9,FALSE)*($D1025/(VLOOKUP($B1025,Ingredients!$A:$K,3,FALSE)))), "ingredient not in list"))</f>
        <v/>
      </c>
      <c r="J1025" t="str">
        <f t="shared" si="168"/>
        <v/>
      </c>
      <c r="K1025" s="69" t="str">
        <f>IF($B1025="", "", IFERROR((VLOOKUP($B1025,Ingredients!$A:$K,10,FALSE)*($D1025/(VLOOKUP($B1025,Ingredients!$A:$K,3,FALSE)))), "ingredient not in list"))</f>
        <v/>
      </c>
      <c r="L1025" t="str">
        <f t="shared" si="169"/>
        <v/>
      </c>
      <c r="M1025" s="69" t="str">
        <f>IF($B1025="", "", IFERROR((VLOOKUP($B1025,Ingredients!$A:$K,11,FALSE)*($D1025/(VLOOKUP($B1025,Ingredients!$A:$K,3,FALSE)))), "ingredient not in list"))</f>
        <v/>
      </c>
      <c r="N1025" t="str">
        <f t="shared" si="170"/>
        <v/>
      </c>
      <c r="O1025" s="29" t="str">
        <f>IF($B1025="", "", IFERROR((VLOOKUP($B1025,Ingredients!$A:$H,6,FALSE)*($D1025/(VLOOKUP($B1025,Ingredients!$A:$H,3,FALSE)))), "ingredient not in list"))</f>
        <v/>
      </c>
      <c r="P1025" s="9" t="str">
        <f>IF(AND(G1025&lt;&gt;"",G1026=""),SUM(G$1:G1026)-SUM(P$1:P1024),"")</f>
        <v/>
      </c>
      <c r="Q1025" t="str">
        <f>IF(AND(O1025&lt;&gt;"",O1026=""),SUM(O$1:O1026)-SUM(Q$1:Q1024),"")</f>
        <v/>
      </c>
      <c r="R1025" s="114" t="str">
        <f>IF(AND(I1025&lt;&gt;"",I1026=""),SUM(I$1:I1026)-SUM(R$1:R1024),"")</f>
        <v/>
      </c>
      <c r="S1025" s="114" t="str">
        <f>IF(AND(K1025&lt;&gt;"",K1026=""),SUM(K$1:K1026)-SUM(S$1:S1024),"")</f>
        <v/>
      </c>
      <c r="T1025" s="114" t="str">
        <f>IF(AND(M1025&lt;&gt;"",M1026=""),SUM(M$1:M1026)-SUM(T$1:T1024),"")</f>
        <v/>
      </c>
      <c r="V1025" s="9" t="str">
        <f t="shared" si="171"/>
        <v/>
      </c>
      <c r="W1025" s="28" t="str">
        <f t="shared" si="172"/>
        <v/>
      </c>
      <c r="X1025" s="114" t="str">
        <f t="shared" si="173"/>
        <v/>
      </c>
      <c r="Y1025" s="114" t="str">
        <f t="shared" si="174"/>
        <v/>
      </c>
      <c r="Z1025" s="114" t="str">
        <f t="shared" si="175"/>
        <v/>
      </c>
    </row>
    <row r="1026" spans="3:26" ht="15.75" customHeight="1" x14ac:dyDescent="0.2">
      <c r="C1026" t="str">
        <f t="shared" ref="C1026:C1089" si="176">IF($B1026="","", "|")</f>
        <v/>
      </c>
      <c r="E1026" s="3" t="str">
        <f>IF(B1026="","",IFERROR(VLOOKUP(B1026,Ingredients!$A:$G,4,FALSE),"ingredient not in list"))</f>
        <v/>
      </c>
      <c r="F1026" t="str">
        <f t="shared" ref="F1026:F1089" si="177">IF($B1026="","", "|")</f>
        <v/>
      </c>
      <c r="G1026" s="9" t="str">
        <f>IF(B1026="", "", IFERROR((VLOOKUP(B1026,Ingredients!$A:$H,8,FALSE)*(D1026/(VLOOKUP(B1026,Ingredients!$A:$H,3,FALSE)))), "ingredient not in list"))</f>
        <v/>
      </c>
      <c r="H1026" t="str">
        <f t="shared" ref="H1026:H1089" si="178">IF($B1026="","", "|")</f>
        <v/>
      </c>
      <c r="I1026" s="69" t="str">
        <f>IF($B1026="", "", IFERROR((VLOOKUP($B1026,Ingredients!$A:$K,9,FALSE)*($D1026/(VLOOKUP($B1026,Ingredients!$A:$K,3,FALSE)))), "ingredient not in list"))</f>
        <v/>
      </c>
      <c r="J1026" t="str">
        <f t="shared" ref="J1026:J1089" si="179">IF($B1026="","", "|")</f>
        <v/>
      </c>
      <c r="K1026" s="69" t="str">
        <f>IF($B1026="", "", IFERROR((VLOOKUP($B1026,Ingredients!$A:$K,10,FALSE)*($D1026/(VLOOKUP($B1026,Ingredients!$A:$K,3,FALSE)))), "ingredient not in list"))</f>
        <v/>
      </c>
      <c r="L1026" t="str">
        <f t="shared" ref="L1026:L1089" si="180">IF($B1026="","", "|")</f>
        <v/>
      </c>
      <c r="M1026" s="69" t="str">
        <f>IF($B1026="", "", IFERROR((VLOOKUP($B1026,Ingredients!$A:$K,11,FALSE)*($D1026/(VLOOKUP($B1026,Ingredients!$A:$K,3,FALSE)))), "ingredient not in list"))</f>
        <v/>
      </c>
      <c r="N1026" t="str">
        <f t="shared" ref="N1026:N1089" si="181">IF($B1026="","", "|")</f>
        <v/>
      </c>
      <c r="O1026" s="29" t="str">
        <f>IF($B1026="", "", IFERROR((VLOOKUP($B1026,Ingredients!$A:$H,6,FALSE)*($D1026/(VLOOKUP($B1026,Ingredients!$A:$H,3,FALSE)))), "ingredient not in list"))</f>
        <v/>
      </c>
      <c r="P1026" s="9" t="str">
        <f>IF(AND(G1026&lt;&gt;"",G1027=""),SUM(G$1:G1027)-SUM(P$1:P1025),"")</f>
        <v/>
      </c>
      <c r="Q1026" t="str">
        <f>IF(AND(O1026&lt;&gt;"",O1027=""),SUM(O$1:O1027)-SUM(Q$1:Q1025),"")</f>
        <v/>
      </c>
      <c r="R1026" s="114" t="str">
        <f>IF(AND(I1026&lt;&gt;"",I1027=""),SUM(I$1:I1027)-SUM(R$1:R1025),"")</f>
        <v/>
      </c>
      <c r="S1026" s="114" t="str">
        <f>IF(AND(K1026&lt;&gt;"",K1027=""),SUM(K$1:K1027)-SUM(S$1:S1025),"")</f>
        <v/>
      </c>
      <c r="T1026" s="114" t="str">
        <f>IF(AND(M1026&lt;&gt;"",M1027=""),SUM(M$1:M1027)-SUM(T$1:T1025),"")</f>
        <v/>
      </c>
      <c r="V1026" s="9" t="str">
        <f t="shared" si="171"/>
        <v/>
      </c>
      <c r="W1026" s="28" t="str">
        <f t="shared" si="172"/>
        <v/>
      </c>
      <c r="X1026" s="114" t="str">
        <f t="shared" si="173"/>
        <v/>
      </c>
      <c r="Y1026" s="114" t="str">
        <f t="shared" si="174"/>
        <v/>
      </c>
      <c r="Z1026" s="114" t="str">
        <f t="shared" si="175"/>
        <v/>
      </c>
    </row>
    <row r="1027" spans="3:26" ht="15.75" customHeight="1" x14ac:dyDescent="0.2">
      <c r="C1027" t="str">
        <f t="shared" si="176"/>
        <v/>
      </c>
      <c r="E1027" s="3" t="str">
        <f>IF(B1027="","",IFERROR(VLOOKUP(B1027,Ingredients!$A:$G,4,FALSE),"ingredient not in list"))</f>
        <v/>
      </c>
      <c r="F1027" t="str">
        <f t="shared" si="177"/>
        <v/>
      </c>
      <c r="G1027" s="9" t="str">
        <f>IF(B1027="", "", IFERROR((VLOOKUP(B1027,Ingredients!$A:$H,8,FALSE)*(D1027/(VLOOKUP(B1027,Ingredients!$A:$H,3,FALSE)))), "ingredient not in list"))</f>
        <v/>
      </c>
      <c r="H1027" t="str">
        <f t="shared" si="178"/>
        <v/>
      </c>
      <c r="I1027" s="69" t="str">
        <f>IF($B1027="", "", IFERROR((VLOOKUP($B1027,Ingredients!$A:$K,9,FALSE)*($D1027/(VLOOKUP($B1027,Ingredients!$A:$K,3,FALSE)))), "ingredient not in list"))</f>
        <v/>
      </c>
      <c r="J1027" t="str">
        <f t="shared" si="179"/>
        <v/>
      </c>
      <c r="K1027" s="69" t="str">
        <f>IF($B1027="", "", IFERROR((VLOOKUP($B1027,Ingredients!$A:$K,10,FALSE)*($D1027/(VLOOKUP($B1027,Ingredients!$A:$K,3,FALSE)))), "ingredient not in list"))</f>
        <v/>
      </c>
      <c r="L1027" t="str">
        <f t="shared" si="180"/>
        <v/>
      </c>
      <c r="M1027" s="69" t="str">
        <f>IF($B1027="", "", IFERROR((VLOOKUP($B1027,Ingredients!$A:$K,11,FALSE)*($D1027/(VLOOKUP($B1027,Ingredients!$A:$K,3,FALSE)))), "ingredient not in list"))</f>
        <v/>
      </c>
      <c r="N1027" t="str">
        <f t="shared" si="181"/>
        <v/>
      </c>
      <c r="O1027" s="29" t="str">
        <f>IF($B1027="", "", IFERROR((VLOOKUP($B1027,Ingredients!$A:$H,6,FALSE)*($D1027/(VLOOKUP($B1027,Ingredients!$A:$H,3,FALSE)))), "ingredient not in list"))</f>
        <v/>
      </c>
      <c r="P1027" s="9" t="str">
        <f>IF(AND(G1027&lt;&gt;"",G1028=""),SUM(G$1:G1028)-SUM(P$1:P1026),"")</f>
        <v/>
      </c>
      <c r="Q1027" t="str">
        <f>IF(AND(O1027&lt;&gt;"",O1028=""),SUM(O$1:O1028)-SUM(Q$1:Q1026),"")</f>
        <v/>
      </c>
      <c r="R1027" s="114" t="str">
        <f>IF(AND(I1027&lt;&gt;"",I1028=""),SUM(I$1:I1028)-SUM(R$1:R1026),"")</f>
        <v/>
      </c>
      <c r="S1027" s="114" t="str">
        <f>IF(AND(K1027&lt;&gt;"",K1028=""),SUM(K$1:K1028)-SUM(S$1:S1026),"")</f>
        <v/>
      </c>
      <c r="T1027" s="114" t="str">
        <f>IF(AND(M1027&lt;&gt;"",M1028=""),SUM(M$1:M1028)-SUM(T$1:T1026),"")</f>
        <v/>
      </c>
      <c r="V1027" s="9" t="str">
        <f t="shared" ref="V1027:V1090" si="182">IF(U1027="","",P1027/U1027)</f>
        <v/>
      </c>
      <c r="W1027" s="28" t="str">
        <f t="shared" ref="W1027:W1090" si="183">IF(U1027="","", Q1027/U1027)</f>
        <v/>
      </c>
      <c r="X1027" s="114" t="str">
        <f t="shared" ref="X1027:X1090" si="184">IF(R1027="","", R1027/U1027)</f>
        <v/>
      </c>
      <c r="Y1027" s="114" t="str">
        <f t="shared" ref="Y1027:Y1090" si="185">IF(S1027="","", S1027/U1027)</f>
        <v/>
      </c>
      <c r="Z1027" s="114" t="str">
        <f t="shared" ref="Z1027:Z1090" si="186">IF(T1027="","", T1027/U1027)</f>
        <v/>
      </c>
    </row>
    <row r="1028" spans="3:26" ht="15.75" customHeight="1" x14ac:dyDescent="0.2">
      <c r="C1028" t="str">
        <f t="shared" si="176"/>
        <v/>
      </c>
      <c r="E1028" s="3" t="str">
        <f>IF(B1028="","",IFERROR(VLOOKUP(B1028,Ingredients!$A:$G,4,FALSE),"ingredient not in list"))</f>
        <v/>
      </c>
      <c r="F1028" t="str">
        <f t="shared" si="177"/>
        <v/>
      </c>
      <c r="G1028" s="9" t="str">
        <f>IF(B1028="", "", IFERROR((VLOOKUP(B1028,Ingredients!$A:$H,8,FALSE)*(D1028/(VLOOKUP(B1028,Ingredients!$A:$H,3,FALSE)))), "ingredient not in list"))</f>
        <v/>
      </c>
      <c r="H1028" t="str">
        <f t="shared" si="178"/>
        <v/>
      </c>
      <c r="I1028" s="69" t="str">
        <f>IF($B1028="", "", IFERROR((VLOOKUP($B1028,Ingredients!$A:$K,9,FALSE)*($D1028/(VLOOKUP($B1028,Ingredients!$A:$K,3,FALSE)))), "ingredient not in list"))</f>
        <v/>
      </c>
      <c r="J1028" t="str">
        <f t="shared" si="179"/>
        <v/>
      </c>
      <c r="K1028" s="69" t="str">
        <f>IF($B1028="", "", IFERROR((VLOOKUP($B1028,Ingredients!$A:$K,10,FALSE)*($D1028/(VLOOKUP($B1028,Ingredients!$A:$K,3,FALSE)))), "ingredient not in list"))</f>
        <v/>
      </c>
      <c r="L1028" t="str">
        <f t="shared" si="180"/>
        <v/>
      </c>
      <c r="M1028" s="69" t="str">
        <f>IF($B1028="", "", IFERROR((VLOOKUP($B1028,Ingredients!$A:$K,11,FALSE)*($D1028/(VLOOKUP($B1028,Ingredients!$A:$K,3,FALSE)))), "ingredient not in list"))</f>
        <v/>
      </c>
      <c r="N1028" t="str">
        <f t="shared" si="181"/>
        <v/>
      </c>
      <c r="O1028" s="29" t="str">
        <f>IF($B1028="", "", IFERROR((VLOOKUP($B1028,Ingredients!$A:$H,6,FALSE)*($D1028/(VLOOKUP($B1028,Ingredients!$A:$H,3,FALSE)))), "ingredient not in list"))</f>
        <v/>
      </c>
      <c r="P1028" s="9" t="str">
        <f>IF(AND(G1028&lt;&gt;"",G1029=""),SUM(G$1:G1029)-SUM(P$1:P1027),"")</f>
        <v/>
      </c>
      <c r="Q1028" t="str">
        <f>IF(AND(O1028&lt;&gt;"",O1029=""),SUM(O$1:O1029)-SUM(Q$1:Q1027),"")</f>
        <v/>
      </c>
      <c r="R1028" s="114" t="str">
        <f>IF(AND(I1028&lt;&gt;"",I1029=""),SUM(I$1:I1029)-SUM(R$1:R1027),"")</f>
        <v/>
      </c>
      <c r="S1028" s="114" t="str">
        <f>IF(AND(K1028&lt;&gt;"",K1029=""),SUM(K$1:K1029)-SUM(S$1:S1027),"")</f>
        <v/>
      </c>
      <c r="T1028" s="114" t="str">
        <f>IF(AND(M1028&lt;&gt;"",M1029=""),SUM(M$1:M1029)-SUM(T$1:T1027),"")</f>
        <v/>
      </c>
      <c r="V1028" s="9" t="str">
        <f t="shared" si="182"/>
        <v/>
      </c>
      <c r="W1028" s="28" t="str">
        <f t="shared" si="183"/>
        <v/>
      </c>
      <c r="X1028" s="114" t="str">
        <f t="shared" si="184"/>
        <v/>
      </c>
      <c r="Y1028" s="114" t="str">
        <f t="shared" si="185"/>
        <v/>
      </c>
      <c r="Z1028" s="114" t="str">
        <f t="shared" si="186"/>
        <v/>
      </c>
    </row>
    <row r="1029" spans="3:26" ht="15.75" customHeight="1" x14ac:dyDescent="0.2">
      <c r="C1029" t="str">
        <f t="shared" si="176"/>
        <v/>
      </c>
      <c r="E1029" s="3" t="str">
        <f>IF(B1029="","",IFERROR(VLOOKUP(B1029,Ingredients!$A:$G,4,FALSE),"ingredient not in list"))</f>
        <v/>
      </c>
      <c r="F1029" t="str">
        <f t="shared" si="177"/>
        <v/>
      </c>
      <c r="G1029" s="9" t="str">
        <f>IF(B1029="", "", IFERROR((VLOOKUP(B1029,Ingredients!$A:$H,8,FALSE)*(D1029/(VLOOKUP(B1029,Ingredients!$A:$H,3,FALSE)))), "ingredient not in list"))</f>
        <v/>
      </c>
      <c r="H1029" t="str">
        <f t="shared" si="178"/>
        <v/>
      </c>
      <c r="I1029" s="69" t="str">
        <f>IF($B1029="", "", IFERROR((VLOOKUP($B1029,Ingredients!$A:$K,9,FALSE)*($D1029/(VLOOKUP($B1029,Ingredients!$A:$K,3,FALSE)))), "ingredient not in list"))</f>
        <v/>
      </c>
      <c r="J1029" t="str">
        <f t="shared" si="179"/>
        <v/>
      </c>
      <c r="K1029" s="69" t="str">
        <f>IF($B1029="", "", IFERROR((VLOOKUP($B1029,Ingredients!$A:$K,10,FALSE)*($D1029/(VLOOKUP($B1029,Ingredients!$A:$K,3,FALSE)))), "ingredient not in list"))</f>
        <v/>
      </c>
      <c r="L1029" t="str">
        <f t="shared" si="180"/>
        <v/>
      </c>
      <c r="M1029" s="69" t="str">
        <f>IF($B1029="", "", IFERROR((VLOOKUP($B1029,Ingredients!$A:$K,11,FALSE)*($D1029/(VLOOKUP($B1029,Ingredients!$A:$K,3,FALSE)))), "ingredient not in list"))</f>
        <v/>
      </c>
      <c r="N1029" t="str">
        <f t="shared" si="181"/>
        <v/>
      </c>
      <c r="O1029" s="29" t="str">
        <f>IF($B1029="", "", IFERROR((VLOOKUP($B1029,Ingredients!$A:$H,6,FALSE)*($D1029/(VLOOKUP($B1029,Ingredients!$A:$H,3,FALSE)))), "ingredient not in list"))</f>
        <v/>
      </c>
      <c r="P1029" s="9" t="str">
        <f>IF(AND(G1029&lt;&gt;"",G1030=""),SUM(G$1:G1030)-SUM(P$1:P1028),"")</f>
        <v/>
      </c>
      <c r="Q1029" t="str">
        <f>IF(AND(O1029&lt;&gt;"",O1030=""),SUM(O$1:O1030)-SUM(Q$1:Q1028),"")</f>
        <v/>
      </c>
      <c r="R1029" s="114" t="str">
        <f>IF(AND(I1029&lt;&gt;"",I1030=""),SUM(I$1:I1030)-SUM(R$1:R1028),"")</f>
        <v/>
      </c>
      <c r="S1029" s="114" t="str">
        <f>IF(AND(K1029&lt;&gt;"",K1030=""),SUM(K$1:K1030)-SUM(S$1:S1028),"")</f>
        <v/>
      </c>
      <c r="T1029" s="114" t="str">
        <f>IF(AND(M1029&lt;&gt;"",M1030=""),SUM(M$1:M1030)-SUM(T$1:T1028),"")</f>
        <v/>
      </c>
      <c r="V1029" s="9" t="str">
        <f t="shared" si="182"/>
        <v/>
      </c>
      <c r="W1029" s="28" t="str">
        <f t="shared" si="183"/>
        <v/>
      </c>
      <c r="X1029" s="114" t="str">
        <f t="shared" si="184"/>
        <v/>
      </c>
      <c r="Y1029" s="114" t="str">
        <f t="shared" si="185"/>
        <v/>
      </c>
      <c r="Z1029" s="114" t="str">
        <f t="shared" si="186"/>
        <v/>
      </c>
    </row>
    <row r="1030" spans="3:26" ht="15.75" customHeight="1" x14ac:dyDescent="0.2">
      <c r="C1030" t="str">
        <f t="shared" si="176"/>
        <v/>
      </c>
      <c r="E1030" s="3" t="str">
        <f>IF(B1030="","",IFERROR(VLOOKUP(B1030,Ingredients!$A:$G,4,FALSE),"ingredient not in list"))</f>
        <v/>
      </c>
      <c r="F1030" t="str">
        <f t="shared" si="177"/>
        <v/>
      </c>
      <c r="G1030" s="9" t="str">
        <f>IF(B1030="", "", IFERROR((VLOOKUP(B1030,Ingredients!$A:$H,8,FALSE)*(D1030/(VLOOKUP(B1030,Ingredients!$A:$H,3,FALSE)))), "ingredient not in list"))</f>
        <v/>
      </c>
      <c r="H1030" t="str">
        <f t="shared" si="178"/>
        <v/>
      </c>
      <c r="I1030" s="69" t="str">
        <f>IF($B1030="", "", IFERROR((VLOOKUP($B1030,Ingredients!$A:$K,9,FALSE)*($D1030/(VLOOKUP($B1030,Ingredients!$A:$K,3,FALSE)))), "ingredient not in list"))</f>
        <v/>
      </c>
      <c r="J1030" t="str">
        <f t="shared" si="179"/>
        <v/>
      </c>
      <c r="K1030" s="69" t="str">
        <f>IF($B1030="", "", IFERROR((VLOOKUP($B1030,Ingredients!$A:$K,10,FALSE)*($D1030/(VLOOKUP($B1030,Ingredients!$A:$K,3,FALSE)))), "ingredient not in list"))</f>
        <v/>
      </c>
      <c r="L1030" t="str">
        <f t="shared" si="180"/>
        <v/>
      </c>
      <c r="M1030" s="69" t="str">
        <f>IF($B1030="", "", IFERROR((VLOOKUP($B1030,Ingredients!$A:$K,11,FALSE)*($D1030/(VLOOKUP($B1030,Ingredients!$A:$K,3,FALSE)))), "ingredient not in list"))</f>
        <v/>
      </c>
      <c r="N1030" t="str">
        <f t="shared" si="181"/>
        <v/>
      </c>
      <c r="O1030" s="29" t="str">
        <f>IF($B1030="", "", IFERROR((VLOOKUP($B1030,Ingredients!$A:$H,6,FALSE)*($D1030/(VLOOKUP($B1030,Ingredients!$A:$H,3,FALSE)))), "ingredient not in list"))</f>
        <v/>
      </c>
      <c r="P1030" s="9" t="str">
        <f>IF(AND(G1030&lt;&gt;"",G1031=""),SUM(G$1:G1031)-SUM(P$1:P1029),"")</f>
        <v/>
      </c>
      <c r="Q1030" t="str">
        <f>IF(AND(O1030&lt;&gt;"",O1031=""),SUM(O$1:O1031)-SUM(Q$1:Q1029),"")</f>
        <v/>
      </c>
      <c r="R1030" s="114" t="str">
        <f>IF(AND(I1030&lt;&gt;"",I1031=""),SUM(I$1:I1031)-SUM(R$1:R1029),"")</f>
        <v/>
      </c>
      <c r="S1030" s="114" t="str">
        <f>IF(AND(K1030&lt;&gt;"",K1031=""),SUM(K$1:K1031)-SUM(S$1:S1029),"")</f>
        <v/>
      </c>
      <c r="T1030" s="114" t="str">
        <f>IF(AND(M1030&lt;&gt;"",M1031=""),SUM(M$1:M1031)-SUM(T$1:T1029),"")</f>
        <v/>
      </c>
      <c r="V1030" s="9" t="str">
        <f t="shared" si="182"/>
        <v/>
      </c>
      <c r="W1030" s="28" t="str">
        <f t="shared" si="183"/>
        <v/>
      </c>
      <c r="X1030" s="114" t="str">
        <f t="shared" si="184"/>
        <v/>
      </c>
      <c r="Y1030" s="114" t="str">
        <f t="shared" si="185"/>
        <v/>
      </c>
      <c r="Z1030" s="114" t="str">
        <f t="shared" si="186"/>
        <v/>
      </c>
    </row>
    <row r="1031" spans="3:26" ht="15.75" customHeight="1" x14ac:dyDescent="0.2">
      <c r="C1031" t="str">
        <f t="shared" si="176"/>
        <v/>
      </c>
      <c r="E1031" s="3" t="str">
        <f>IF(B1031="","",IFERROR(VLOOKUP(B1031,Ingredients!$A:$G,4,FALSE),"ingredient not in list"))</f>
        <v/>
      </c>
      <c r="F1031" t="str">
        <f t="shared" si="177"/>
        <v/>
      </c>
      <c r="G1031" s="9" t="str">
        <f>IF(B1031="", "", IFERROR((VLOOKUP(B1031,Ingredients!$A:$H,8,FALSE)*(D1031/(VLOOKUP(B1031,Ingredients!$A:$H,3,FALSE)))), "ingredient not in list"))</f>
        <v/>
      </c>
      <c r="H1031" t="str">
        <f t="shared" si="178"/>
        <v/>
      </c>
      <c r="I1031" s="69" t="str">
        <f>IF($B1031="", "", IFERROR((VLOOKUP($B1031,Ingredients!$A:$K,9,FALSE)*($D1031/(VLOOKUP($B1031,Ingredients!$A:$K,3,FALSE)))), "ingredient not in list"))</f>
        <v/>
      </c>
      <c r="J1031" t="str">
        <f t="shared" si="179"/>
        <v/>
      </c>
      <c r="K1031" s="69" t="str">
        <f>IF($B1031="", "", IFERROR((VLOOKUP($B1031,Ingredients!$A:$K,10,FALSE)*($D1031/(VLOOKUP($B1031,Ingredients!$A:$K,3,FALSE)))), "ingredient not in list"))</f>
        <v/>
      </c>
      <c r="L1031" t="str">
        <f t="shared" si="180"/>
        <v/>
      </c>
      <c r="M1031" s="69" t="str">
        <f>IF($B1031="", "", IFERROR((VLOOKUP($B1031,Ingredients!$A:$K,11,FALSE)*($D1031/(VLOOKUP($B1031,Ingredients!$A:$K,3,FALSE)))), "ingredient not in list"))</f>
        <v/>
      </c>
      <c r="N1031" t="str">
        <f t="shared" si="181"/>
        <v/>
      </c>
      <c r="O1031" s="29" t="str">
        <f>IF($B1031="", "", IFERROR((VLOOKUP($B1031,Ingredients!$A:$H,6,FALSE)*($D1031/(VLOOKUP($B1031,Ingredients!$A:$H,3,FALSE)))), "ingredient not in list"))</f>
        <v/>
      </c>
      <c r="P1031" s="9" t="str">
        <f>IF(AND(G1031&lt;&gt;"",G1032=""),SUM(G$1:G1032)-SUM(P$1:P1030),"")</f>
        <v/>
      </c>
      <c r="Q1031" t="str">
        <f>IF(AND(O1031&lt;&gt;"",O1032=""),SUM(O$1:O1032)-SUM(Q$1:Q1030),"")</f>
        <v/>
      </c>
      <c r="R1031" s="114" t="str">
        <f>IF(AND(I1031&lt;&gt;"",I1032=""),SUM(I$1:I1032)-SUM(R$1:R1030),"")</f>
        <v/>
      </c>
      <c r="S1031" s="114" t="str">
        <f>IF(AND(K1031&lt;&gt;"",K1032=""),SUM(K$1:K1032)-SUM(S$1:S1030),"")</f>
        <v/>
      </c>
      <c r="T1031" s="114" t="str">
        <f>IF(AND(M1031&lt;&gt;"",M1032=""),SUM(M$1:M1032)-SUM(T$1:T1030),"")</f>
        <v/>
      </c>
      <c r="V1031" s="9" t="str">
        <f t="shared" si="182"/>
        <v/>
      </c>
      <c r="W1031" s="28" t="str">
        <f t="shared" si="183"/>
        <v/>
      </c>
      <c r="X1031" s="114" t="str">
        <f t="shared" si="184"/>
        <v/>
      </c>
      <c r="Y1031" s="114" t="str">
        <f t="shared" si="185"/>
        <v/>
      </c>
      <c r="Z1031" s="114" t="str">
        <f t="shared" si="186"/>
        <v/>
      </c>
    </row>
    <row r="1032" spans="3:26" ht="15.75" customHeight="1" x14ac:dyDescent="0.2">
      <c r="C1032" t="str">
        <f t="shared" si="176"/>
        <v/>
      </c>
      <c r="E1032" s="3" t="str">
        <f>IF(B1032="","",IFERROR(VLOOKUP(B1032,Ingredients!$A:$G,4,FALSE),"ingredient not in list"))</f>
        <v/>
      </c>
      <c r="F1032" t="str">
        <f t="shared" si="177"/>
        <v/>
      </c>
      <c r="G1032" s="9" t="str">
        <f>IF(B1032="", "", IFERROR((VLOOKUP(B1032,Ingredients!$A:$H,8,FALSE)*(D1032/(VLOOKUP(B1032,Ingredients!$A:$H,3,FALSE)))), "ingredient not in list"))</f>
        <v/>
      </c>
      <c r="H1032" t="str">
        <f t="shared" si="178"/>
        <v/>
      </c>
      <c r="I1032" s="69" t="str">
        <f>IF($B1032="", "", IFERROR((VLOOKUP($B1032,Ingredients!$A:$K,9,FALSE)*($D1032/(VLOOKUP($B1032,Ingredients!$A:$K,3,FALSE)))), "ingredient not in list"))</f>
        <v/>
      </c>
      <c r="J1032" t="str">
        <f t="shared" si="179"/>
        <v/>
      </c>
      <c r="K1032" s="69" t="str">
        <f>IF($B1032="", "", IFERROR((VLOOKUP($B1032,Ingredients!$A:$K,10,FALSE)*($D1032/(VLOOKUP($B1032,Ingredients!$A:$K,3,FALSE)))), "ingredient not in list"))</f>
        <v/>
      </c>
      <c r="L1032" t="str">
        <f t="shared" si="180"/>
        <v/>
      </c>
      <c r="M1032" s="69" t="str">
        <f>IF($B1032="", "", IFERROR((VLOOKUP($B1032,Ingredients!$A:$K,11,FALSE)*($D1032/(VLOOKUP($B1032,Ingredients!$A:$K,3,FALSE)))), "ingredient not in list"))</f>
        <v/>
      </c>
      <c r="N1032" t="str">
        <f t="shared" si="181"/>
        <v/>
      </c>
      <c r="O1032" s="29" t="str">
        <f>IF($B1032="", "", IFERROR((VLOOKUP($B1032,Ingredients!$A:$H,6,FALSE)*($D1032/(VLOOKUP($B1032,Ingredients!$A:$H,3,FALSE)))), "ingredient not in list"))</f>
        <v/>
      </c>
      <c r="P1032" s="9" t="str">
        <f>IF(AND(G1032&lt;&gt;"",G1033=""),SUM(G$1:G1033)-SUM(P$1:P1031),"")</f>
        <v/>
      </c>
      <c r="Q1032" t="str">
        <f>IF(AND(O1032&lt;&gt;"",O1033=""),SUM(O$1:O1033)-SUM(Q$1:Q1031),"")</f>
        <v/>
      </c>
      <c r="R1032" s="114" t="str">
        <f>IF(AND(I1032&lt;&gt;"",I1033=""),SUM(I$1:I1033)-SUM(R$1:R1031),"")</f>
        <v/>
      </c>
      <c r="S1032" s="114" t="str">
        <f>IF(AND(K1032&lt;&gt;"",K1033=""),SUM(K$1:K1033)-SUM(S$1:S1031),"")</f>
        <v/>
      </c>
      <c r="T1032" s="114" t="str">
        <f>IF(AND(M1032&lt;&gt;"",M1033=""),SUM(M$1:M1033)-SUM(T$1:T1031),"")</f>
        <v/>
      </c>
      <c r="V1032" s="9" t="str">
        <f t="shared" si="182"/>
        <v/>
      </c>
      <c r="W1032" s="28" t="str">
        <f t="shared" si="183"/>
        <v/>
      </c>
      <c r="X1032" s="114" t="str">
        <f t="shared" si="184"/>
        <v/>
      </c>
      <c r="Y1032" s="114" t="str">
        <f t="shared" si="185"/>
        <v/>
      </c>
      <c r="Z1032" s="114" t="str">
        <f t="shared" si="186"/>
        <v/>
      </c>
    </row>
    <row r="1033" spans="3:26" ht="15.75" customHeight="1" x14ac:dyDescent="0.2">
      <c r="C1033" t="str">
        <f t="shared" si="176"/>
        <v/>
      </c>
      <c r="E1033" s="3" t="str">
        <f>IF(B1033="","",IFERROR(VLOOKUP(B1033,Ingredients!$A:$G,4,FALSE),"ingredient not in list"))</f>
        <v/>
      </c>
      <c r="F1033" t="str">
        <f t="shared" si="177"/>
        <v/>
      </c>
      <c r="G1033" s="9" t="str">
        <f>IF(B1033="", "", IFERROR((VLOOKUP(B1033,Ingredients!$A:$H,8,FALSE)*(D1033/(VLOOKUP(B1033,Ingredients!$A:$H,3,FALSE)))), "ingredient not in list"))</f>
        <v/>
      </c>
      <c r="H1033" t="str">
        <f t="shared" si="178"/>
        <v/>
      </c>
      <c r="I1033" s="69" t="str">
        <f>IF($B1033="", "", IFERROR((VLOOKUP($B1033,Ingredients!$A:$K,9,FALSE)*($D1033/(VLOOKUP($B1033,Ingredients!$A:$K,3,FALSE)))), "ingredient not in list"))</f>
        <v/>
      </c>
      <c r="J1033" t="str">
        <f t="shared" si="179"/>
        <v/>
      </c>
      <c r="K1033" s="69" t="str">
        <f>IF($B1033="", "", IFERROR((VLOOKUP($B1033,Ingredients!$A:$K,10,FALSE)*($D1033/(VLOOKUP($B1033,Ingredients!$A:$K,3,FALSE)))), "ingredient not in list"))</f>
        <v/>
      </c>
      <c r="L1033" t="str">
        <f t="shared" si="180"/>
        <v/>
      </c>
      <c r="M1033" s="69" t="str">
        <f>IF($B1033="", "", IFERROR((VLOOKUP($B1033,Ingredients!$A:$K,11,FALSE)*($D1033/(VLOOKUP($B1033,Ingredients!$A:$K,3,FALSE)))), "ingredient not in list"))</f>
        <v/>
      </c>
      <c r="N1033" t="str">
        <f t="shared" si="181"/>
        <v/>
      </c>
      <c r="O1033" s="29" t="str">
        <f>IF($B1033="", "", IFERROR((VLOOKUP($B1033,Ingredients!$A:$H,6,FALSE)*($D1033/(VLOOKUP($B1033,Ingredients!$A:$H,3,FALSE)))), "ingredient not in list"))</f>
        <v/>
      </c>
      <c r="P1033" s="9" t="str">
        <f>IF(AND(G1033&lt;&gt;"",G1034=""),SUM(G$1:G1034)-SUM(P$1:P1032),"")</f>
        <v/>
      </c>
      <c r="Q1033" t="str">
        <f>IF(AND(O1033&lt;&gt;"",O1034=""),SUM(O$1:O1034)-SUM(Q$1:Q1032),"")</f>
        <v/>
      </c>
      <c r="R1033" s="114" t="str">
        <f>IF(AND(I1033&lt;&gt;"",I1034=""),SUM(I$1:I1034)-SUM(R$1:R1032),"")</f>
        <v/>
      </c>
      <c r="S1033" s="114" t="str">
        <f>IF(AND(K1033&lt;&gt;"",K1034=""),SUM(K$1:K1034)-SUM(S$1:S1032),"")</f>
        <v/>
      </c>
      <c r="T1033" s="114" t="str">
        <f>IF(AND(M1033&lt;&gt;"",M1034=""),SUM(M$1:M1034)-SUM(T$1:T1032),"")</f>
        <v/>
      </c>
      <c r="V1033" s="9" t="str">
        <f t="shared" si="182"/>
        <v/>
      </c>
      <c r="W1033" s="28" t="str">
        <f t="shared" si="183"/>
        <v/>
      </c>
      <c r="X1033" s="114" t="str">
        <f t="shared" si="184"/>
        <v/>
      </c>
      <c r="Y1033" s="114" t="str">
        <f t="shared" si="185"/>
        <v/>
      </c>
      <c r="Z1033" s="114" t="str">
        <f t="shared" si="186"/>
        <v/>
      </c>
    </row>
    <row r="1034" spans="3:26" ht="15.75" customHeight="1" x14ac:dyDescent="0.2">
      <c r="C1034" t="str">
        <f t="shared" si="176"/>
        <v/>
      </c>
      <c r="E1034" s="3" t="str">
        <f>IF(B1034="","",IFERROR(VLOOKUP(B1034,Ingredients!$A:$G,4,FALSE),"ingredient not in list"))</f>
        <v/>
      </c>
      <c r="F1034" t="str">
        <f t="shared" si="177"/>
        <v/>
      </c>
      <c r="G1034" s="9" t="str">
        <f>IF(B1034="", "", IFERROR((VLOOKUP(B1034,Ingredients!$A:$H,8,FALSE)*(D1034/(VLOOKUP(B1034,Ingredients!$A:$H,3,FALSE)))), "ingredient not in list"))</f>
        <v/>
      </c>
      <c r="H1034" t="str">
        <f t="shared" si="178"/>
        <v/>
      </c>
      <c r="I1034" s="69" t="str">
        <f>IF($B1034="", "", IFERROR((VLOOKUP($B1034,Ingredients!$A:$K,9,FALSE)*($D1034/(VLOOKUP($B1034,Ingredients!$A:$K,3,FALSE)))), "ingredient not in list"))</f>
        <v/>
      </c>
      <c r="J1034" t="str">
        <f t="shared" si="179"/>
        <v/>
      </c>
      <c r="K1034" s="69" t="str">
        <f>IF($B1034="", "", IFERROR((VLOOKUP($B1034,Ingredients!$A:$K,10,FALSE)*($D1034/(VLOOKUP($B1034,Ingredients!$A:$K,3,FALSE)))), "ingredient not in list"))</f>
        <v/>
      </c>
      <c r="L1034" t="str">
        <f t="shared" si="180"/>
        <v/>
      </c>
      <c r="M1034" s="69" t="str">
        <f>IF($B1034="", "", IFERROR((VLOOKUP($B1034,Ingredients!$A:$K,11,FALSE)*($D1034/(VLOOKUP($B1034,Ingredients!$A:$K,3,FALSE)))), "ingredient not in list"))</f>
        <v/>
      </c>
      <c r="N1034" t="str">
        <f t="shared" si="181"/>
        <v/>
      </c>
      <c r="O1034" s="29" t="str">
        <f>IF($B1034="", "", IFERROR((VLOOKUP($B1034,Ingredients!$A:$H,6,FALSE)*($D1034/(VLOOKUP($B1034,Ingredients!$A:$H,3,FALSE)))), "ingredient not in list"))</f>
        <v/>
      </c>
      <c r="P1034" s="9" t="str">
        <f>IF(AND(G1034&lt;&gt;"",G1035=""),SUM(G$1:G1035)-SUM(P$1:P1033),"")</f>
        <v/>
      </c>
      <c r="Q1034" t="str">
        <f>IF(AND(O1034&lt;&gt;"",O1035=""),SUM(O$1:O1035)-SUM(Q$1:Q1033),"")</f>
        <v/>
      </c>
      <c r="R1034" s="114" t="str">
        <f>IF(AND(I1034&lt;&gt;"",I1035=""),SUM(I$1:I1035)-SUM(R$1:R1033),"")</f>
        <v/>
      </c>
      <c r="S1034" s="114" t="str">
        <f>IF(AND(K1034&lt;&gt;"",K1035=""),SUM(K$1:K1035)-SUM(S$1:S1033),"")</f>
        <v/>
      </c>
      <c r="T1034" s="114" t="str">
        <f>IF(AND(M1034&lt;&gt;"",M1035=""),SUM(M$1:M1035)-SUM(T$1:T1033),"")</f>
        <v/>
      </c>
      <c r="V1034" s="9" t="str">
        <f t="shared" si="182"/>
        <v/>
      </c>
      <c r="W1034" s="28" t="str">
        <f t="shared" si="183"/>
        <v/>
      </c>
      <c r="X1034" s="114" t="str">
        <f t="shared" si="184"/>
        <v/>
      </c>
      <c r="Y1034" s="114" t="str">
        <f t="shared" si="185"/>
        <v/>
      </c>
      <c r="Z1034" s="114" t="str">
        <f t="shared" si="186"/>
        <v/>
      </c>
    </row>
    <row r="1035" spans="3:26" ht="15.75" customHeight="1" x14ac:dyDescent="0.2">
      <c r="C1035" t="str">
        <f t="shared" si="176"/>
        <v/>
      </c>
      <c r="E1035" s="3" t="str">
        <f>IF(B1035="","",IFERROR(VLOOKUP(B1035,Ingredients!$A:$G,4,FALSE),"ingredient not in list"))</f>
        <v/>
      </c>
      <c r="F1035" t="str">
        <f t="shared" si="177"/>
        <v/>
      </c>
      <c r="G1035" s="9" t="str">
        <f>IF(B1035="", "", IFERROR((VLOOKUP(B1035,Ingredients!$A:$H,8,FALSE)*(D1035/(VLOOKUP(B1035,Ingredients!$A:$H,3,FALSE)))), "ingredient not in list"))</f>
        <v/>
      </c>
      <c r="H1035" t="str">
        <f t="shared" si="178"/>
        <v/>
      </c>
      <c r="I1035" s="69" t="str">
        <f>IF($B1035="", "", IFERROR((VLOOKUP($B1035,Ingredients!$A:$K,9,FALSE)*($D1035/(VLOOKUP($B1035,Ingredients!$A:$K,3,FALSE)))), "ingredient not in list"))</f>
        <v/>
      </c>
      <c r="J1035" t="str">
        <f t="shared" si="179"/>
        <v/>
      </c>
      <c r="K1035" s="69" t="str">
        <f>IF($B1035="", "", IFERROR((VLOOKUP($B1035,Ingredients!$A:$K,10,FALSE)*($D1035/(VLOOKUP($B1035,Ingredients!$A:$K,3,FALSE)))), "ingredient not in list"))</f>
        <v/>
      </c>
      <c r="L1035" t="str">
        <f t="shared" si="180"/>
        <v/>
      </c>
      <c r="M1035" s="69" t="str">
        <f>IF($B1035="", "", IFERROR((VLOOKUP($B1035,Ingredients!$A:$K,11,FALSE)*($D1035/(VLOOKUP($B1035,Ingredients!$A:$K,3,FALSE)))), "ingredient not in list"))</f>
        <v/>
      </c>
      <c r="N1035" t="str">
        <f t="shared" si="181"/>
        <v/>
      </c>
      <c r="O1035" s="29" t="str">
        <f>IF($B1035="", "", IFERROR((VLOOKUP($B1035,Ingredients!$A:$H,6,FALSE)*($D1035/(VLOOKUP($B1035,Ingredients!$A:$H,3,FALSE)))), "ingredient not in list"))</f>
        <v/>
      </c>
      <c r="P1035" s="9" t="str">
        <f>IF(AND(G1035&lt;&gt;"",G1036=""),SUM(G$1:G1036)-SUM(P$1:P1034),"")</f>
        <v/>
      </c>
      <c r="Q1035" t="str">
        <f>IF(AND(O1035&lt;&gt;"",O1036=""),SUM(O$1:O1036)-SUM(Q$1:Q1034),"")</f>
        <v/>
      </c>
      <c r="R1035" s="114" t="str">
        <f>IF(AND(I1035&lt;&gt;"",I1036=""),SUM(I$1:I1036)-SUM(R$1:R1034),"")</f>
        <v/>
      </c>
      <c r="S1035" s="114" t="str">
        <f>IF(AND(K1035&lt;&gt;"",K1036=""),SUM(K$1:K1036)-SUM(S$1:S1034),"")</f>
        <v/>
      </c>
      <c r="T1035" s="114" t="str">
        <f>IF(AND(M1035&lt;&gt;"",M1036=""),SUM(M$1:M1036)-SUM(T$1:T1034),"")</f>
        <v/>
      </c>
      <c r="V1035" s="9" t="str">
        <f t="shared" si="182"/>
        <v/>
      </c>
      <c r="W1035" s="28" t="str">
        <f t="shared" si="183"/>
        <v/>
      </c>
      <c r="X1035" s="114" t="str">
        <f t="shared" si="184"/>
        <v/>
      </c>
      <c r="Y1035" s="114" t="str">
        <f t="shared" si="185"/>
        <v/>
      </c>
      <c r="Z1035" s="114" t="str">
        <f t="shared" si="186"/>
        <v/>
      </c>
    </row>
    <row r="1036" spans="3:26" ht="15.75" customHeight="1" x14ac:dyDescent="0.2">
      <c r="C1036" t="str">
        <f t="shared" si="176"/>
        <v/>
      </c>
      <c r="E1036" s="3" t="str">
        <f>IF(B1036="","",IFERROR(VLOOKUP(B1036,Ingredients!$A:$G,4,FALSE),"ingredient not in list"))</f>
        <v/>
      </c>
      <c r="F1036" t="str">
        <f t="shared" si="177"/>
        <v/>
      </c>
      <c r="G1036" s="9" t="str">
        <f>IF(B1036="", "", IFERROR((VLOOKUP(B1036,Ingredients!$A:$H,8,FALSE)*(D1036/(VLOOKUP(B1036,Ingredients!$A:$H,3,FALSE)))), "ingredient not in list"))</f>
        <v/>
      </c>
      <c r="H1036" t="str">
        <f t="shared" si="178"/>
        <v/>
      </c>
      <c r="I1036" s="69" t="str">
        <f>IF($B1036="", "", IFERROR((VLOOKUP($B1036,Ingredients!$A:$K,9,FALSE)*($D1036/(VLOOKUP($B1036,Ingredients!$A:$K,3,FALSE)))), "ingredient not in list"))</f>
        <v/>
      </c>
      <c r="J1036" t="str">
        <f t="shared" si="179"/>
        <v/>
      </c>
      <c r="K1036" s="69" t="str">
        <f>IF($B1036="", "", IFERROR((VLOOKUP($B1036,Ingredients!$A:$K,10,FALSE)*($D1036/(VLOOKUP($B1036,Ingredients!$A:$K,3,FALSE)))), "ingredient not in list"))</f>
        <v/>
      </c>
      <c r="L1036" t="str">
        <f t="shared" si="180"/>
        <v/>
      </c>
      <c r="M1036" s="69" t="str">
        <f>IF($B1036="", "", IFERROR((VLOOKUP($B1036,Ingredients!$A:$K,11,FALSE)*($D1036/(VLOOKUP($B1036,Ingredients!$A:$K,3,FALSE)))), "ingredient not in list"))</f>
        <v/>
      </c>
      <c r="N1036" t="str">
        <f t="shared" si="181"/>
        <v/>
      </c>
      <c r="O1036" s="29" t="str">
        <f>IF($B1036="", "", IFERROR((VLOOKUP($B1036,Ingredients!$A:$H,6,FALSE)*($D1036/(VLOOKUP($B1036,Ingredients!$A:$H,3,FALSE)))), "ingredient not in list"))</f>
        <v/>
      </c>
      <c r="P1036" s="9" t="str">
        <f>IF(AND(G1036&lt;&gt;"",G1037=""),SUM(G$1:G1037)-SUM(P$1:P1035),"")</f>
        <v/>
      </c>
      <c r="Q1036" t="str">
        <f>IF(AND(O1036&lt;&gt;"",O1037=""),SUM(O$1:O1037)-SUM(Q$1:Q1035),"")</f>
        <v/>
      </c>
      <c r="R1036" s="114" t="str">
        <f>IF(AND(I1036&lt;&gt;"",I1037=""),SUM(I$1:I1037)-SUM(R$1:R1035),"")</f>
        <v/>
      </c>
      <c r="S1036" s="114" t="str">
        <f>IF(AND(K1036&lt;&gt;"",K1037=""),SUM(K$1:K1037)-SUM(S$1:S1035),"")</f>
        <v/>
      </c>
      <c r="T1036" s="114" t="str">
        <f>IF(AND(M1036&lt;&gt;"",M1037=""),SUM(M$1:M1037)-SUM(T$1:T1035),"")</f>
        <v/>
      </c>
      <c r="V1036" s="9" t="str">
        <f t="shared" si="182"/>
        <v/>
      </c>
      <c r="W1036" s="28" t="str">
        <f t="shared" si="183"/>
        <v/>
      </c>
      <c r="X1036" s="114" t="str">
        <f t="shared" si="184"/>
        <v/>
      </c>
      <c r="Y1036" s="114" t="str">
        <f t="shared" si="185"/>
        <v/>
      </c>
      <c r="Z1036" s="114" t="str">
        <f t="shared" si="186"/>
        <v/>
      </c>
    </row>
    <row r="1037" spans="3:26" ht="15.75" customHeight="1" x14ac:dyDescent="0.2">
      <c r="C1037" t="str">
        <f t="shared" si="176"/>
        <v/>
      </c>
      <c r="E1037" s="3" t="str">
        <f>IF(B1037="","",IFERROR(VLOOKUP(B1037,Ingredients!$A:$G,4,FALSE),"ingredient not in list"))</f>
        <v/>
      </c>
      <c r="F1037" t="str">
        <f t="shared" si="177"/>
        <v/>
      </c>
      <c r="G1037" s="9" t="str">
        <f>IF(B1037="", "", IFERROR((VLOOKUP(B1037,Ingredients!$A:$H,8,FALSE)*(D1037/(VLOOKUP(B1037,Ingredients!$A:$H,3,FALSE)))), "ingredient not in list"))</f>
        <v/>
      </c>
      <c r="H1037" t="str">
        <f t="shared" si="178"/>
        <v/>
      </c>
      <c r="I1037" s="69" t="str">
        <f>IF($B1037="", "", IFERROR((VLOOKUP($B1037,Ingredients!$A:$K,9,FALSE)*($D1037/(VLOOKUP($B1037,Ingredients!$A:$K,3,FALSE)))), "ingredient not in list"))</f>
        <v/>
      </c>
      <c r="J1037" t="str">
        <f t="shared" si="179"/>
        <v/>
      </c>
      <c r="K1037" s="69" t="str">
        <f>IF($B1037="", "", IFERROR((VLOOKUP($B1037,Ingredients!$A:$K,10,FALSE)*($D1037/(VLOOKUP($B1037,Ingredients!$A:$K,3,FALSE)))), "ingredient not in list"))</f>
        <v/>
      </c>
      <c r="L1037" t="str">
        <f t="shared" si="180"/>
        <v/>
      </c>
      <c r="M1037" s="69" t="str">
        <f>IF($B1037="", "", IFERROR((VLOOKUP($B1037,Ingredients!$A:$K,11,FALSE)*($D1037/(VLOOKUP($B1037,Ingredients!$A:$K,3,FALSE)))), "ingredient not in list"))</f>
        <v/>
      </c>
      <c r="N1037" t="str">
        <f t="shared" si="181"/>
        <v/>
      </c>
      <c r="O1037" s="29" t="str">
        <f>IF($B1037="", "", IFERROR((VLOOKUP($B1037,Ingredients!$A:$H,6,FALSE)*($D1037/(VLOOKUP($B1037,Ingredients!$A:$H,3,FALSE)))), "ingredient not in list"))</f>
        <v/>
      </c>
      <c r="P1037" s="9" t="str">
        <f>IF(AND(G1037&lt;&gt;"",G1038=""),SUM(G$1:G1038)-SUM(P$1:P1036),"")</f>
        <v/>
      </c>
      <c r="Q1037" t="str">
        <f>IF(AND(O1037&lt;&gt;"",O1038=""),SUM(O$1:O1038)-SUM(Q$1:Q1036),"")</f>
        <v/>
      </c>
      <c r="R1037" s="114" t="str">
        <f>IF(AND(I1037&lt;&gt;"",I1038=""),SUM(I$1:I1038)-SUM(R$1:R1036),"")</f>
        <v/>
      </c>
      <c r="S1037" s="114" t="str">
        <f>IF(AND(K1037&lt;&gt;"",K1038=""),SUM(K$1:K1038)-SUM(S$1:S1036),"")</f>
        <v/>
      </c>
      <c r="T1037" s="114" t="str">
        <f>IF(AND(M1037&lt;&gt;"",M1038=""),SUM(M$1:M1038)-SUM(T$1:T1036),"")</f>
        <v/>
      </c>
      <c r="V1037" s="9" t="str">
        <f t="shared" si="182"/>
        <v/>
      </c>
      <c r="W1037" s="28" t="str">
        <f t="shared" si="183"/>
        <v/>
      </c>
      <c r="X1037" s="114" t="str">
        <f t="shared" si="184"/>
        <v/>
      </c>
      <c r="Y1037" s="114" t="str">
        <f t="shared" si="185"/>
        <v/>
      </c>
      <c r="Z1037" s="114" t="str">
        <f t="shared" si="186"/>
        <v/>
      </c>
    </row>
    <row r="1038" spans="3:26" ht="15.75" customHeight="1" x14ac:dyDescent="0.2">
      <c r="C1038" t="str">
        <f t="shared" si="176"/>
        <v/>
      </c>
      <c r="E1038" s="3" t="str">
        <f>IF(B1038="","",IFERROR(VLOOKUP(B1038,Ingredients!$A:$G,4,FALSE),"ingredient not in list"))</f>
        <v/>
      </c>
      <c r="F1038" t="str">
        <f t="shared" si="177"/>
        <v/>
      </c>
      <c r="G1038" s="9" t="str">
        <f>IF(B1038="", "", IFERROR((VLOOKUP(B1038,Ingredients!$A:$H,8,FALSE)*(D1038/(VLOOKUP(B1038,Ingredients!$A:$H,3,FALSE)))), "ingredient not in list"))</f>
        <v/>
      </c>
      <c r="H1038" t="str">
        <f t="shared" si="178"/>
        <v/>
      </c>
      <c r="I1038" s="69" t="str">
        <f>IF($B1038="", "", IFERROR((VLOOKUP($B1038,Ingredients!$A:$K,9,FALSE)*($D1038/(VLOOKUP($B1038,Ingredients!$A:$K,3,FALSE)))), "ingredient not in list"))</f>
        <v/>
      </c>
      <c r="J1038" t="str">
        <f t="shared" si="179"/>
        <v/>
      </c>
      <c r="K1038" s="69" t="str">
        <f>IF($B1038="", "", IFERROR((VLOOKUP($B1038,Ingredients!$A:$K,10,FALSE)*($D1038/(VLOOKUP($B1038,Ingredients!$A:$K,3,FALSE)))), "ingredient not in list"))</f>
        <v/>
      </c>
      <c r="L1038" t="str">
        <f t="shared" si="180"/>
        <v/>
      </c>
      <c r="M1038" s="69" t="str">
        <f>IF($B1038="", "", IFERROR((VLOOKUP($B1038,Ingredients!$A:$K,11,FALSE)*($D1038/(VLOOKUP($B1038,Ingredients!$A:$K,3,FALSE)))), "ingredient not in list"))</f>
        <v/>
      </c>
      <c r="N1038" t="str">
        <f t="shared" si="181"/>
        <v/>
      </c>
      <c r="O1038" s="29" t="str">
        <f>IF($B1038="", "", IFERROR((VLOOKUP($B1038,Ingredients!$A:$H,6,FALSE)*($D1038/(VLOOKUP($B1038,Ingredients!$A:$H,3,FALSE)))), "ingredient not in list"))</f>
        <v/>
      </c>
      <c r="P1038" s="9" t="str">
        <f>IF(AND(G1038&lt;&gt;"",G1039=""),SUM(G$1:G1039)-SUM(P$1:P1037),"")</f>
        <v/>
      </c>
      <c r="Q1038" t="str">
        <f>IF(AND(O1038&lt;&gt;"",O1039=""),SUM(O$1:O1039)-SUM(Q$1:Q1037),"")</f>
        <v/>
      </c>
      <c r="R1038" s="114" t="str">
        <f>IF(AND(I1038&lt;&gt;"",I1039=""),SUM(I$1:I1039)-SUM(R$1:R1037),"")</f>
        <v/>
      </c>
      <c r="S1038" s="114" t="str">
        <f>IF(AND(K1038&lt;&gt;"",K1039=""),SUM(K$1:K1039)-SUM(S$1:S1037),"")</f>
        <v/>
      </c>
      <c r="T1038" s="114" t="str">
        <f>IF(AND(M1038&lt;&gt;"",M1039=""),SUM(M$1:M1039)-SUM(T$1:T1037),"")</f>
        <v/>
      </c>
      <c r="V1038" s="9" t="str">
        <f t="shared" si="182"/>
        <v/>
      </c>
      <c r="W1038" s="28" t="str">
        <f t="shared" si="183"/>
        <v/>
      </c>
      <c r="X1038" s="114" t="str">
        <f t="shared" si="184"/>
        <v/>
      </c>
      <c r="Y1038" s="114" t="str">
        <f t="shared" si="185"/>
        <v/>
      </c>
      <c r="Z1038" s="114" t="str">
        <f t="shared" si="186"/>
        <v/>
      </c>
    </row>
    <row r="1039" spans="3:26" ht="15.75" customHeight="1" x14ac:dyDescent="0.2">
      <c r="C1039" t="str">
        <f t="shared" si="176"/>
        <v/>
      </c>
      <c r="E1039" s="3" t="str">
        <f>IF(B1039="","",IFERROR(VLOOKUP(B1039,Ingredients!$A:$G,4,FALSE),"ingredient not in list"))</f>
        <v/>
      </c>
      <c r="F1039" t="str">
        <f t="shared" si="177"/>
        <v/>
      </c>
      <c r="G1039" s="9" t="str">
        <f>IF(B1039="", "", IFERROR((VLOOKUP(B1039,Ingredients!$A:$H,8,FALSE)*(D1039/(VLOOKUP(B1039,Ingredients!$A:$H,3,FALSE)))), "ingredient not in list"))</f>
        <v/>
      </c>
      <c r="H1039" t="str">
        <f t="shared" si="178"/>
        <v/>
      </c>
      <c r="I1039" s="69" t="str">
        <f>IF($B1039="", "", IFERROR((VLOOKUP($B1039,Ingredients!$A:$K,9,FALSE)*($D1039/(VLOOKUP($B1039,Ingredients!$A:$K,3,FALSE)))), "ingredient not in list"))</f>
        <v/>
      </c>
      <c r="J1039" t="str">
        <f t="shared" si="179"/>
        <v/>
      </c>
      <c r="K1039" s="69" t="str">
        <f>IF($B1039="", "", IFERROR((VLOOKUP($B1039,Ingredients!$A:$K,10,FALSE)*($D1039/(VLOOKUP($B1039,Ingredients!$A:$K,3,FALSE)))), "ingredient not in list"))</f>
        <v/>
      </c>
      <c r="L1039" t="str">
        <f t="shared" si="180"/>
        <v/>
      </c>
      <c r="M1039" s="69" t="str">
        <f>IF($B1039="", "", IFERROR((VLOOKUP($B1039,Ingredients!$A:$K,11,FALSE)*($D1039/(VLOOKUP($B1039,Ingredients!$A:$K,3,FALSE)))), "ingredient not in list"))</f>
        <v/>
      </c>
      <c r="N1039" t="str">
        <f t="shared" si="181"/>
        <v/>
      </c>
      <c r="O1039" s="29" t="str">
        <f>IF($B1039="", "", IFERROR((VLOOKUP($B1039,Ingredients!$A:$H,6,FALSE)*($D1039/(VLOOKUP($B1039,Ingredients!$A:$H,3,FALSE)))), "ingredient not in list"))</f>
        <v/>
      </c>
      <c r="P1039" s="9" t="str">
        <f>IF(AND(G1039&lt;&gt;"",G1040=""),SUM(G$1:G1040)-SUM(P$1:P1038),"")</f>
        <v/>
      </c>
      <c r="Q1039" t="str">
        <f>IF(AND(O1039&lt;&gt;"",O1040=""),SUM(O$1:O1040)-SUM(Q$1:Q1038),"")</f>
        <v/>
      </c>
      <c r="R1039" s="114" t="str">
        <f>IF(AND(I1039&lt;&gt;"",I1040=""),SUM(I$1:I1040)-SUM(R$1:R1038),"")</f>
        <v/>
      </c>
      <c r="S1039" s="114" t="str">
        <f>IF(AND(K1039&lt;&gt;"",K1040=""),SUM(K$1:K1040)-SUM(S$1:S1038),"")</f>
        <v/>
      </c>
      <c r="T1039" s="114" t="str">
        <f>IF(AND(M1039&lt;&gt;"",M1040=""),SUM(M$1:M1040)-SUM(T$1:T1038),"")</f>
        <v/>
      </c>
      <c r="V1039" s="9" t="str">
        <f t="shared" si="182"/>
        <v/>
      </c>
      <c r="W1039" s="28" t="str">
        <f t="shared" si="183"/>
        <v/>
      </c>
      <c r="X1039" s="114" t="str">
        <f t="shared" si="184"/>
        <v/>
      </c>
      <c r="Y1039" s="114" t="str">
        <f t="shared" si="185"/>
        <v/>
      </c>
      <c r="Z1039" s="114" t="str">
        <f t="shared" si="186"/>
        <v/>
      </c>
    </row>
    <row r="1040" spans="3:26" ht="15.75" customHeight="1" x14ac:dyDescent="0.2">
      <c r="C1040" t="str">
        <f t="shared" si="176"/>
        <v/>
      </c>
      <c r="E1040" s="3" t="str">
        <f>IF(B1040="","",IFERROR(VLOOKUP(B1040,Ingredients!$A:$G,4,FALSE),"ingredient not in list"))</f>
        <v/>
      </c>
      <c r="F1040" t="str">
        <f t="shared" si="177"/>
        <v/>
      </c>
      <c r="G1040" s="9" t="str">
        <f>IF(B1040="", "", IFERROR((VLOOKUP(B1040,Ingredients!$A:$H,8,FALSE)*(D1040/(VLOOKUP(B1040,Ingredients!$A:$H,3,FALSE)))), "ingredient not in list"))</f>
        <v/>
      </c>
      <c r="H1040" t="str">
        <f t="shared" si="178"/>
        <v/>
      </c>
      <c r="I1040" s="69" t="str">
        <f>IF($B1040="", "", IFERROR((VLOOKUP($B1040,Ingredients!$A:$K,9,FALSE)*($D1040/(VLOOKUP($B1040,Ingredients!$A:$K,3,FALSE)))), "ingredient not in list"))</f>
        <v/>
      </c>
      <c r="J1040" t="str">
        <f t="shared" si="179"/>
        <v/>
      </c>
      <c r="K1040" s="69" t="str">
        <f>IF($B1040="", "", IFERROR((VLOOKUP($B1040,Ingredients!$A:$K,10,FALSE)*($D1040/(VLOOKUP($B1040,Ingredients!$A:$K,3,FALSE)))), "ingredient not in list"))</f>
        <v/>
      </c>
      <c r="L1040" t="str">
        <f t="shared" si="180"/>
        <v/>
      </c>
      <c r="M1040" s="69" t="str">
        <f>IF($B1040="", "", IFERROR((VLOOKUP($B1040,Ingredients!$A:$K,11,FALSE)*($D1040/(VLOOKUP($B1040,Ingredients!$A:$K,3,FALSE)))), "ingredient not in list"))</f>
        <v/>
      </c>
      <c r="N1040" t="str">
        <f t="shared" si="181"/>
        <v/>
      </c>
      <c r="O1040" s="29" t="str">
        <f>IF($B1040="", "", IFERROR((VLOOKUP($B1040,Ingredients!$A:$H,6,FALSE)*($D1040/(VLOOKUP($B1040,Ingredients!$A:$H,3,FALSE)))), "ingredient not in list"))</f>
        <v/>
      </c>
      <c r="P1040" s="9" t="str">
        <f>IF(AND(G1040&lt;&gt;"",G1041=""),SUM(G$1:G1041)-SUM(P$1:P1039),"")</f>
        <v/>
      </c>
      <c r="Q1040" t="str">
        <f>IF(AND(O1040&lt;&gt;"",O1041=""),SUM(O$1:O1041)-SUM(Q$1:Q1039),"")</f>
        <v/>
      </c>
      <c r="R1040" s="114" t="str">
        <f>IF(AND(I1040&lt;&gt;"",I1041=""),SUM(I$1:I1041)-SUM(R$1:R1039),"")</f>
        <v/>
      </c>
      <c r="S1040" s="114" t="str">
        <f>IF(AND(K1040&lt;&gt;"",K1041=""),SUM(K$1:K1041)-SUM(S$1:S1039),"")</f>
        <v/>
      </c>
      <c r="T1040" s="114" t="str">
        <f>IF(AND(M1040&lt;&gt;"",M1041=""),SUM(M$1:M1041)-SUM(T$1:T1039),"")</f>
        <v/>
      </c>
      <c r="V1040" s="9" t="str">
        <f t="shared" si="182"/>
        <v/>
      </c>
      <c r="W1040" s="28" t="str">
        <f t="shared" si="183"/>
        <v/>
      </c>
      <c r="X1040" s="114" t="str">
        <f t="shared" si="184"/>
        <v/>
      </c>
      <c r="Y1040" s="114" t="str">
        <f t="shared" si="185"/>
        <v/>
      </c>
      <c r="Z1040" s="114" t="str">
        <f t="shared" si="186"/>
        <v/>
      </c>
    </row>
    <row r="1041" spans="3:26" ht="15.75" customHeight="1" x14ac:dyDescent="0.2">
      <c r="C1041" t="str">
        <f t="shared" si="176"/>
        <v/>
      </c>
      <c r="E1041" s="3" t="str">
        <f>IF(B1041="","",IFERROR(VLOOKUP(B1041,Ingredients!$A:$G,4,FALSE),"ingredient not in list"))</f>
        <v/>
      </c>
      <c r="F1041" t="str">
        <f t="shared" si="177"/>
        <v/>
      </c>
      <c r="G1041" s="9" t="str">
        <f>IF(B1041="", "", IFERROR((VLOOKUP(B1041,Ingredients!$A:$H,8,FALSE)*(D1041/(VLOOKUP(B1041,Ingredients!$A:$H,3,FALSE)))), "ingredient not in list"))</f>
        <v/>
      </c>
      <c r="H1041" t="str">
        <f t="shared" si="178"/>
        <v/>
      </c>
      <c r="I1041" s="69" t="str">
        <f>IF($B1041="", "", IFERROR((VLOOKUP($B1041,Ingredients!$A:$K,9,FALSE)*($D1041/(VLOOKUP($B1041,Ingredients!$A:$K,3,FALSE)))), "ingredient not in list"))</f>
        <v/>
      </c>
      <c r="J1041" t="str">
        <f t="shared" si="179"/>
        <v/>
      </c>
      <c r="K1041" s="69" t="str">
        <f>IF($B1041="", "", IFERROR((VLOOKUP($B1041,Ingredients!$A:$K,10,FALSE)*($D1041/(VLOOKUP($B1041,Ingredients!$A:$K,3,FALSE)))), "ingredient not in list"))</f>
        <v/>
      </c>
      <c r="L1041" t="str">
        <f t="shared" si="180"/>
        <v/>
      </c>
      <c r="M1041" s="69" t="str">
        <f>IF($B1041="", "", IFERROR((VLOOKUP($B1041,Ingredients!$A:$K,11,FALSE)*($D1041/(VLOOKUP($B1041,Ingredients!$A:$K,3,FALSE)))), "ingredient not in list"))</f>
        <v/>
      </c>
      <c r="N1041" t="str">
        <f t="shared" si="181"/>
        <v/>
      </c>
      <c r="O1041" s="29" t="str">
        <f>IF($B1041="", "", IFERROR((VLOOKUP($B1041,Ingredients!$A:$H,6,FALSE)*($D1041/(VLOOKUP($B1041,Ingredients!$A:$H,3,FALSE)))), "ingredient not in list"))</f>
        <v/>
      </c>
      <c r="P1041" s="9" t="str">
        <f>IF(AND(G1041&lt;&gt;"",G1042=""),SUM(G$1:G1042)-SUM(P$1:P1040),"")</f>
        <v/>
      </c>
      <c r="Q1041" t="str">
        <f>IF(AND(O1041&lt;&gt;"",O1042=""),SUM(O$1:O1042)-SUM(Q$1:Q1040),"")</f>
        <v/>
      </c>
      <c r="R1041" s="114" t="str">
        <f>IF(AND(I1041&lt;&gt;"",I1042=""),SUM(I$1:I1042)-SUM(R$1:R1040),"")</f>
        <v/>
      </c>
      <c r="S1041" s="114" t="str">
        <f>IF(AND(K1041&lt;&gt;"",K1042=""),SUM(K$1:K1042)-SUM(S$1:S1040),"")</f>
        <v/>
      </c>
      <c r="T1041" s="114" t="str">
        <f>IF(AND(M1041&lt;&gt;"",M1042=""),SUM(M$1:M1042)-SUM(T$1:T1040),"")</f>
        <v/>
      </c>
      <c r="V1041" s="9" t="str">
        <f t="shared" si="182"/>
        <v/>
      </c>
      <c r="W1041" s="28" t="str">
        <f t="shared" si="183"/>
        <v/>
      </c>
      <c r="X1041" s="114" t="str">
        <f t="shared" si="184"/>
        <v/>
      </c>
      <c r="Y1041" s="114" t="str">
        <f t="shared" si="185"/>
        <v/>
      </c>
      <c r="Z1041" s="114" t="str">
        <f t="shared" si="186"/>
        <v/>
      </c>
    </row>
    <row r="1042" spans="3:26" ht="15.75" customHeight="1" x14ac:dyDescent="0.2">
      <c r="C1042" t="str">
        <f t="shared" si="176"/>
        <v/>
      </c>
      <c r="E1042" s="3" t="str">
        <f>IF(B1042="","",IFERROR(VLOOKUP(B1042,Ingredients!$A:$G,4,FALSE),"ingredient not in list"))</f>
        <v/>
      </c>
      <c r="F1042" t="str">
        <f t="shared" si="177"/>
        <v/>
      </c>
      <c r="G1042" s="9" t="str">
        <f>IF(B1042="", "", IFERROR((VLOOKUP(B1042,Ingredients!$A:$H,8,FALSE)*(D1042/(VLOOKUP(B1042,Ingredients!$A:$H,3,FALSE)))), "ingredient not in list"))</f>
        <v/>
      </c>
      <c r="H1042" t="str">
        <f t="shared" si="178"/>
        <v/>
      </c>
      <c r="I1042" s="69" t="str">
        <f>IF($B1042="", "", IFERROR((VLOOKUP($B1042,Ingredients!$A:$K,9,FALSE)*($D1042/(VLOOKUP($B1042,Ingredients!$A:$K,3,FALSE)))), "ingredient not in list"))</f>
        <v/>
      </c>
      <c r="J1042" t="str">
        <f t="shared" si="179"/>
        <v/>
      </c>
      <c r="K1042" s="69" t="str">
        <f>IF($B1042="", "", IFERROR((VLOOKUP($B1042,Ingredients!$A:$K,10,FALSE)*($D1042/(VLOOKUP($B1042,Ingredients!$A:$K,3,FALSE)))), "ingredient not in list"))</f>
        <v/>
      </c>
      <c r="L1042" t="str">
        <f t="shared" si="180"/>
        <v/>
      </c>
      <c r="M1042" s="69" t="str">
        <f>IF($B1042="", "", IFERROR((VLOOKUP($B1042,Ingredients!$A:$K,11,FALSE)*($D1042/(VLOOKUP($B1042,Ingredients!$A:$K,3,FALSE)))), "ingredient not in list"))</f>
        <v/>
      </c>
      <c r="N1042" t="str">
        <f t="shared" si="181"/>
        <v/>
      </c>
      <c r="O1042" s="29" t="str">
        <f>IF($B1042="", "", IFERROR((VLOOKUP($B1042,Ingredients!$A:$H,6,FALSE)*($D1042/(VLOOKUP($B1042,Ingredients!$A:$H,3,FALSE)))), "ingredient not in list"))</f>
        <v/>
      </c>
      <c r="P1042" s="9" t="str">
        <f>IF(AND(G1042&lt;&gt;"",G1043=""),SUM(G$1:G1043)-SUM(P$1:P1041),"")</f>
        <v/>
      </c>
      <c r="Q1042" t="str">
        <f>IF(AND(O1042&lt;&gt;"",O1043=""),SUM(O$1:O1043)-SUM(Q$1:Q1041),"")</f>
        <v/>
      </c>
      <c r="R1042" s="114" t="str">
        <f>IF(AND(I1042&lt;&gt;"",I1043=""),SUM(I$1:I1043)-SUM(R$1:R1041),"")</f>
        <v/>
      </c>
      <c r="S1042" s="114" t="str">
        <f>IF(AND(K1042&lt;&gt;"",K1043=""),SUM(K$1:K1043)-SUM(S$1:S1041),"")</f>
        <v/>
      </c>
      <c r="T1042" s="114" t="str">
        <f>IF(AND(M1042&lt;&gt;"",M1043=""),SUM(M$1:M1043)-SUM(T$1:T1041),"")</f>
        <v/>
      </c>
      <c r="V1042" s="9" t="str">
        <f t="shared" si="182"/>
        <v/>
      </c>
      <c r="W1042" s="28" t="str">
        <f t="shared" si="183"/>
        <v/>
      </c>
      <c r="X1042" s="114" t="str">
        <f t="shared" si="184"/>
        <v/>
      </c>
      <c r="Y1042" s="114" t="str">
        <f t="shared" si="185"/>
        <v/>
      </c>
      <c r="Z1042" s="114" t="str">
        <f t="shared" si="186"/>
        <v/>
      </c>
    </row>
    <row r="1043" spans="3:26" ht="15.75" customHeight="1" x14ac:dyDescent="0.2">
      <c r="C1043" t="str">
        <f t="shared" si="176"/>
        <v/>
      </c>
      <c r="E1043" s="3" t="str">
        <f>IF(B1043="","",IFERROR(VLOOKUP(B1043,Ingredients!$A:$G,4,FALSE),"ingredient not in list"))</f>
        <v/>
      </c>
      <c r="F1043" t="str">
        <f t="shared" si="177"/>
        <v/>
      </c>
      <c r="G1043" s="9" t="str">
        <f>IF(B1043="", "", IFERROR((VLOOKUP(B1043,Ingredients!$A:$H,8,FALSE)*(D1043/(VLOOKUP(B1043,Ingredients!$A:$H,3,FALSE)))), "ingredient not in list"))</f>
        <v/>
      </c>
      <c r="H1043" t="str">
        <f t="shared" si="178"/>
        <v/>
      </c>
      <c r="I1043" s="69" t="str">
        <f>IF($B1043="", "", IFERROR((VLOOKUP($B1043,Ingredients!$A:$K,9,FALSE)*($D1043/(VLOOKUP($B1043,Ingredients!$A:$K,3,FALSE)))), "ingredient not in list"))</f>
        <v/>
      </c>
      <c r="J1043" t="str">
        <f t="shared" si="179"/>
        <v/>
      </c>
      <c r="K1043" s="69" t="str">
        <f>IF($B1043="", "", IFERROR((VLOOKUP($B1043,Ingredients!$A:$K,10,FALSE)*($D1043/(VLOOKUP($B1043,Ingredients!$A:$K,3,FALSE)))), "ingredient not in list"))</f>
        <v/>
      </c>
      <c r="L1043" t="str">
        <f t="shared" si="180"/>
        <v/>
      </c>
      <c r="M1043" s="69" t="str">
        <f>IF($B1043="", "", IFERROR((VLOOKUP($B1043,Ingredients!$A:$K,11,FALSE)*($D1043/(VLOOKUP($B1043,Ingredients!$A:$K,3,FALSE)))), "ingredient not in list"))</f>
        <v/>
      </c>
      <c r="N1043" t="str">
        <f t="shared" si="181"/>
        <v/>
      </c>
      <c r="O1043" s="29" t="str">
        <f>IF($B1043="", "", IFERROR((VLOOKUP($B1043,Ingredients!$A:$H,6,FALSE)*($D1043/(VLOOKUP($B1043,Ingredients!$A:$H,3,FALSE)))), "ingredient not in list"))</f>
        <v/>
      </c>
      <c r="P1043" s="9" t="str">
        <f>IF(AND(G1043&lt;&gt;"",G1044=""),SUM(G$1:G1044)-SUM(P$1:P1042),"")</f>
        <v/>
      </c>
      <c r="Q1043" t="str">
        <f>IF(AND(O1043&lt;&gt;"",O1044=""),SUM(O$1:O1044)-SUM(Q$1:Q1042),"")</f>
        <v/>
      </c>
      <c r="R1043" s="114" t="str">
        <f>IF(AND(I1043&lt;&gt;"",I1044=""),SUM(I$1:I1044)-SUM(R$1:R1042),"")</f>
        <v/>
      </c>
      <c r="S1043" s="114" t="str">
        <f>IF(AND(K1043&lt;&gt;"",K1044=""),SUM(K$1:K1044)-SUM(S$1:S1042),"")</f>
        <v/>
      </c>
      <c r="T1043" s="114" t="str">
        <f>IF(AND(M1043&lt;&gt;"",M1044=""),SUM(M$1:M1044)-SUM(T$1:T1042),"")</f>
        <v/>
      </c>
      <c r="V1043" s="9" t="str">
        <f t="shared" si="182"/>
        <v/>
      </c>
      <c r="W1043" s="28" t="str">
        <f t="shared" si="183"/>
        <v/>
      </c>
      <c r="X1043" s="114" t="str">
        <f t="shared" si="184"/>
        <v/>
      </c>
      <c r="Y1043" s="114" t="str">
        <f t="shared" si="185"/>
        <v/>
      </c>
      <c r="Z1043" s="114" t="str">
        <f t="shared" si="186"/>
        <v/>
      </c>
    </row>
    <row r="1044" spans="3:26" ht="15.75" customHeight="1" x14ac:dyDescent="0.2">
      <c r="C1044" t="str">
        <f t="shared" si="176"/>
        <v/>
      </c>
      <c r="E1044" s="3" t="str">
        <f>IF(B1044="","",IFERROR(VLOOKUP(B1044,Ingredients!$A:$G,4,FALSE),"ingredient not in list"))</f>
        <v/>
      </c>
      <c r="F1044" t="str">
        <f t="shared" si="177"/>
        <v/>
      </c>
      <c r="G1044" s="9" t="str">
        <f>IF(B1044="", "", IFERROR((VLOOKUP(B1044,Ingredients!$A:$H,8,FALSE)*(D1044/(VLOOKUP(B1044,Ingredients!$A:$H,3,FALSE)))), "ingredient not in list"))</f>
        <v/>
      </c>
      <c r="H1044" t="str">
        <f t="shared" si="178"/>
        <v/>
      </c>
      <c r="I1044" s="69" t="str">
        <f>IF($B1044="", "", IFERROR((VLOOKUP($B1044,Ingredients!$A:$K,9,FALSE)*($D1044/(VLOOKUP($B1044,Ingredients!$A:$K,3,FALSE)))), "ingredient not in list"))</f>
        <v/>
      </c>
      <c r="J1044" t="str">
        <f t="shared" si="179"/>
        <v/>
      </c>
      <c r="K1044" s="69" t="str">
        <f>IF($B1044="", "", IFERROR((VLOOKUP($B1044,Ingredients!$A:$K,10,FALSE)*($D1044/(VLOOKUP($B1044,Ingredients!$A:$K,3,FALSE)))), "ingredient not in list"))</f>
        <v/>
      </c>
      <c r="L1044" t="str">
        <f t="shared" si="180"/>
        <v/>
      </c>
      <c r="M1044" s="69" t="str">
        <f>IF($B1044="", "", IFERROR((VLOOKUP($B1044,Ingredients!$A:$K,11,FALSE)*($D1044/(VLOOKUP($B1044,Ingredients!$A:$K,3,FALSE)))), "ingredient not in list"))</f>
        <v/>
      </c>
      <c r="N1044" t="str">
        <f t="shared" si="181"/>
        <v/>
      </c>
      <c r="O1044" s="29" t="str">
        <f>IF($B1044="", "", IFERROR((VLOOKUP($B1044,Ingredients!$A:$H,6,FALSE)*($D1044/(VLOOKUP($B1044,Ingredients!$A:$H,3,FALSE)))), "ingredient not in list"))</f>
        <v/>
      </c>
      <c r="P1044" s="9" t="str">
        <f>IF(AND(G1044&lt;&gt;"",G1045=""),SUM(G$1:G1045)-SUM(P$1:P1043),"")</f>
        <v/>
      </c>
      <c r="Q1044" t="str">
        <f>IF(AND(O1044&lt;&gt;"",O1045=""),SUM(O$1:O1045)-SUM(Q$1:Q1043),"")</f>
        <v/>
      </c>
      <c r="R1044" s="114" t="str">
        <f>IF(AND(I1044&lt;&gt;"",I1045=""),SUM(I$1:I1045)-SUM(R$1:R1043),"")</f>
        <v/>
      </c>
      <c r="S1044" s="114" t="str">
        <f>IF(AND(K1044&lt;&gt;"",K1045=""),SUM(K$1:K1045)-SUM(S$1:S1043),"")</f>
        <v/>
      </c>
      <c r="T1044" s="114" t="str">
        <f>IF(AND(M1044&lt;&gt;"",M1045=""),SUM(M$1:M1045)-SUM(T$1:T1043),"")</f>
        <v/>
      </c>
      <c r="V1044" s="9" t="str">
        <f t="shared" si="182"/>
        <v/>
      </c>
      <c r="W1044" s="28" t="str">
        <f t="shared" si="183"/>
        <v/>
      </c>
      <c r="X1044" s="114" t="str">
        <f t="shared" si="184"/>
        <v/>
      </c>
      <c r="Y1044" s="114" t="str">
        <f t="shared" si="185"/>
        <v/>
      </c>
      <c r="Z1044" s="114" t="str">
        <f t="shared" si="186"/>
        <v/>
      </c>
    </row>
    <row r="1045" spans="3:26" ht="15.75" customHeight="1" x14ac:dyDescent="0.2">
      <c r="C1045" t="str">
        <f t="shared" si="176"/>
        <v/>
      </c>
      <c r="E1045" s="3" t="str">
        <f>IF(B1045="","",IFERROR(VLOOKUP(B1045,Ingredients!$A:$G,4,FALSE),"ingredient not in list"))</f>
        <v/>
      </c>
      <c r="F1045" t="str">
        <f t="shared" si="177"/>
        <v/>
      </c>
      <c r="G1045" s="9" t="str">
        <f>IF(B1045="", "", IFERROR((VLOOKUP(B1045,Ingredients!$A:$H,8,FALSE)*(D1045/(VLOOKUP(B1045,Ingredients!$A:$H,3,FALSE)))), "ingredient not in list"))</f>
        <v/>
      </c>
      <c r="H1045" t="str">
        <f t="shared" si="178"/>
        <v/>
      </c>
      <c r="I1045" s="69" t="str">
        <f>IF($B1045="", "", IFERROR((VLOOKUP($B1045,Ingredients!$A:$K,9,FALSE)*($D1045/(VLOOKUP($B1045,Ingredients!$A:$K,3,FALSE)))), "ingredient not in list"))</f>
        <v/>
      </c>
      <c r="J1045" t="str">
        <f t="shared" si="179"/>
        <v/>
      </c>
      <c r="K1045" s="69" t="str">
        <f>IF($B1045="", "", IFERROR((VLOOKUP($B1045,Ingredients!$A:$K,10,FALSE)*($D1045/(VLOOKUP($B1045,Ingredients!$A:$K,3,FALSE)))), "ingredient not in list"))</f>
        <v/>
      </c>
      <c r="L1045" t="str">
        <f t="shared" si="180"/>
        <v/>
      </c>
      <c r="M1045" s="69" t="str">
        <f>IF($B1045="", "", IFERROR((VLOOKUP($B1045,Ingredients!$A:$K,11,FALSE)*($D1045/(VLOOKUP($B1045,Ingredients!$A:$K,3,FALSE)))), "ingredient not in list"))</f>
        <v/>
      </c>
      <c r="N1045" t="str">
        <f t="shared" si="181"/>
        <v/>
      </c>
      <c r="O1045" s="29" t="str">
        <f>IF($B1045="", "", IFERROR((VLOOKUP($B1045,Ingredients!$A:$H,6,FALSE)*($D1045/(VLOOKUP($B1045,Ingredients!$A:$H,3,FALSE)))), "ingredient not in list"))</f>
        <v/>
      </c>
      <c r="P1045" s="9" t="str">
        <f>IF(AND(G1045&lt;&gt;"",G1046=""),SUM(G$1:G1046)-SUM(P$1:P1044),"")</f>
        <v/>
      </c>
      <c r="Q1045" t="str">
        <f>IF(AND(O1045&lt;&gt;"",O1046=""),SUM(O$1:O1046)-SUM(Q$1:Q1044),"")</f>
        <v/>
      </c>
      <c r="R1045" s="114" t="str">
        <f>IF(AND(I1045&lt;&gt;"",I1046=""),SUM(I$1:I1046)-SUM(R$1:R1044),"")</f>
        <v/>
      </c>
      <c r="S1045" s="114" t="str">
        <f>IF(AND(K1045&lt;&gt;"",K1046=""),SUM(K$1:K1046)-SUM(S$1:S1044),"")</f>
        <v/>
      </c>
      <c r="T1045" s="114" t="str">
        <f>IF(AND(M1045&lt;&gt;"",M1046=""),SUM(M$1:M1046)-SUM(T$1:T1044),"")</f>
        <v/>
      </c>
      <c r="V1045" s="9" t="str">
        <f t="shared" si="182"/>
        <v/>
      </c>
      <c r="W1045" s="28" t="str">
        <f t="shared" si="183"/>
        <v/>
      </c>
      <c r="X1045" s="114" t="str">
        <f t="shared" si="184"/>
        <v/>
      </c>
      <c r="Y1045" s="114" t="str">
        <f t="shared" si="185"/>
        <v/>
      </c>
      <c r="Z1045" s="114" t="str">
        <f t="shared" si="186"/>
        <v/>
      </c>
    </row>
    <row r="1046" spans="3:26" ht="15.75" customHeight="1" x14ac:dyDescent="0.2">
      <c r="C1046" t="str">
        <f t="shared" si="176"/>
        <v/>
      </c>
      <c r="E1046" s="3" t="str">
        <f>IF(B1046="","",IFERROR(VLOOKUP(B1046,Ingredients!$A:$G,4,FALSE),"ingredient not in list"))</f>
        <v/>
      </c>
      <c r="F1046" t="str">
        <f t="shared" si="177"/>
        <v/>
      </c>
      <c r="G1046" s="9" t="str">
        <f>IF(B1046="", "", IFERROR((VLOOKUP(B1046,Ingredients!$A:$H,8,FALSE)*(D1046/(VLOOKUP(B1046,Ingredients!$A:$H,3,FALSE)))), "ingredient not in list"))</f>
        <v/>
      </c>
      <c r="H1046" t="str">
        <f t="shared" si="178"/>
        <v/>
      </c>
      <c r="I1046" s="69" t="str">
        <f>IF($B1046="", "", IFERROR((VLOOKUP($B1046,Ingredients!$A:$K,9,FALSE)*($D1046/(VLOOKUP($B1046,Ingredients!$A:$K,3,FALSE)))), "ingredient not in list"))</f>
        <v/>
      </c>
      <c r="J1046" t="str">
        <f t="shared" si="179"/>
        <v/>
      </c>
      <c r="K1046" s="69" t="str">
        <f>IF($B1046="", "", IFERROR((VLOOKUP($B1046,Ingredients!$A:$K,10,FALSE)*($D1046/(VLOOKUP($B1046,Ingredients!$A:$K,3,FALSE)))), "ingredient not in list"))</f>
        <v/>
      </c>
      <c r="L1046" t="str">
        <f t="shared" si="180"/>
        <v/>
      </c>
      <c r="M1046" s="69" t="str">
        <f>IF($B1046="", "", IFERROR((VLOOKUP($B1046,Ingredients!$A:$K,11,FALSE)*($D1046/(VLOOKUP($B1046,Ingredients!$A:$K,3,FALSE)))), "ingredient not in list"))</f>
        <v/>
      </c>
      <c r="N1046" t="str">
        <f t="shared" si="181"/>
        <v/>
      </c>
      <c r="O1046" s="29" t="str">
        <f>IF($B1046="", "", IFERROR((VLOOKUP($B1046,Ingredients!$A:$H,6,FALSE)*($D1046/(VLOOKUP($B1046,Ingredients!$A:$H,3,FALSE)))), "ingredient not in list"))</f>
        <v/>
      </c>
      <c r="P1046" s="9" t="str">
        <f>IF(AND(G1046&lt;&gt;"",G1047=""),SUM(G$1:G1047)-SUM(P$1:P1045),"")</f>
        <v/>
      </c>
      <c r="Q1046" t="str">
        <f>IF(AND(O1046&lt;&gt;"",O1047=""),SUM(O$1:O1047)-SUM(Q$1:Q1045),"")</f>
        <v/>
      </c>
      <c r="R1046" s="114" t="str">
        <f>IF(AND(I1046&lt;&gt;"",I1047=""),SUM(I$1:I1047)-SUM(R$1:R1045),"")</f>
        <v/>
      </c>
      <c r="S1046" s="114" t="str">
        <f>IF(AND(K1046&lt;&gt;"",K1047=""),SUM(K$1:K1047)-SUM(S$1:S1045),"")</f>
        <v/>
      </c>
      <c r="T1046" s="114" t="str">
        <f>IF(AND(M1046&lt;&gt;"",M1047=""),SUM(M$1:M1047)-SUM(T$1:T1045),"")</f>
        <v/>
      </c>
      <c r="V1046" s="9" t="str">
        <f t="shared" si="182"/>
        <v/>
      </c>
      <c r="W1046" s="28" t="str">
        <f t="shared" si="183"/>
        <v/>
      </c>
      <c r="X1046" s="114" t="str">
        <f t="shared" si="184"/>
        <v/>
      </c>
      <c r="Y1046" s="114" t="str">
        <f t="shared" si="185"/>
        <v/>
      </c>
      <c r="Z1046" s="114" t="str">
        <f t="shared" si="186"/>
        <v/>
      </c>
    </row>
    <row r="1047" spans="3:26" ht="15.75" customHeight="1" x14ac:dyDescent="0.2">
      <c r="C1047" t="str">
        <f t="shared" si="176"/>
        <v/>
      </c>
      <c r="E1047" s="3" t="str">
        <f>IF(B1047="","",IFERROR(VLOOKUP(B1047,Ingredients!$A:$G,4,FALSE),"ingredient not in list"))</f>
        <v/>
      </c>
      <c r="F1047" t="str">
        <f t="shared" si="177"/>
        <v/>
      </c>
      <c r="G1047" s="9" t="str">
        <f>IF(B1047="", "", IFERROR((VLOOKUP(B1047,Ingredients!$A:$H,8,FALSE)*(D1047/(VLOOKUP(B1047,Ingredients!$A:$H,3,FALSE)))), "ingredient not in list"))</f>
        <v/>
      </c>
      <c r="H1047" t="str">
        <f t="shared" si="178"/>
        <v/>
      </c>
      <c r="I1047" s="69" t="str">
        <f>IF($B1047="", "", IFERROR((VLOOKUP($B1047,Ingredients!$A:$K,9,FALSE)*($D1047/(VLOOKUP($B1047,Ingredients!$A:$K,3,FALSE)))), "ingredient not in list"))</f>
        <v/>
      </c>
      <c r="J1047" t="str">
        <f t="shared" si="179"/>
        <v/>
      </c>
      <c r="K1047" s="69" t="str">
        <f>IF($B1047="", "", IFERROR((VLOOKUP($B1047,Ingredients!$A:$K,10,FALSE)*($D1047/(VLOOKUP($B1047,Ingredients!$A:$K,3,FALSE)))), "ingredient not in list"))</f>
        <v/>
      </c>
      <c r="L1047" t="str">
        <f t="shared" si="180"/>
        <v/>
      </c>
      <c r="M1047" s="69" t="str">
        <f>IF($B1047="", "", IFERROR((VLOOKUP($B1047,Ingredients!$A:$K,11,FALSE)*($D1047/(VLOOKUP($B1047,Ingredients!$A:$K,3,FALSE)))), "ingredient not in list"))</f>
        <v/>
      </c>
      <c r="N1047" t="str">
        <f t="shared" si="181"/>
        <v/>
      </c>
      <c r="O1047" s="29" t="str">
        <f>IF($B1047="", "", IFERROR((VLOOKUP($B1047,Ingredients!$A:$H,6,FALSE)*($D1047/(VLOOKUP($B1047,Ingredients!$A:$H,3,FALSE)))), "ingredient not in list"))</f>
        <v/>
      </c>
      <c r="P1047" s="9" t="str">
        <f>IF(AND(G1047&lt;&gt;"",G1048=""),SUM(G$1:G1048)-SUM(P$1:P1046),"")</f>
        <v/>
      </c>
      <c r="Q1047" t="str">
        <f>IF(AND(O1047&lt;&gt;"",O1048=""),SUM(O$1:O1048)-SUM(Q$1:Q1046),"")</f>
        <v/>
      </c>
      <c r="R1047" s="114" t="str">
        <f>IF(AND(I1047&lt;&gt;"",I1048=""),SUM(I$1:I1048)-SUM(R$1:R1046),"")</f>
        <v/>
      </c>
      <c r="S1047" s="114" t="str">
        <f>IF(AND(K1047&lt;&gt;"",K1048=""),SUM(K$1:K1048)-SUM(S$1:S1046),"")</f>
        <v/>
      </c>
      <c r="T1047" s="114" t="str">
        <f>IF(AND(M1047&lt;&gt;"",M1048=""),SUM(M$1:M1048)-SUM(T$1:T1046),"")</f>
        <v/>
      </c>
      <c r="V1047" s="9" t="str">
        <f t="shared" si="182"/>
        <v/>
      </c>
      <c r="W1047" s="28" t="str">
        <f t="shared" si="183"/>
        <v/>
      </c>
      <c r="X1047" s="114" t="str">
        <f t="shared" si="184"/>
        <v/>
      </c>
      <c r="Y1047" s="114" t="str">
        <f t="shared" si="185"/>
        <v/>
      </c>
      <c r="Z1047" s="114" t="str">
        <f t="shared" si="186"/>
        <v/>
      </c>
    </row>
    <row r="1048" spans="3:26" ht="15.75" customHeight="1" x14ac:dyDescent="0.2">
      <c r="C1048" t="str">
        <f t="shared" si="176"/>
        <v/>
      </c>
      <c r="E1048" s="3" t="str">
        <f>IF(B1048="","",IFERROR(VLOOKUP(B1048,Ingredients!$A:$G,4,FALSE),"ingredient not in list"))</f>
        <v/>
      </c>
      <c r="F1048" t="str">
        <f t="shared" si="177"/>
        <v/>
      </c>
      <c r="G1048" s="9" t="str">
        <f>IF(B1048="", "", IFERROR((VLOOKUP(B1048,Ingredients!$A:$H,8,FALSE)*(D1048/(VLOOKUP(B1048,Ingredients!$A:$H,3,FALSE)))), "ingredient not in list"))</f>
        <v/>
      </c>
      <c r="H1048" t="str">
        <f t="shared" si="178"/>
        <v/>
      </c>
      <c r="I1048" s="69" t="str">
        <f>IF($B1048="", "", IFERROR((VLOOKUP($B1048,Ingredients!$A:$K,9,FALSE)*($D1048/(VLOOKUP($B1048,Ingredients!$A:$K,3,FALSE)))), "ingredient not in list"))</f>
        <v/>
      </c>
      <c r="J1048" t="str">
        <f t="shared" si="179"/>
        <v/>
      </c>
      <c r="K1048" s="69" t="str">
        <f>IF($B1048="", "", IFERROR((VLOOKUP($B1048,Ingredients!$A:$K,10,FALSE)*($D1048/(VLOOKUP($B1048,Ingredients!$A:$K,3,FALSE)))), "ingredient not in list"))</f>
        <v/>
      </c>
      <c r="L1048" t="str">
        <f t="shared" si="180"/>
        <v/>
      </c>
      <c r="M1048" s="69" t="str">
        <f>IF($B1048="", "", IFERROR((VLOOKUP($B1048,Ingredients!$A:$K,11,FALSE)*($D1048/(VLOOKUP($B1048,Ingredients!$A:$K,3,FALSE)))), "ingredient not in list"))</f>
        <v/>
      </c>
      <c r="N1048" t="str">
        <f t="shared" si="181"/>
        <v/>
      </c>
      <c r="O1048" s="29" t="str">
        <f>IF($B1048="", "", IFERROR((VLOOKUP($B1048,Ingredients!$A:$H,6,FALSE)*($D1048/(VLOOKUP($B1048,Ingredients!$A:$H,3,FALSE)))), "ingredient not in list"))</f>
        <v/>
      </c>
      <c r="P1048" s="9" t="str">
        <f>IF(AND(G1048&lt;&gt;"",G1049=""),SUM(G$1:G1049)-SUM(P$1:P1047),"")</f>
        <v/>
      </c>
      <c r="Q1048" t="str">
        <f>IF(AND(O1048&lt;&gt;"",O1049=""),SUM(O$1:O1049)-SUM(Q$1:Q1047),"")</f>
        <v/>
      </c>
      <c r="R1048" s="114" t="str">
        <f>IF(AND(I1048&lt;&gt;"",I1049=""),SUM(I$1:I1049)-SUM(R$1:R1047),"")</f>
        <v/>
      </c>
      <c r="S1048" s="114" t="str">
        <f>IF(AND(K1048&lt;&gt;"",K1049=""),SUM(K$1:K1049)-SUM(S$1:S1047),"")</f>
        <v/>
      </c>
      <c r="T1048" s="114" t="str">
        <f>IF(AND(M1048&lt;&gt;"",M1049=""),SUM(M$1:M1049)-SUM(T$1:T1047),"")</f>
        <v/>
      </c>
      <c r="V1048" s="9" t="str">
        <f t="shared" si="182"/>
        <v/>
      </c>
      <c r="W1048" s="28" t="str">
        <f t="shared" si="183"/>
        <v/>
      </c>
      <c r="X1048" s="114" t="str">
        <f t="shared" si="184"/>
        <v/>
      </c>
      <c r="Y1048" s="114" t="str">
        <f t="shared" si="185"/>
        <v/>
      </c>
      <c r="Z1048" s="114" t="str">
        <f t="shared" si="186"/>
        <v/>
      </c>
    </row>
    <row r="1049" spans="3:26" ht="15.75" customHeight="1" x14ac:dyDescent="0.2">
      <c r="C1049" t="str">
        <f t="shared" si="176"/>
        <v/>
      </c>
      <c r="E1049" s="3" t="str">
        <f>IF(B1049="","",IFERROR(VLOOKUP(B1049,Ingredients!$A:$G,4,FALSE),"ingredient not in list"))</f>
        <v/>
      </c>
      <c r="F1049" t="str">
        <f t="shared" si="177"/>
        <v/>
      </c>
      <c r="G1049" s="9" t="str">
        <f>IF(B1049="", "", IFERROR((VLOOKUP(B1049,Ingredients!$A:$H,8,FALSE)*(D1049/(VLOOKUP(B1049,Ingredients!$A:$H,3,FALSE)))), "ingredient not in list"))</f>
        <v/>
      </c>
      <c r="H1049" t="str">
        <f t="shared" si="178"/>
        <v/>
      </c>
      <c r="I1049" s="69" t="str">
        <f>IF($B1049="", "", IFERROR((VLOOKUP($B1049,Ingredients!$A:$K,9,FALSE)*($D1049/(VLOOKUP($B1049,Ingredients!$A:$K,3,FALSE)))), "ingredient not in list"))</f>
        <v/>
      </c>
      <c r="J1049" t="str">
        <f t="shared" si="179"/>
        <v/>
      </c>
      <c r="K1049" s="69" t="str">
        <f>IF($B1049="", "", IFERROR((VLOOKUP($B1049,Ingredients!$A:$K,10,FALSE)*($D1049/(VLOOKUP($B1049,Ingredients!$A:$K,3,FALSE)))), "ingredient not in list"))</f>
        <v/>
      </c>
      <c r="L1049" t="str">
        <f t="shared" si="180"/>
        <v/>
      </c>
      <c r="M1049" s="69" t="str">
        <f>IF($B1049="", "", IFERROR((VLOOKUP($B1049,Ingredients!$A:$K,11,FALSE)*($D1049/(VLOOKUP($B1049,Ingredients!$A:$K,3,FALSE)))), "ingredient not in list"))</f>
        <v/>
      </c>
      <c r="N1049" t="str">
        <f t="shared" si="181"/>
        <v/>
      </c>
      <c r="O1049" s="29" t="str">
        <f>IF($B1049="", "", IFERROR((VLOOKUP($B1049,Ingredients!$A:$H,6,FALSE)*($D1049/(VLOOKUP($B1049,Ingredients!$A:$H,3,FALSE)))), "ingredient not in list"))</f>
        <v/>
      </c>
      <c r="P1049" s="9" t="str">
        <f>IF(AND(G1049&lt;&gt;"",G1050=""),SUM(G$1:G1050)-SUM(P$1:P1048),"")</f>
        <v/>
      </c>
      <c r="Q1049" t="str">
        <f>IF(AND(O1049&lt;&gt;"",O1050=""),SUM(O$1:O1050)-SUM(Q$1:Q1048),"")</f>
        <v/>
      </c>
      <c r="R1049" s="114" t="str">
        <f>IF(AND(I1049&lt;&gt;"",I1050=""),SUM(I$1:I1050)-SUM(R$1:R1048),"")</f>
        <v/>
      </c>
      <c r="S1049" s="114" t="str">
        <f>IF(AND(K1049&lt;&gt;"",K1050=""),SUM(K$1:K1050)-SUM(S$1:S1048),"")</f>
        <v/>
      </c>
      <c r="T1049" s="114" t="str">
        <f>IF(AND(M1049&lt;&gt;"",M1050=""),SUM(M$1:M1050)-SUM(T$1:T1048),"")</f>
        <v/>
      </c>
      <c r="V1049" s="9" t="str">
        <f t="shared" si="182"/>
        <v/>
      </c>
      <c r="W1049" s="28" t="str">
        <f t="shared" si="183"/>
        <v/>
      </c>
      <c r="X1049" s="114" t="str">
        <f t="shared" si="184"/>
        <v/>
      </c>
      <c r="Y1049" s="114" t="str">
        <f t="shared" si="185"/>
        <v/>
      </c>
      <c r="Z1049" s="114" t="str">
        <f t="shared" si="186"/>
        <v/>
      </c>
    </row>
    <row r="1050" spans="3:26" ht="15.75" customHeight="1" x14ac:dyDescent="0.2">
      <c r="C1050" t="str">
        <f t="shared" si="176"/>
        <v/>
      </c>
      <c r="E1050" s="3" t="str">
        <f>IF(B1050="","",IFERROR(VLOOKUP(B1050,Ingredients!$A:$G,4,FALSE),"ingredient not in list"))</f>
        <v/>
      </c>
      <c r="F1050" t="str">
        <f t="shared" si="177"/>
        <v/>
      </c>
      <c r="G1050" s="9" t="str">
        <f>IF(B1050="", "", IFERROR((VLOOKUP(B1050,Ingredients!$A:$H,8,FALSE)*(D1050/(VLOOKUP(B1050,Ingredients!$A:$H,3,FALSE)))), "ingredient not in list"))</f>
        <v/>
      </c>
      <c r="H1050" t="str">
        <f t="shared" si="178"/>
        <v/>
      </c>
      <c r="I1050" s="69" t="str">
        <f>IF($B1050="", "", IFERROR((VLOOKUP($B1050,Ingredients!$A:$K,9,FALSE)*($D1050/(VLOOKUP($B1050,Ingredients!$A:$K,3,FALSE)))), "ingredient not in list"))</f>
        <v/>
      </c>
      <c r="J1050" t="str">
        <f t="shared" si="179"/>
        <v/>
      </c>
      <c r="K1050" s="69" t="str">
        <f>IF($B1050="", "", IFERROR((VLOOKUP($B1050,Ingredients!$A:$K,10,FALSE)*($D1050/(VLOOKUP($B1050,Ingredients!$A:$K,3,FALSE)))), "ingredient not in list"))</f>
        <v/>
      </c>
      <c r="L1050" t="str">
        <f t="shared" si="180"/>
        <v/>
      </c>
      <c r="M1050" s="69" t="str">
        <f>IF($B1050="", "", IFERROR((VLOOKUP($B1050,Ingredients!$A:$K,11,FALSE)*($D1050/(VLOOKUP($B1050,Ingredients!$A:$K,3,FALSE)))), "ingredient not in list"))</f>
        <v/>
      </c>
      <c r="N1050" t="str">
        <f t="shared" si="181"/>
        <v/>
      </c>
      <c r="O1050" s="29" t="str">
        <f>IF($B1050="", "", IFERROR((VLOOKUP($B1050,Ingredients!$A:$H,6,FALSE)*($D1050/(VLOOKUP($B1050,Ingredients!$A:$H,3,FALSE)))), "ingredient not in list"))</f>
        <v/>
      </c>
      <c r="P1050" s="9" t="str">
        <f>IF(AND(G1050&lt;&gt;"",G1051=""),SUM(G$1:G1051)-SUM(P$1:P1049),"")</f>
        <v/>
      </c>
      <c r="Q1050" t="str">
        <f>IF(AND(O1050&lt;&gt;"",O1051=""),SUM(O$1:O1051)-SUM(Q$1:Q1049),"")</f>
        <v/>
      </c>
      <c r="R1050" s="114" t="str">
        <f>IF(AND(I1050&lt;&gt;"",I1051=""),SUM(I$1:I1051)-SUM(R$1:R1049),"")</f>
        <v/>
      </c>
      <c r="S1050" s="114" t="str">
        <f>IF(AND(K1050&lt;&gt;"",K1051=""),SUM(K$1:K1051)-SUM(S$1:S1049),"")</f>
        <v/>
      </c>
      <c r="T1050" s="114" t="str">
        <f>IF(AND(M1050&lt;&gt;"",M1051=""),SUM(M$1:M1051)-SUM(T$1:T1049),"")</f>
        <v/>
      </c>
      <c r="V1050" s="9" t="str">
        <f t="shared" si="182"/>
        <v/>
      </c>
      <c r="W1050" s="28" t="str">
        <f t="shared" si="183"/>
        <v/>
      </c>
      <c r="X1050" s="114" t="str">
        <f t="shared" si="184"/>
        <v/>
      </c>
      <c r="Y1050" s="114" t="str">
        <f t="shared" si="185"/>
        <v/>
      </c>
      <c r="Z1050" s="114" t="str">
        <f t="shared" si="186"/>
        <v/>
      </c>
    </row>
    <row r="1051" spans="3:26" ht="15.75" customHeight="1" x14ac:dyDescent="0.2">
      <c r="C1051" t="str">
        <f t="shared" si="176"/>
        <v/>
      </c>
      <c r="E1051" s="3" t="str">
        <f>IF(B1051="","",IFERROR(VLOOKUP(B1051,Ingredients!$A:$G,4,FALSE),"ingredient not in list"))</f>
        <v/>
      </c>
      <c r="F1051" t="str">
        <f t="shared" si="177"/>
        <v/>
      </c>
      <c r="G1051" s="9" t="str">
        <f>IF(B1051="", "", IFERROR((VLOOKUP(B1051,Ingredients!$A:$H,8,FALSE)*(D1051/(VLOOKUP(B1051,Ingredients!$A:$H,3,FALSE)))), "ingredient not in list"))</f>
        <v/>
      </c>
      <c r="H1051" t="str">
        <f t="shared" si="178"/>
        <v/>
      </c>
      <c r="I1051" s="69" t="str">
        <f>IF($B1051="", "", IFERROR((VLOOKUP($B1051,Ingredients!$A:$K,9,FALSE)*($D1051/(VLOOKUP($B1051,Ingredients!$A:$K,3,FALSE)))), "ingredient not in list"))</f>
        <v/>
      </c>
      <c r="J1051" t="str">
        <f t="shared" si="179"/>
        <v/>
      </c>
      <c r="K1051" s="69" t="str">
        <f>IF($B1051="", "", IFERROR((VLOOKUP($B1051,Ingredients!$A:$K,10,FALSE)*($D1051/(VLOOKUP($B1051,Ingredients!$A:$K,3,FALSE)))), "ingredient not in list"))</f>
        <v/>
      </c>
      <c r="L1051" t="str">
        <f t="shared" si="180"/>
        <v/>
      </c>
      <c r="M1051" s="69" t="str">
        <f>IF($B1051="", "", IFERROR((VLOOKUP($B1051,Ingredients!$A:$K,11,FALSE)*($D1051/(VLOOKUP($B1051,Ingredients!$A:$K,3,FALSE)))), "ingredient not in list"))</f>
        <v/>
      </c>
      <c r="N1051" t="str">
        <f t="shared" si="181"/>
        <v/>
      </c>
      <c r="O1051" s="29" t="str">
        <f>IF($B1051="", "", IFERROR((VLOOKUP($B1051,Ingredients!$A:$H,6,FALSE)*($D1051/(VLOOKUP($B1051,Ingredients!$A:$H,3,FALSE)))), "ingredient not in list"))</f>
        <v/>
      </c>
      <c r="P1051" s="9" t="str">
        <f>IF(AND(G1051&lt;&gt;"",G1052=""),SUM(G$1:G1052)-SUM(P$1:P1050),"")</f>
        <v/>
      </c>
      <c r="Q1051" t="str">
        <f>IF(AND(O1051&lt;&gt;"",O1052=""),SUM(O$1:O1052)-SUM(Q$1:Q1050),"")</f>
        <v/>
      </c>
      <c r="R1051" s="114" t="str">
        <f>IF(AND(I1051&lt;&gt;"",I1052=""),SUM(I$1:I1052)-SUM(R$1:R1050),"")</f>
        <v/>
      </c>
      <c r="S1051" s="114" t="str">
        <f>IF(AND(K1051&lt;&gt;"",K1052=""),SUM(K$1:K1052)-SUM(S$1:S1050),"")</f>
        <v/>
      </c>
      <c r="T1051" s="114" t="str">
        <f>IF(AND(M1051&lt;&gt;"",M1052=""),SUM(M$1:M1052)-SUM(T$1:T1050),"")</f>
        <v/>
      </c>
      <c r="V1051" s="9" t="str">
        <f t="shared" si="182"/>
        <v/>
      </c>
      <c r="W1051" s="28" t="str">
        <f t="shared" si="183"/>
        <v/>
      </c>
      <c r="X1051" s="114" t="str">
        <f t="shared" si="184"/>
        <v/>
      </c>
      <c r="Y1051" s="114" t="str">
        <f t="shared" si="185"/>
        <v/>
      </c>
      <c r="Z1051" s="114" t="str">
        <f t="shared" si="186"/>
        <v/>
      </c>
    </row>
    <row r="1052" spans="3:26" ht="15.75" customHeight="1" x14ac:dyDescent="0.2">
      <c r="C1052" t="str">
        <f t="shared" si="176"/>
        <v/>
      </c>
      <c r="E1052" s="3" t="str">
        <f>IF(B1052="","",IFERROR(VLOOKUP(B1052,Ingredients!$A:$G,4,FALSE),"ingredient not in list"))</f>
        <v/>
      </c>
      <c r="F1052" t="str">
        <f t="shared" si="177"/>
        <v/>
      </c>
      <c r="G1052" s="9" t="str">
        <f>IF(B1052="", "", IFERROR((VLOOKUP(B1052,Ingredients!$A:$H,8,FALSE)*(D1052/(VLOOKUP(B1052,Ingredients!$A:$H,3,FALSE)))), "ingredient not in list"))</f>
        <v/>
      </c>
      <c r="H1052" t="str">
        <f t="shared" si="178"/>
        <v/>
      </c>
      <c r="I1052" s="69" t="str">
        <f>IF($B1052="", "", IFERROR((VLOOKUP($B1052,Ingredients!$A:$K,9,FALSE)*($D1052/(VLOOKUP($B1052,Ingredients!$A:$K,3,FALSE)))), "ingredient not in list"))</f>
        <v/>
      </c>
      <c r="J1052" t="str">
        <f t="shared" si="179"/>
        <v/>
      </c>
      <c r="K1052" s="69" t="str">
        <f>IF($B1052="", "", IFERROR((VLOOKUP($B1052,Ingredients!$A:$K,10,FALSE)*($D1052/(VLOOKUP($B1052,Ingredients!$A:$K,3,FALSE)))), "ingredient not in list"))</f>
        <v/>
      </c>
      <c r="L1052" t="str">
        <f t="shared" si="180"/>
        <v/>
      </c>
      <c r="M1052" s="69" t="str">
        <f>IF($B1052="", "", IFERROR((VLOOKUP($B1052,Ingredients!$A:$K,11,FALSE)*($D1052/(VLOOKUP($B1052,Ingredients!$A:$K,3,FALSE)))), "ingredient not in list"))</f>
        <v/>
      </c>
      <c r="N1052" t="str">
        <f t="shared" si="181"/>
        <v/>
      </c>
      <c r="O1052" s="29" t="str">
        <f>IF($B1052="", "", IFERROR((VLOOKUP($B1052,Ingredients!$A:$H,6,FALSE)*($D1052/(VLOOKUP($B1052,Ingredients!$A:$H,3,FALSE)))), "ingredient not in list"))</f>
        <v/>
      </c>
      <c r="P1052" s="9" t="str">
        <f>IF(AND(G1052&lt;&gt;"",G1053=""),SUM(G$1:G1053)-SUM(P$1:P1051),"")</f>
        <v/>
      </c>
      <c r="Q1052" t="str">
        <f>IF(AND(O1052&lt;&gt;"",O1053=""),SUM(O$1:O1053)-SUM(Q$1:Q1051),"")</f>
        <v/>
      </c>
      <c r="R1052" s="114" t="str">
        <f>IF(AND(I1052&lt;&gt;"",I1053=""),SUM(I$1:I1053)-SUM(R$1:R1051),"")</f>
        <v/>
      </c>
      <c r="S1052" s="114" t="str">
        <f>IF(AND(K1052&lt;&gt;"",K1053=""),SUM(K$1:K1053)-SUM(S$1:S1051),"")</f>
        <v/>
      </c>
      <c r="T1052" s="114" t="str">
        <f>IF(AND(M1052&lt;&gt;"",M1053=""),SUM(M$1:M1053)-SUM(T$1:T1051),"")</f>
        <v/>
      </c>
      <c r="V1052" s="9" t="str">
        <f t="shared" si="182"/>
        <v/>
      </c>
      <c r="W1052" s="28" t="str">
        <f t="shared" si="183"/>
        <v/>
      </c>
      <c r="X1052" s="114" t="str">
        <f t="shared" si="184"/>
        <v/>
      </c>
      <c r="Y1052" s="114" t="str">
        <f t="shared" si="185"/>
        <v/>
      </c>
      <c r="Z1052" s="114" t="str">
        <f t="shared" si="186"/>
        <v/>
      </c>
    </row>
    <row r="1053" spans="3:26" ht="15.75" customHeight="1" x14ac:dyDescent="0.2">
      <c r="C1053" t="str">
        <f t="shared" si="176"/>
        <v/>
      </c>
      <c r="E1053" s="3" t="str">
        <f>IF(B1053="","",IFERROR(VLOOKUP(B1053,Ingredients!$A:$G,4,FALSE),"ingredient not in list"))</f>
        <v/>
      </c>
      <c r="F1053" t="str">
        <f t="shared" si="177"/>
        <v/>
      </c>
      <c r="G1053" s="9" t="str">
        <f>IF(B1053="", "", IFERROR((VLOOKUP(B1053,Ingredients!$A:$H,8,FALSE)*(D1053/(VLOOKUP(B1053,Ingredients!$A:$H,3,FALSE)))), "ingredient not in list"))</f>
        <v/>
      </c>
      <c r="H1053" t="str">
        <f t="shared" si="178"/>
        <v/>
      </c>
      <c r="I1053" s="69" t="str">
        <f>IF($B1053="", "", IFERROR((VLOOKUP($B1053,Ingredients!$A:$K,9,FALSE)*($D1053/(VLOOKUP($B1053,Ingredients!$A:$K,3,FALSE)))), "ingredient not in list"))</f>
        <v/>
      </c>
      <c r="J1053" t="str">
        <f t="shared" si="179"/>
        <v/>
      </c>
      <c r="K1053" s="69" t="str">
        <f>IF($B1053="", "", IFERROR((VLOOKUP($B1053,Ingredients!$A:$K,10,FALSE)*($D1053/(VLOOKUP($B1053,Ingredients!$A:$K,3,FALSE)))), "ingredient not in list"))</f>
        <v/>
      </c>
      <c r="L1053" t="str">
        <f t="shared" si="180"/>
        <v/>
      </c>
      <c r="M1053" s="69" t="str">
        <f>IF($B1053="", "", IFERROR((VLOOKUP($B1053,Ingredients!$A:$K,11,FALSE)*($D1053/(VLOOKUP($B1053,Ingredients!$A:$K,3,FALSE)))), "ingredient not in list"))</f>
        <v/>
      </c>
      <c r="N1053" t="str">
        <f t="shared" si="181"/>
        <v/>
      </c>
      <c r="O1053" s="29" t="str">
        <f>IF($B1053="", "", IFERROR((VLOOKUP($B1053,Ingredients!$A:$H,6,FALSE)*($D1053/(VLOOKUP($B1053,Ingredients!$A:$H,3,FALSE)))), "ingredient not in list"))</f>
        <v/>
      </c>
      <c r="P1053" s="9" t="str">
        <f>IF(AND(G1053&lt;&gt;"",G1054=""),SUM(G$1:G1054)-SUM(P$1:P1052),"")</f>
        <v/>
      </c>
      <c r="Q1053" t="str">
        <f>IF(AND(O1053&lt;&gt;"",O1054=""),SUM(O$1:O1054)-SUM(Q$1:Q1052),"")</f>
        <v/>
      </c>
      <c r="R1053" s="114" t="str">
        <f>IF(AND(I1053&lt;&gt;"",I1054=""),SUM(I$1:I1054)-SUM(R$1:R1052),"")</f>
        <v/>
      </c>
      <c r="S1053" s="114" t="str">
        <f>IF(AND(K1053&lt;&gt;"",K1054=""),SUM(K$1:K1054)-SUM(S$1:S1052),"")</f>
        <v/>
      </c>
      <c r="T1053" s="114" t="str">
        <f>IF(AND(M1053&lt;&gt;"",M1054=""),SUM(M$1:M1054)-SUM(T$1:T1052),"")</f>
        <v/>
      </c>
      <c r="V1053" s="9" t="str">
        <f t="shared" si="182"/>
        <v/>
      </c>
      <c r="W1053" s="28" t="str">
        <f t="shared" si="183"/>
        <v/>
      </c>
      <c r="X1053" s="114" t="str">
        <f t="shared" si="184"/>
        <v/>
      </c>
      <c r="Y1053" s="114" t="str">
        <f t="shared" si="185"/>
        <v/>
      </c>
      <c r="Z1053" s="114" t="str">
        <f t="shared" si="186"/>
        <v/>
      </c>
    </row>
    <row r="1054" spans="3:26" ht="15.75" customHeight="1" x14ac:dyDescent="0.2">
      <c r="C1054" t="str">
        <f t="shared" si="176"/>
        <v/>
      </c>
      <c r="E1054" s="3" t="str">
        <f>IF(B1054="","",IFERROR(VLOOKUP(B1054,Ingredients!$A:$G,4,FALSE),"ingredient not in list"))</f>
        <v/>
      </c>
      <c r="F1054" t="str">
        <f t="shared" si="177"/>
        <v/>
      </c>
      <c r="G1054" s="9" t="str">
        <f>IF(B1054="", "", IFERROR((VLOOKUP(B1054,Ingredients!$A:$H,8,FALSE)*(D1054/(VLOOKUP(B1054,Ingredients!$A:$H,3,FALSE)))), "ingredient not in list"))</f>
        <v/>
      </c>
      <c r="H1054" t="str">
        <f t="shared" si="178"/>
        <v/>
      </c>
      <c r="I1054" s="69" t="str">
        <f>IF($B1054="", "", IFERROR((VLOOKUP($B1054,Ingredients!$A:$K,9,FALSE)*($D1054/(VLOOKUP($B1054,Ingredients!$A:$K,3,FALSE)))), "ingredient not in list"))</f>
        <v/>
      </c>
      <c r="J1054" t="str">
        <f t="shared" si="179"/>
        <v/>
      </c>
      <c r="K1054" s="69" t="str">
        <f>IF($B1054="", "", IFERROR((VLOOKUP($B1054,Ingredients!$A:$K,10,FALSE)*($D1054/(VLOOKUP($B1054,Ingredients!$A:$K,3,FALSE)))), "ingredient not in list"))</f>
        <v/>
      </c>
      <c r="L1054" t="str">
        <f t="shared" si="180"/>
        <v/>
      </c>
      <c r="M1054" s="69" t="str">
        <f>IF($B1054="", "", IFERROR((VLOOKUP($B1054,Ingredients!$A:$K,11,FALSE)*($D1054/(VLOOKUP($B1054,Ingredients!$A:$K,3,FALSE)))), "ingredient not in list"))</f>
        <v/>
      </c>
      <c r="N1054" t="str">
        <f t="shared" si="181"/>
        <v/>
      </c>
      <c r="O1054" s="29" t="str">
        <f>IF($B1054="", "", IFERROR((VLOOKUP($B1054,Ingredients!$A:$H,6,FALSE)*($D1054/(VLOOKUP($B1054,Ingredients!$A:$H,3,FALSE)))), "ingredient not in list"))</f>
        <v/>
      </c>
      <c r="P1054" s="9" t="str">
        <f>IF(AND(G1054&lt;&gt;"",G1055=""),SUM(G$1:G1055)-SUM(P$1:P1053),"")</f>
        <v/>
      </c>
      <c r="Q1054" t="str">
        <f>IF(AND(O1054&lt;&gt;"",O1055=""),SUM(O$1:O1055)-SUM(Q$1:Q1053),"")</f>
        <v/>
      </c>
      <c r="R1054" s="114" t="str">
        <f>IF(AND(I1054&lt;&gt;"",I1055=""),SUM(I$1:I1055)-SUM(R$1:R1053),"")</f>
        <v/>
      </c>
      <c r="S1054" s="114" t="str">
        <f>IF(AND(K1054&lt;&gt;"",K1055=""),SUM(K$1:K1055)-SUM(S$1:S1053),"")</f>
        <v/>
      </c>
      <c r="T1054" s="114" t="str">
        <f>IF(AND(M1054&lt;&gt;"",M1055=""),SUM(M$1:M1055)-SUM(T$1:T1053),"")</f>
        <v/>
      </c>
      <c r="V1054" s="9" t="str">
        <f t="shared" si="182"/>
        <v/>
      </c>
      <c r="W1054" s="28" t="str">
        <f t="shared" si="183"/>
        <v/>
      </c>
      <c r="X1054" s="114" t="str">
        <f t="shared" si="184"/>
        <v/>
      </c>
      <c r="Y1054" s="114" t="str">
        <f t="shared" si="185"/>
        <v/>
      </c>
      <c r="Z1054" s="114" t="str">
        <f t="shared" si="186"/>
        <v/>
      </c>
    </row>
    <row r="1055" spans="3:26" ht="15.75" customHeight="1" x14ac:dyDescent="0.2">
      <c r="C1055" t="str">
        <f t="shared" si="176"/>
        <v/>
      </c>
      <c r="E1055" s="3" t="str">
        <f>IF(B1055="","",IFERROR(VLOOKUP(B1055,Ingredients!$A:$G,4,FALSE),"ingredient not in list"))</f>
        <v/>
      </c>
      <c r="F1055" t="str">
        <f t="shared" si="177"/>
        <v/>
      </c>
      <c r="G1055" s="9" t="str">
        <f>IF(B1055="", "", IFERROR((VLOOKUP(B1055,Ingredients!$A:$H,8,FALSE)*(D1055/(VLOOKUP(B1055,Ingredients!$A:$H,3,FALSE)))), "ingredient not in list"))</f>
        <v/>
      </c>
      <c r="H1055" t="str">
        <f t="shared" si="178"/>
        <v/>
      </c>
      <c r="I1055" s="69" t="str">
        <f>IF($B1055="", "", IFERROR((VLOOKUP($B1055,Ingredients!$A:$K,9,FALSE)*($D1055/(VLOOKUP($B1055,Ingredients!$A:$K,3,FALSE)))), "ingredient not in list"))</f>
        <v/>
      </c>
      <c r="J1055" t="str">
        <f t="shared" si="179"/>
        <v/>
      </c>
      <c r="K1055" s="69" t="str">
        <f>IF($B1055="", "", IFERROR((VLOOKUP($B1055,Ingredients!$A:$K,10,FALSE)*($D1055/(VLOOKUP($B1055,Ingredients!$A:$K,3,FALSE)))), "ingredient not in list"))</f>
        <v/>
      </c>
      <c r="L1055" t="str">
        <f t="shared" si="180"/>
        <v/>
      </c>
      <c r="M1055" s="69" t="str">
        <f>IF($B1055="", "", IFERROR((VLOOKUP($B1055,Ingredients!$A:$K,11,FALSE)*($D1055/(VLOOKUP($B1055,Ingredients!$A:$K,3,FALSE)))), "ingredient not in list"))</f>
        <v/>
      </c>
      <c r="N1055" t="str">
        <f t="shared" si="181"/>
        <v/>
      </c>
      <c r="O1055" s="29" t="str">
        <f>IF($B1055="", "", IFERROR((VLOOKUP($B1055,Ingredients!$A:$H,6,FALSE)*($D1055/(VLOOKUP($B1055,Ingredients!$A:$H,3,FALSE)))), "ingredient not in list"))</f>
        <v/>
      </c>
      <c r="P1055" s="9" t="str">
        <f>IF(AND(G1055&lt;&gt;"",G1056=""),SUM(G$1:G1056)-SUM(P$1:P1054),"")</f>
        <v/>
      </c>
      <c r="Q1055" t="str">
        <f>IF(AND(O1055&lt;&gt;"",O1056=""),SUM(O$1:O1056)-SUM(Q$1:Q1054),"")</f>
        <v/>
      </c>
      <c r="R1055" s="114" t="str">
        <f>IF(AND(I1055&lt;&gt;"",I1056=""),SUM(I$1:I1056)-SUM(R$1:R1054),"")</f>
        <v/>
      </c>
      <c r="S1055" s="114" t="str">
        <f>IF(AND(K1055&lt;&gt;"",K1056=""),SUM(K$1:K1056)-SUM(S$1:S1054),"")</f>
        <v/>
      </c>
      <c r="T1055" s="114" t="str">
        <f>IF(AND(M1055&lt;&gt;"",M1056=""),SUM(M$1:M1056)-SUM(T$1:T1054),"")</f>
        <v/>
      </c>
      <c r="V1055" s="9" t="str">
        <f t="shared" si="182"/>
        <v/>
      </c>
      <c r="W1055" s="28" t="str">
        <f t="shared" si="183"/>
        <v/>
      </c>
      <c r="X1055" s="114" t="str">
        <f t="shared" si="184"/>
        <v/>
      </c>
      <c r="Y1055" s="114" t="str">
        <f t="shared" si="185"/>
        <v/>
      </c>
      <c r="Z1055" s="114" t="str">
        <f t="shared" si="186"/>
        <v/>
      </c>
    </row>
    <row r="1056" spans="3:26" ht="15.75" customHeight="1" x14ac:dyDescent="0.2">
      <c r="C1056" t="str">
        <f t="shared" si="176"/>
        <v/>
      </c>
      <c r="E1056" s="3" t="str">
        <f>IF(B1056="","",IFERROR(VLOOKUP(B1056,Ingredients!$A:$G,4,FALSE),"ingredient not in list"))</f>
        <v/>
      </c>
      <c r="F1056" t="str">
        <f t="shared" si="177"/>
        <v/>
      </c>
      <c r="G1056" s="9" t="str">
        <f>IF(B1056="", "", IFERROR((VLOOKUP(B1056,Ingredients!$A:$H,8,FALSE)*(D1056/(VLOOKUP(B1056,Ingredients!$A:$H,3,FALSE)))), "ingredient not in list"))</f>
        <v/>
      </c>
      <c r="H1056" t="str">
        <f t="shared" si="178"/>
        <v/>
      </c>
      <c r="I1056" s="69" t="str">
        <f>IF($B1056="", "", IFERROR((VLOOKUP($B1056,Ingredients!$A:$K,9,FALSE)*($D1056/(VLOOKUP($B1056,Ingredients!$A:$K,3,FALSE)))), "ingredient not in list"))</f>
        <v/>
      </c>
      <c r="J1056" t="str">
        <f t="shared" si="179"/>
        <v/>
      </c>
      <c r="K1056" s="69" t="str">
        <f>IF($B1056="", "", IFERROR((VLOOKUP($B1056,Ingredients!$A:$K,10,FALSE)*($D1056/(VLOOKUP($B1056,Ingredients!$A:$K,3,FALSE)))), "ingredient not in list"))</f>
        <v/>
      </c>
      <c r="L1056" t="str">
        <f t="shared" si="180"/>
        <v/>
      </c>
      <c r="M1056" s="69" t="str">
        <f>IF($B1056="", "", IFERROR((VLOOKUP($B1056,Ingredients!$A:$K,11,FALSE)*($D1056/(VLOOKUP($B1056,Ingredients!$A:$K,3,FALSE)))), "ingredient not in list"))</f>
        <v/>
      </c>
      <c r="N1056" t="str">
        <f t="shared" si="181"/>
        <v/>
      </c>
      <c r="O1056" s="29" t="str">
        <f>IF($B1056="", "", IFERROR((VLOOKUP($B1056,Ingredients!$A:$H,6,FALSE)*($D1056/(VLOOKUP($B1056,Ingredients!$A:$H,3,FALSE)))), "ingredient not in list"))</f>
        <v/>
      </c>
      <c r="P1056" s="9" t="str">
        <f>IF(AND(G1056&lt;&gt;"",G1057=""),SUM(G$1:G1057)-SUM(P$1:P1055),"")</f>
        <v/>
      </c>
      <c r="Q1056" t="str">
        <f>IF(AND(O1056&lt;&gt;"",O1057=""),SUM(O$1:O1057)-SUM(Q$1:Q1055),"")</f>
        <v/>
      </c>
      <c r="R1056" s="114" t="str">
        <f>IF(AND(I1056&lt;&gt;"",I1057=""),SUM(I$1:I1057)-SUM(R$1:R1055),"")</f>
        <v/>
      </c>
      <c r="S1056" s="114" t="str">
        <f>IF(AND(K1056&lt;&gt;"",K1057=""),SUM(K$1:K1057)-SUM(S$1:S1055),"")</f>
        <v/>
      </c>
      <c r="T1056" s="114" t="str">
        <f>IF(AND(M1056&lt;&gt;"",M1057=""),SUM(M$1:M1057)-SUM(T$1:T1055),"")</f>
        <v/>
      </c>
      <c r="V1056" s="9" t="str">
        <f t="shared" si="182"/>
        <v/>
      </c>
      <c r="W1056" s="28" t="str">
        <f t="shared" si="183"/>
        <v/>
      </c>
      <c r="X1056" s="114" t="str">
        <f t="shared" si="184"/>
        <v/>
      </c>
      <c r="Y1056" s="114" t="str">
        <f t="shared" si="185"/>
        <v/>
      </c>
      <c r="Z1056" s="114" t="str">
        <f t="shared" si="186"/>
        <v/>
      </c>
    </row>
    <row r="1057" spans="3:26" ht="15.75" customHeight="1" x14ac:dyDescent="0.2">
      <c r="C1057" t="str">
        <f t="shared" si="176"/>
        <v/>
      </c>
      <c r="E1057" s="3" t="str">
        <f>IF(B1057="","",IFERROR(VLOOKUP(B1057,Ingredients!$A:$G,4,FALSE),"ingredient not in list"))</f>
        <v/>
      </c>
      <c r="F1057" t="str">
        <f t="shared" si="177"/>
        <v/>
      </c>
      <c r="G1057" s="9" t="str">
        <f>IF(B1057="", "", IFERROR((VLOOKUP(B1057,Ingredients!$A:$H,8,FALSE)*(D1057/(VLOOKUP(B1057,Ingredients!$A:$H,3,FALSE)))), "ingredient not in list"))</f>
        <v/>
      </c>
      <c r="H1057" t="str">
        <f t="shared" si="178"/>
        <v/>
      </c>
      <c r="I1057" s="69" t="str">
        <f>IF($B1057="", "", IFERROR((VLOOKUP($B1057,Ingredients!$A:$K,9,FALSE)*($D1057/(VLOOKUP($B1057,Ingredients!$A:$K,3,FALSE)))), "ingredient not in list"))</f>
        <v/>
      </c>
      <c r="J1057" t="str">
        <f t="shared" si="179"/>
        <v/>
      </c>
      <c r="K1057" s="69" t="str">
        <f>IF($B1057="", "", IFERROR((VLOOKUP($B1057,Ingredients!$A:$K,10,FALSE)*($D1057/(VLOOKUP($B1057,Ingredients!$A:$K,3,FALSE)))), "ingredient not in list"))</f>
        <v/>
      </c>
      <c r="L1057" t="str">
        <f t="shared" si="180"/>
        <v/>
      </c>
      <c r="M1057" s="69" t="str">
        <f>IF($B1057="", "", IFERROR((VLOOKUP($B1057,Ingredients!$A:$K,11,FALSE)*($D1057/(VLOOKUP($B1057,Ingredients!$A:$K,3,FALSE)))), "ingredient not in list"))</f>
        <v/>
      </c>
      <c r="N1057" t="str">
        <f t="shared" si="181"/>
        <v/>
      </c>
      <c r="O1057" s="29" t="str">
        <f>IF($B1057="", "", IFERROR((VLOOKUP($B1057,Ingredients!$A:$H,6,FALSE)*($D1057/(VLOOKUP($B1057,Ingredients!$A:$H,3,FALSE)))), "ingredient not in list"))</f>
        <v/>
      </c>
      <c r="P1057" s="9" t="str">
        <f>IF(AND(G1057&lt;&gt;"",G1058=""),SUM(G$1:G1058)-SUM(P$1:P1056),"")</f>
        <v/>
      </c>
      <c r="Q1057" t="str">
        <f>IF(AND(O1057&lt;&gt;"",O1058=""),SUM(O$1:O1058)-SUM(Q$1:Q1056),"")</f>
        <v/>
      </c>
      <c r="R1057" s="114" t="str">
        <f>IF(AND(I1057&lt;&gt;"",I1058=""),SUM(I$1:I1058)-SUM(R$1:R1056),"")</f>
        <v/>
      </c>
      <c r="S1057" s="114" t="str">
        <f>IF(AND(K1057&lt;&gt;"",K1058=""),SUM(K$1:K1058)-SUM(S$1:S1056),"")</f>
        <v/>
      </c>
      <c r="T1057" s="114" t="str">
        <f>IF(AND(M1057&lt;&gt;"",M1058=""),SUM(M$1:M1058)-SUM(T$1:T1056),"")</f>
        <v/>
      </c>
      <c r="V1057" s="9" t="str">
        <f t="shared" si="182"/>
        <v/>
      </c>
      <c r="W1057" s="28" t="str">
        <f t="shared" si="183"/>
        <v/>
      </c>
      <c r="X1057" s="114" t="str">
        <f t="shared" si="184"/>
        <v/>
      </c>
      <c r="Y1057" s="114" t="str">
        <f t="shared" si="185"/>
        <v/>
      </c>
      <c r="Z1057" s="114" t="str">
        <f t="shared" si="186"/>
        <v/>
      </c>
    </row>
    <row r="1058" spans="3:26" ht="15.75" customHeight="1" x14ac:dyDescent="0.2">
      <c r="C1058" t="str">
        <f t="shared" si="176"/>
        <v/>
      </c>
      <c r="E1058" s="3" t="str">
        <f>IF(B1058="","",IFERROR(VLOOKUP(B1058,Ingredients!$A:$G,4,FALSE),"ingredient not in list"))</f>
        <v/>
      </c>
      <c r="F1058" t="str">
        <f t="shared" si="177"/>
        <v/>
      </c>
      <c r="G1058" s="9" t="str">
        <f>IF(B1058="", "", IFERROR((VLOOKUP(B1058,Ingredients!$A:$H,8,FALSE)*(D1058/(VLOOKUP(B1058,Ingredients!$A:$H,3,FALSE)))), "ingredient not in list"))</f>
        <v/>
      </c>
      <c r="H1058" t="str">
        <f t="shared" si="178"/>
        <v/>
      </c>
      <c r="I1058" s="69" t="str">
        <f>IF($B1058="", "", IFERROR((VLOOKUP($B1058,Ingredients!$A:$K,9,FALSE)*($D1058/(VLOOKUP($B1058,Ingredients!$A:$K,3,FALSE)))), "ingredient not in list"))</f>
        <v/>
      </c>
      <c r="J1058" t="str">
        <f t="shared" si="179"/>
        <v/>
      </c>
      <c r="K1058" s="69" t="str">
        <f>IF($B1058="", "", IFERROR((VLOOKUP($B1058,Ingredients!$A:$K,10,FALSE)*($D1058/(VLOOKUP($B1058,Ingredients!$A:$K,3,FALSE)))), "ingredient not in list"))</f>
        <v/>
      </c>
      <c r="L1058" t="str">
        <f t="shared" si="180"/>
        <v/>
      </c>
      <c r="M1058" s="69" t="str">
        <f>IF($B1058="", "", IFERROR((VLOOKUP($B1058,Ingredients!$A:$K,11,FALSE)*($D1058/(VLOOKUP($B1058,Ingredients!$A:$K,3,FALSE)))), "ingredient not in list"))</f>
        <v/>
      </c>
      <c r="N1058" t="str">
        <f t="shared" si="181"/>
        <v/>
      </c>
      <c r="O1058" s="29" t="str">
        <f>IF($B1058="", "", IFERROR((VLOOKUP($B1058,Ingredients!$A:$H,6,FALSE)*($D1058/(VLOOKUP($B1058,Ingredients!$A:$H,3,FALSE)))), "ingredient not in list"))</f>
        <v/>
      </c>
      <c r="P1058" s="9" t="str">
        <f>IF(AND(G1058&lt;&gt;"",G1059=""),SUM(G$1:G1059)-SUM(P$1:P1057),"")</f>
        <v/>
      </c>
      <c r="Q1058" t="str">
        <f>IF(AND(O1058&lt;&gt;"",O1059=""),SUM(O$1:O1059)-SUM(Q$1:Q1057),"")</f>
        <v/>
      </c>
      <c r="R1058" s="114" t="str">
        <f>IF(AND(I1058&lt;&gt;"",I1059=""),SUM(I$1:I1059)-SUM(R$1:R1057),"")</f>
        <v/>
      </c>
      <c r="S1058" s="114" t="str">
        <f>IF(AND(K1058&lt;&gt;"",K1059=""),SUM(K$1:K1059)-SUM(S$1:S1057),"")</f>
        <v/>
      </c>
      <c r="T1058" s="114" t="str">
        <f>IF(AND(M1058&lt;&gt;"",M1059=""),SUM(M$1:M1059)-SUM(T$1:T1057),"")</f>
        <v/>
      </c>
      <c r="V1058" s="9" t="str">
        <f t="shared" si="182"/>
        <v/>
      </c>
      <c r="W1058" s="28" t="str">
        <f t="shared" si="183"/>
        <v/>
      </c>
      <c r="X1058" s="114" t="str">
        <f t="shared" si="184"/>
        <v/>
      </c>
      <c r="Y1058" s="114" t="str">
        <f t="shared" si="185"/>
        <v/>
      </c>
      <c r="Z1058" s="114" t="str">
        <f t="shared" si="186"/>
        <v/>
      </c>
    </row>
    <row r="1059" spans="3:26" ht="15.75" customHeight="1" x14ac:dyDescent="0.2">
      <c r="C1059" t="str">
        <f t="shared" si="176"/>
        <v/>
      </c>
      <c r="E1059" s="3" t="str">
        <f>IF(B1059="","",IFERROR(VLOOKUP(B1059,Ingredients!$A:$G,4,FALSE),"ingredient not in list"))</f>
        <v/>
      </c>
      <c r="F1059" t="str">
        <f t="shared" si="177"/>
        <v/>
      </c>
      <c r="G1059" s="9" t="str">
        <f>IF(B1059="", "", IFERROR((VLOOKUP(B1059,Ingredients!$A:$H,8,FALSE)*(D1059/(VLOOKUP(B1059,Ingredients!$A:$H,3,FALSE)))), "ingredient not in list"))</f>
        <v/>
      </c>
      <c r="H1059" t="str">
        <f t="shared" si="178"/>
        <v/>
      </c>
      <c r="I1059" s="69" t="str">
        <f>IF($B1059="", "", IFERROR((VLOOKUP($B1059,Ingredients!$A:$K,9,FALSE)*($D1059/(VLOOKUP($B1059,Ingredients!$A:$K,3,FALSE)))), "ingredient not in list"))</f>
        <v/>
      </c>
      <c r="J1059" t="str">
        <f t="shared" si="179"/>
        <v/>
      </c>
      <c r="K1059" s="69" t="str">
        <f>IF($B1059="", "", IFERROR((VLOOKUP($B1059,Ingredients!$A:$K,10,FALSE)*($D1059/(VLOOKUP($B1059,Ingredients!$A:$K,3,FALSE)))), "ingredient not in list"))</f>
        <v/>
      </c>
      <c r="L1059" t="str">
        <f t="shared" si="180"/>
        <v/>
      </c>
      <c r="M1059" s="69" t="str">
        <f>IF($B1059="", "", IFERROR((VLOOKUP($B1059,Ingredients!$A:$K,11,FALSE)*($D1059/(VLOOKUP($B1059,Ingredients!$A:$K,3,FALSE)))), "ingredient not in list"))</f>
        <v/>
      </c>
      <c r="N1059" t="str">
        <f t="shared" si="181"/>
        <v/>
      </c>
      <c r="O1059" s="29" t="str">
        <f>IF($B1059="", "", IFERROR((VLOOKUP($B1059,Ingredients!$A:$H,6,FALSE)*($D1059/(VLOOKUP($B1059,Ingredients!$A:$H,3,FALSE)))), "ingredient not in list"))</f>
        <v/>
      </c>
      <c r="P1059" s="9" t="str">
        <f>IF(AND(G1059&lt;&gt;"",G1060=""),SUM(G$1:G1060)-SUM(P$1:P1058),"")</f>
        <v/>
      </c>
      <c r="Q1059" t="str">
        <f>IF(AND(O1059&lt;&gt;"",O1060=""),SUM(O$1:O1060)-SUM(Q$1:Q1058),"")</f>
        <v/>
      </c>
      <c r="R1059" s="114" t="str">
        <f>IF(AND(I1059&lt;&gt;"",I1060=""),SUM(I$1:I1060)-SUM(R$1:R1058),"")</f>
        <v/>
      </c>
      <c r="S1059" s="114" t="str">
        <f>IF(AND(K1059&lt;&gt;"",K1060=""),SUM(K$1:K1060)-SUM(S$1:S1058),"")</f>
        <v/>
      </c>
      <c r="T1059" s="114" t="str">
        <f>IF(AND(M1059&lt;&gt;"",M1060=""),SUM(M$1:M1060)-SUM(T$1:T1058),"")</f>
        <v/>
      </c>
      <c r="V1059" s="9" t="str">
        <f t="shared" si="182"/>
        <v/>
      </c>
      <c r="W1059" s="28" t="str">
        <f t="shared" si="183"/>
        <v/>
      </c>
      <c r="X1059" s="114" t="str">
        <f t="shared" si="184"/>
        <v/>
      </c>
      <c r="Y1059" s="114" t="str">
        <f t="shared" si="185"/>
        <v/>
      </c>
      <c r="Z1059" s="114" t="str">
        <f t="shared" si="186"/>
        <v/>
      </c>
    </row>
    <row r="1060" spans="3:26" ht="15.75" customHeight="1" x14ac:dyDescent="0.2">
      <c r="C1060" t="str">
        <f t="shared" si="176"/>
        <v/>
      </c>
      <c r="E1060" s="3" t="str">
        <f>IF(B1060="","",IFERROR(VLOOKUP(B1060,Ingredients!$A:$G,4,FALSE),"ingredient not in list"))</f>
        <v/>
      </c>
      <c r="F1060" t="str">
        <f t="shared" si="177"/>
        <v/>
      </c>
      <c r="G1060" s="9" t="str">
        <f>IF(B1060="", "", IFERROR((VLOOKUP(B1060,Ingredients!$A:$H,8,FALSE)*(D1060/(VLOOKUP(B1060,Ingredients!$A:$H,3,FALSE)))), "ingredient not in list"))</f>
        <v/>
      </c>
      <c r="H1060" t="str">
        <f t="shared" si="178"/>
        <v/>
      </c>
      <c r="I1060" s="69" t="str">
        <f>IF($B1060="", "", IFERROR((VLOOKUP($B1060,Ingredients!$A:$K,9,FALSE)*($D1060/(VLOOKUP($B1060,Ingredients!$A:$K,3,FALSE)))), "ingredient not in list"))</f>
        <v/>
      </c>
      <c r="J1060" t="str">
        <f t="shared" si="179"/>
        <v/>
      </c>
      <c r="K1060" s="69" t="str">
        <f>IF($B1060="", "", IFERROR((VLOOKUP($B1060,Ingredients!$A:$K,10,FALSE)*($D1060/(VLOOKUP($B1060,Ingredients!$A:$K,3,FALSE)))), "ingredient not in list"))</f>
        <v/>
      </c>
      <c r="L1060" t="str">
        <f t="shared" si="180"/>
        <v/>
      </c>
      <c r="M1060" s="69" t="str">
        <f>IF($B1060="", "", IFERROR((VLOOKUP($B1060,Ingredients!$A:$K,11,FALSE)*($D1060/(VLOOKUP($B1060,Ingredients!$A:$K,3,FALSE)))), "ingredient not in list"))</f>
        <v/>
      </c>
      <c r="N1060" t="str">
        <f t="shared" si="181"/>
        <v/>
      </c>
      <c r="O1060" s="29" t="str">
        <f>IF($B1060="", "", IFERROR((VLOOKUP($B1060,Ingredients!$A:$H,6,FALSE)*($D1060/(VLOOKUP($B1060,Ingredients!$A:$H,3,FALSE)))), "ingredient not in list"))</f>
        <v/>
      </c>
      <c r="P1060" s="9" t="str">
        <f>IF(AND(G1060&lt;&gt;"",G1061=""),SUM(G$1:G1061)-SUM(P$1:P1059),"")</f>
        <v/>
      </c>
      <c r="Q1060" t="str">
        <f>IF(AND(O1060&lt;&gt;"",O1061=""),SUM(O$1:O1061)-SUM(Q$1:Q1059),"")</f>
        <v/>
      </c>
      <c r="R1060" s="114" t="str">
        <f>IF(AND(I1060&lt;&gt;"",I1061=""),SUM(I$1:I1061)-SUM(R$1:R1059),"")</f>
        <v/>
      </c>
      <c r="S1060" s="114" t="str">
        <f>IF(AND(K1060&lt;&gt;"",K1061=""),SUM(K$1:K1061)-SUM(S$1:S1059),"")</f>
        <v/>
      </c>
      <c r="T1060" s="114" t="str">
        <f>IF(AND(M1060&lt;&gt;"",M1061=""),SUM(M$1:M1061)-SUM(T$1:T1059),"")</f>
        <v/>
      </c>
      <c r="V1060" s="9" t="str">
        <f t="shared" si="182"/>
        <v/>
      </c>
      <c r="W1060" s="28" t="str">
        <f t="shared" si="183"/>
        <v/>
      </c>
      <c r="X1060" s="114" t="str">
        <f t="shared" si="184"/>
        <v/>
      </c>
      <c r="Y1060" s="114" t="str">
        <f t="shared" si="185"/>
        <v/>
      </c>
      <c r="Z1060" s="114" t="str">
        <f t="shared" si="186"/>
        <v/>
      </c>
    </row>
    <row r="1061" spans="3:26" ht="15.75" customHeight="1" x14ac:dyDescent="0.2">
      <c r="C1061" t="str">
        <f t="shared" si="176"/>
        <v/>
      </c>
      <c r="E1061" s="3" t="str">
        <f>IF(B1061="","",IFERROR(VLOOKUP(B1061,Ingredients!$A:$G,4,FALSE),"ingredient not in list"))</f>
        <v/>
      </c>
      <c r="F1061" t="str">
        <f t="shared" si="177"/>
        <v/>
      </c>
      <c r="G1061" s="9" t="str">
        <f>IF(B1061="", "", IFERROR((VLOOKUP(B1061,Ingredients!$A:$H,8,FALSE)*(D1061/(VLOOKUP(B1061,Ingredients!$A:$H,3,FALSE)))), "ingredient not in list"))</f>
        <v/>
      </c>
      <c r="H1061" t="str">
        <f t="shared" si="178"/>
        <v/>
      </c>
      <c r="I1061" s="69" t="str">
        <f>IF($B1061="", "", IFERROR((VLOOKUP($B1061,Ingredients!$A:$K,9,FALSE)*($D1061/(VLOOKUP($B1061,Ingredients!$A:$K,3,FALSE)))), "ingredient not in list"))</f>
        <v/>
      </c>
      <c r="J1061" t="str">
        <f t="shared" si="179"/>
        <v/>
      </c>
      <c r="K1061" s="69" t="str">
        <f>IF($B1061="", "", IFERROR((VLOOKUP($B1061,Ingredients!$A:$K,10,FALSE)*($D1061/(VLOOKUP($B1061,Ingredients!$A:$K,3,FALSE)))), "ingredient not in list"))</f>
        <v/>
      </c>
      <c r="L1061" t="str">
        <f t="shared" si="180"/>
        <v/>
      </c>
      <c r="M1061" s="69" t="str">
        <f>IF($B1061="", "", IFERROR((VLOOKUP($B1061,Ingredients!$A:$K,11,FALSE)*($D1061/(VLOOKUP($B1061,Ingredients!$A:$K,3,FALSE)))), "ingredient not in list"))</f>
        <v/>
      </c>
      <c r="N1061" t="str">
        <f t="shared" si="181"/>
        <v/>
      </c>
      <c r="O1061" s="29" t="str">
        <f>IF($B1061="", "", IFERROR((VLOOKUP($B1061,Ingredients!$A:$H,6,FALSE)*($D1061/(VLOOKUP($B1061,Ingredients!$A:$H,3,FALSE)))), "ingredient not in list"))</f>
        <v/>
      </c>
      <c r="P1061" s="9" t="str">
        <f>IF(AND(G1061&lt;&gt;"",G1062=""),SUM(G$1:G1062)-SUM(P$1:P1060),"")</f>
        <v/>
      </c>
      <c r="Q1061" t="str">
        <f>IF(AND(O1061&lt;&gt;"",O1062=""),SUM(O$1:O1062)-SUM(Q$1:Q1060),"")</f>
        <v/>
      </c>
      <c r="R1061" s="114" t="str">
        <f>IF(AND(I1061&lt;&gt;"",I1062=""),SUM(I$1:I1062)-SUM(R$1:R1060),"")</f>
        <v/>
      </c>
      <c r="S1061" s="114" t="str">
        <f>IF(AND(K1061&lt;&gt;"",K1062=""),SUM(K$1:K1062)-SUM(S$1:S1060),"")</f>
        <v/>
      </c>
      <c r="T1061" s="114" t="str">
        <f>IF(AND(M1061&lt;&gt;"",M1062=""),SUM(M$1:M1062)-SUM(T$1:T1060),"")</f>
        <v/>
      </c>
      <c r="V1061" s="9" t="str">
        <f t="shared" si="182"/>
        <v/>
      </c>
      <c r="W1061" s="28" t="str">
        <f t="shared" si="183"/>
        <v/>
      </c>
      <c r="X1061" s="114" t="str">
        <f t="shared" si="184"/>
        <v/>
      </c>
      <c r="Y1061" s="114" t="str">
        <f t="shared" si="185"/>
        <v/>
      </c>
      <c r="Z1061" s="114" t="str">
        <f t="shared" si="186"/>
        <v/>
      </c>
    </row>
    <row r="1062" spans="3:26" ht="15.75" customHeight="1" x14ac:dyDescent="0.2">
      <c r="C1062" t="str">
        <f t="shared" si="176"/>
        <v/>
      </c>
      <c r="E1062" s="3" t="str">
        <f>IF(B1062="","",IFERROR(VLOOKUP(B1062,Ingredients!$A:$G,4,FALSE),"ingredient not in list"))</f>
        <v/>
      </c>
      <c r="F1062" t="str">
        <f t="shared" si="177"/>
        <v/>
      </c>
      <c r="G1062" s="9" t="str">
        <f>IF(B1062="", "", IFERROR((VLOOKUP(B1062,Ingredients!$A:$H,8,FALSE)*(D1062/(VLOOKUP(B1062,Ingredients!$A:$H,3,FALSE)))), "ingredient not in list"))</f>
        <v/>
      </c>
      <c r="H1062" t="str">
        <f t="shared" si="178"/>
        <v/>
      </c>
      <c r="I1062" s="69" t="str">
        <f>IF($B1062="", "", IFERROR((VLOOKUP($B1062,Ingredients!$A:$K,9,FALSE)*($D1062/(VLOOKUP($B1062,Ingredients!$A:$K,3,FALSE)))), "ingredient not in list"))</f>
        <v/>
      </c>
      <c r="J1062" t="str">
        <f t="shared" si="179"/>
        <v/>
      </c>
      <c r="K1062" s="69" t="str">
        <f>IF($B1062="", "", IFERROR((VLOOKUP($B1062,Ingredients!$A:$K,10,FALSE)*($D1062/(VLOOKUP($B1062,Ingredients!$A:$K,3,FALSE)))), "ingredient not in list"))</f>
        <v/>
      </c>
      <c r="L1062" t="str">
        <f t="shared" si="180"/>
        <v/>
      </c>
      <c r="M1062" s="69" t="str">
        <f>IF($B1062="", "", IFERROR((VLOOKUP($B1062,Ingredients!$A:$K,11,FALSE)*($D1062/(VLOOKUP($B1062,Ingredients!$A:$K,3,FALSE)))), "ingredient not in list"))</f>
        <v/>
      </c>
      <c r="N1062" t="str">
        <f t="shared" si="181"/>
        <v/>
      </c>
      <c r="O1062" s="29" t="str">
        <f>IF($B1062="", "", IFERROR((VLOOKUP($B1062,Ingredients!$A:$H,6,FALSE)*($D1062/(VLOOKUP($B1062,Ingredients!$A:$H,3,FALSE)))), "ingredient not in list"))</f>
        <v/>
      </c>
      <c r="P1062" s="9" t="str">
        <f>IF(AND(G1062&lt;&gt;"",G1063=""),SUM(G$1:G1063)-SUM(P$1:P1061),"")</f>
        <v/>
      </c>
      <c r="Q1062" t="str">
        <f>IF(AND(O1062&lt;&gt;"",O1063=""),SUM(O$1:O1063)-SUM(Q$1:Q1061),"")</f>
        <v/>
      </c>
      <c r="R1062" s="114" t="str">
        <f>IF(AND(I1062&lt;&gt;"",I1063=""),SUM(I$1:I1063)-SUM(R$1:R1061),"")</f>
        <v/>
      </c>
      <c r="S1062" s="114" t="str">
        <f>IF(AND(K1062&lt;&gt;"",K1063=""),SUM(K$1:K1063)-SUM(S$1:S1061),"")</f>
        <v/>
      </c>
      <c r="T1062" s="114" t="str">
        <f>IF(AND(M1062&lt;&gt;"",M1063=""),SUM(M$1:M1063)-SUM(T$1:T1061),"")</f>
        <v/>
      </c>
      <c r="V1062" s="9" t="str">
        <f t="shared" si="182"/>
        <v/>
      </c>
      <c r="W1062" s="28" t="str">
        <f t="shared" si="183"/>
        <v/>
      </c>
      <c r="X1062" s="114" t="str">
        <f t="shared" si="184"/>
        <v/>
      </c>
      <c r="Y1062" s="114" t="str">
        <f t="shared" si="185"/>
        <v/>
      </c>
      <c r="Z1062" s="114" t="str">
        <f t="shared" si="186"/>
        <v/>
      </c>
    </row>
    <row r="1063" spans="3:26" ht="15.75" customHeight="1" x14ac:dyDescent="0.2">
      <c r="C1063" t="str">
        <f t="shared" si="176"/>
        <v/>
      </c>
      <c r="E1063" s="3" t="str">
        <f>IF(B1063="","",IFERROR(VLOOKUP(B1063,Ingredients!$A:$G,4,FALSE),"ingredient not in list"))</f>
        <v/>
      </c>
      <c r="F1063" t="str">
        <f t="shared" si="177"/>
        <v/>
      </c>
      <c r="G1063" s="9" t="str">
        <f>IF(B1063="", "", IFERROR((VLOOKUP(B1063,Ingredients!$A:$H,8,FALSE)*(D1063/(VLOOKUP(B1063,Ingredients!$A:$H,3,FALSE)))), "ingredient not in list"))</f>
        <v/>
      </c>
      <c r="H1063" t="str">
        <f t="shared" si="178"/>
        <v/>
      </c>
      <c r="I1063" s="69" t="str">
        <f>IF($B1063="", "", IFERROR((VLOOKUP($B1063,Ingredients!$A:$K,9,FALSE)*($D1063/(VLOOKUP($B1063,Ingredients!$A:$K,3,FALSE)))), "ingredient not in list"))</f>
        <v/>
      </c>
      <c r="J1063" t="str">
        <f t="shared" si="179"/>
        <v/>
      </c>
      <c r="K1063" s="69" t="str">
        <f>IF($B1063="", "", IFERROR((VLOOKUP($B1063,Ingredients!$A:$K,10,FALSE)*($D1063/(VLOOKUP($B1063,Ingredients!$A:$K,3,FALSE)))), "ingredient not in list"))</f>
        <v/>
      </c>
      <c r="L1063" t="str">
        <f t="shared" si="180"/>
        <v/>
      </c>
      <c r="M1063" s="69" t="str">
        <f>IF($B1063="", "", IFERROR((VLOOKUP($B1063,Ingredients!$A:$K,11,FALSE)*($D1063/(VLOOKUP($B1063,Ingredients!$A:$K,3,FALSE)))), "ingredient not in list"))</f>
        <v/>
      </c>
      <c r="N1063" t="str">
        <f t="shared" si="181"/>
        <v/>
      </c>
      <c r="O1063" s="29" t="str">
        <f>IF($B1063="", "", IFERROR((VLOOKUP($B1063,Ingredients!$A:$H,6,FALSE)*($D1063/(VLOOKUP($B1063,Ingredients!$A:$H,3,FALSE)))), "ingredient not in list"))</f>
        <v/>
      </c>
      <c r="P1063" s="9" t="str">
        <f>IF(AND(G1063&lt;&gt;"",G1064=""),SUM(G$1:G1064)-SUM(P$1:P1062),"")</f>
        <v/>
      </c>
      <c r="Q1063" t="str">
        <f>IF(AND(O1063&lt;&gt;"",O1064=""),SUM(O$1:O1064)-SUM(Q$1:Q1062),"")</f>
        <v/>
      </c>
      <c r="R1063" s="114" t="str">
        <f>IF(AND(I1063&lt;&gt;"",I1064=""),SUM(I$1:I1064)-SUM(R$1:R1062),"")</f>
        <v/>
      </c>
      <c r="S1063" s="114" t="str">
        <f>IF(AND(K1063&lt;&gt;"",K1064=""),SUM(K$1:K1064)-SUM(S$1:S1062),"")</f>
        <v/>
      </c>
      <c r="T1063" s="114" t="str">
        <f>IF(AND(M1063&lt;&gt;"",M1064=""),SUM(M$1:M1064)-SUM(T$1:T1062),"")</f>
        <v/>
      </c>
      <c r="V1063" s="9" t="str">
        <f t="shared" si="182"/>
        <v/>
      </c>
      <c r="W1063" s="28" t="str">
        <f t="shared" si="183"/>
        <v/>
      </c>
      <c r="X1063" s="114" t="str">
        <f t="shared" si="184"/>
        <v/>
      </c>
      <c r="Y1063" s="114" t="str">
        <f t="shared" si="185"/>
        <v/>
      </c>
      <c r="Z1063" s="114" t="str">
        <f t="shared" si="186"/>
        <v/>
      </c>
    </row>
    <row r="1064" spans="3:26" ht="15.75" customHeight="1" x14ac:dyDescent="0.2">
      <c r="C1064" t="str">
        <f t="shared" si="176"/>
        <v/>
      </c>
      <c r="E1064" s="3" t="str">
        <f>IF(B1064="","",IFERROR(VLOOKUP(B1064,Ingredients!$A:$G,4,FALSE),"ingredient not in list"))</f>
        <v/>
      </c>
      <c r="F1064" t="str">
        <f t="shared" si="177"/>
        <v/>
      </c>
      <c r="G1064" s="9" t="str">
        <f>IF(B1064="", "", IFERROR((VLOOKUP(B1064,Ingredients!$A:$H,8,FALSE)*(D1064/(VLOOKUP(B1064,Ingredients!$A:$H,3,FALSE)))), "ingredient not in list"))</f>
        <v/>
      </c>
      <c r="H1064" t="str">
        <f t="shared" si="178"/>
        <v/>
      </c>
      <c r="I1064" s="69" t="str">
        <f>IF($B1064="", "", IFERROR((VLOOKUP($B1064,Ingredients!$A:$K,9,FALSE)*($D1064/(VLOOKUP($B1064,Ingredients!$A:$K,3,FALSE)))), "ingredient not in list"))</f>
        <v/>
      </c>
      <c r="J1064" t="str">
        <f t="shared" si="179"/>
        <v/>
      </c>
      <c r="K1064" s="69" t="str">
        <f>IF($B1064="", "", IFERROR((VLOOKUP($B1064,Ingredients!$A:$K,10,FALSE)*($D1064/(VLOOKUP($B1064,Ingredients!$A:$K,3,FALSE)))), "ingredient not in list"))</f>
        <v/>
      </c>
      <c r="L1064" t="str">
        <f t="shared" si="180"/>
        <v/>
      </c>
      <c r="M1064" s="69" t="str">
        <f>IF($B1064="", "", IFERROR((VLOOKUP($B1064,Ingredients!$A:$K,11,FALSE)*($D1064/(VLOOKUP($B1064,Ingredients!$A:$K,3,FALSE)))), "ingredient not in list"))</f>
        <v/>
      </c>
      <c r="N1064" t="str">
        <f t="shared" si="181"/>
        <v/>
      </c>
      <c r="O1064" s="29" t="str">
        <f>IF($B1064="", "", IFERROR((VLOOKUP($B1064,Ingredients!$A:$H,6,FALSE)*($D1064/(VLOOKUP($B1064,Ingredients!$A:$H,3,FALSE)))), "ingredient not in list"))</f>
        <v/>
      </c>
      <c r="P1064" s="9" t="str">
        <f>IF(AND(G1064&lt;&gt;"",G1065=""),SUM(G$1:G1065)-SUM(P$1:P1063),"")</f>
        <v/>
      </c>
      <c r="Q1064" t="str">
        <f>IF(AND(O1064&lt;&gt;"",O1065=""),SUM(O$1:O1065)-SUM(Q$1:Q1063),"")</f>
        <v/>
      </c>
      <c r="R1064" s="114" t="str">
        <f>IF(AND(I1064&lt;&gt;"",I1065=""),SUM(I$1:I1065)-SUM(R$1:R1063),"")</f>
        <v/>
      </c>
      <c r="S1064" s="114" t="str">
        <f>IF(AND(K1064&lt;&gt;"",K1065=""),SUM(K$1:K1065)-SUM(S$1:S1063),"")</f>
        <v/>
      </c>
      <c r="T1064" s="114" t="str">
        <f>IF(AND(M1064&lt;&gt;"",M1065=""),SUM(M$1:M1065)-SUM(T$1:T1063),"")</f>
        <v/>
      </c>
      <c r="V1064" s="9" t="str">
        <f t="shared" si="182"/>
        <v/>
      </c>
      <c r="W1064" s="28" t="str">
        <f t="shared" si="183"/>
        <v/>
      </c>
      <c r="X1064" s="114" t="str">
        <f t="shared" si="184"/>
        <v/>
      </c>
      <c r="Y1064" s="114" t="str">
        <f t="shared" si="185"/>
        <v/>
      </c>
      <c r="Z1064" s="114" t="str">
        <f t="shared" si="186"/>
        <v/>
      </c>
    </row>
    <row r="1065" spans="3:26" ht="15.75" customHeight="1" x14ac:dyDescent="0.2">
      <c r="C1065" t="str">
        <f t="shared" si="176"/>
        <v/>
      </c>
      <c r="E1065" s="3" t="str">
        <f>IF(B1065="","",IFERROR(VLOOKUP(B1065,Ingredients!$A:$G,4,FALSE),"ingredient not in list"))</f>
        <v/>
      </c>
      <c r="F1065" t="str">
        <f t="shared" si="177"/>
        <v/>
      </c>
      <c r="G1065" s="9" t="str">
        <f>IF(B1065="", "", IFERROR((VLOOKUP(B1065,Ingredients!$A:$H,8,FALSE)*(D1065/(VLOOKUP(B1065,Ingredients!$A:$H,3,FALSE)))), "ingredient not in list"))</f>
        <v/>
      </c>
      <c r="H1065" t="str">
        <f t="shared" si="178"/>
        <v/>
      </c>
      <c r="I1065" s="69" t="str">
        <f>IF($B1065="", "", IFERROR((VLOOKUP($B1065,Ingredients!$A:$K,9,FALSE)*($D1065/(VLOOKUP($B1065,Ingredients!$A:$K,3,FALSE)))), "ingredient not in list"))</f>
        <v/>
      </c>
      <c r="J1065" t="str">
        <f t="shared" si="179"/>
        <v/>
      </c>
      <c r="K1065" s="69" t="str">
        <f>IF($B1065="", "", IFERROR((VLOOKUP($B1065,Ingredients!$A:$K,10,FALSE)*($D1065/(VLOOKUP($B1065,Ingredients!$A:$K,3,FALSE)))), "ingredient not in list"))</f>
        <v/>
      </c>
      <c r="L1065" t="str">
        <f t="shared" si="180"/>
        <v/>
      </c>
      <c r="M1065" s="69" t="str">
        <f>IF($B1065="", "", IFERROR((VLOOKUP($B1065,Ingredients!$A:$K,11,FALSE)*($D1065/(VLOOKUP($B1065,Ingredients!$A:$K,3,FALSE)))), "ingredient not in list"))</f>
        <v/>
      </c>
      <c r="N1065" t="str">
        <f t="shared" si="181"/>
        <v/>
      </c>
      <c r="O1065" s="29" t="str">
        <f>IF($B1065="", "", IFERROR((VLOOKUP($B1065,Ingredients!$A:$H,6,FALSE)*($D1065/(VLOOKUP($B1065,Ingredients!$A:$H,3,FALSE)))), "ingredient not in list"))</f>
        <v/>
      </c>
      <c r="P1065" s="9" t="str">
        <f>IF(AND(G1065&lt;&gt;"",G1066=""),SUM(G$1:G1066)-SUM(P$1:P1064),"")</f>
        <v/>
      </c>
      <c r="Q1065" t="str">
        <f>IF(AND(O1065&lt;&gt;"",O1066=""),SUM(O$1:O1066)-SUM(Q$1:Q1064),"")</f>
        <v/>
      </c>
      <c r="R1065" s="114" t="str">
        <f>IF(AND(I1065&lt;&gt;"",I1066=""),SUM(I$1:I1066)-SUM(R$1:R1064),"")</f>
        <v/>
      </c>
      <c r="S1065" s="114" t="str">
        <f>IF(AND(K1065&lt;&gt;"",K1066=""),SUM(K$1:K1066)-SUM(S$1:S1064),"")</f>
        <v/>
      </c>
      <c r="T1065" s="114" t="str">
        <f>IF(AND(M1065&lt;&gt;"",M1066=""),SUM(M$1:M1066)-SUM(T$1:T1064),"")</f>
        <v/>
      </c>
      <c r="V1065" s="9" t="str">
        <f t="shared" si="182"/>
        <v/>
      </c>
      <c r="W1065" s="28" t="str">
        <f t="shared" si="183"/>
        <v/>
      </c>
      <c r="X1065" s="114" t="str">
        <f t="shared" si="184"/>
        <v/>
      </c>
      <c r="Y1065" s="114" t="str">
        <f t="shared" si="185"/>
        <v/>
      </c>
      <c r="Z1065" s="114" t="str">
        <f t="shared" si="186"/>
        <v/>
      </c>
    </row>
    <row r="1066" spans="3:26" ht="15.75" customHeight="1" x14ac:dyDescent="0.2">
      <c r="C1066" t="str">
        <f t="shared" si="176"/>
        <v/>
      </c>
      <c r="E1066" s="3" t="str">
        <f>IF(B1066="","",IFERROR(VLOOKUP(B1066,Ingredients!$A:$G,4,FALSE),"ingredient not in list"))</f>
        <v/>
      </c>
      <c r="F1066" t="str">
        <f t="shared" si="177"/>
        <v/>
      </c>
      <c r="G1066" s="9" t="str">
        <f>IF(B1066="", "", IFERROR((VLOOKUP(B1066,Ingredients!$A:$H,8,FALSE)*(D1066/(VLOOKUP(B1066,Ingredients!$A:$H,3,FALSE)))), "ingredient not in list"))</f>
        <v/>
      </c>
      <c r="H1066" t="str">
        <f t="shared" si="178"/>
        <v/>
      </c>
      <c r="I1066" s="69" t="str">
        <f>IF($B1066="", "", IFERROR((VLOOKUP($B1066,Ingredients!$A:$K,9,FALSE)*($D1066/(VLOOKUP($B1066,Ingredients!$A:$K,3,FALSE)))), "ingredient not in list"))</f>
        <v/>
      </c>
      <c r="J1066" t="str">
        <f t="shared" si="179"/>
        <v/>
      </c>
      <c r="K1066" s="69" t="str">
        <f>IF($B1066="", "", IFERROR((VLOOKUP($B1066,Ingredients!$A:$K,10,FALSE)*($D1066/(VLOOKUP($B1066,Ingredients!$A:$K,3,FALSE)))), "ingredient not in list"))</f>
        <v/>
      </c>
      <c r="L1066" t="str">
        <f t="shared" si="180"/>
        <v/>
      </c>
      <c r="M1066" s="69" t="str">
        <f>IF($B1066="", "", IFERROR((VLOOKUP($B1066,Ingredients!$A:$K,11,FALSE)*($D1066/(VLOOKUP($B1066,Ingredients!$A:$K,3,FALSE)))), "ingredient not in list"))</f>
        <v/>
      </c>
      <c r="N1066" t="str">
        <f t="shared" si="181"/>
        <v/>
      </c>
      <c r="O1066" s="29" t="str">
        <f>IF($B1066="", "", IFERROR((VLOOKUP($B1066,Ingredients!$A:$H,6,FALSE)*($D1066/(VLOOKUP($B1066,Ingredients!$A:$H,3,FALSE)))), "ingredient not in list"))</f>
        <v/>
      </c>
      <c r="P1066" s="9" t="str">
        <f>IF(AND(G1066&lt;&gt;"",G1067=""),SUM(G$1:G1067)-SUM(P$1:P1065),"")</f>
        <v/>
      </c>
      <c r="Q1066" t="str">
        <f>IF(AND(O1066&lt;&gt;"",O1067=""),SUM(O$1:O1067)-SUM(Q$1:Q1065),"")</f>
        <v/>
      </c>
      <c r="R1066" s="114" t="str">
        <f>IF(AND(I1066&lt;&gt;"",I1067=""),SUM(I$1:I1067)-SUM(R$1:R1065),"")</f>
        <v/>
      </c>
      <c r="S1066" s="114" t="str">
        <f>IF(AND(K1066&lt;&gt;"",K1067=""),SUM(K$1:K1067)-SUM(S$1:S1065),"")</f>
        <v/>
      </c>
      <c r="T1066" s="114" t="str">
        <f>IF(AND(M1066&lt;&gt;"",M1067=""),SUM(M$1:M1067)-SUM(T$1:T1065),"")</f>
        <v/>
      </c>
      <c r="V1066" s="9" t="str">
        <f t="shared" si="182"/>
        <v/>
      </c>
      <c r="W1066" s="28" t="str">
        <f t="shared" si="183"/>
        <v/>
      </c>
      <c r="X1066" s="114" t="str">
        <f t="shared" si="184"/>
        <v/>
      </c>
      <c r="Y1066" s="114" t="str">
        <f t="shared" si="185"/>
        <v/>
      </c>
      <c r="Z1066" s="114" t="str">
        <f t="shared" si="186"/>
        <v/>
      </c>
    </row>
    <row r="1067" spans="3:26" ht="15.75" customHeight="1" x14ac:dyDescent="0.2">
      <c r="C1067" t="str">
        <f t="shared" si="176"/>
        <v/>
      </c>
      <c r="E1067" s="3" t="str">
        <f>IF(B1067="","",IFERROR(VLOOKUP(B1067,Ingredients!$A:$G,4,FALSE),"ingredient not in list"))</f>
        <v/>
      </c>
      <c r="F1067" t="str">
        <f t="shared" si="177"/>
        <v/>
      </c>
      <c r="G1067" s="9" t="str">
        <f>IF(B1067="", "", IFERROR((VLOOKUP(B1067,Ingredients!$A:$H,8,FALSE)*(D1067/(VLOOKUP(B1067,Ingredients!$A:$H,3,FALSE)))), "ingredient not in list"))</f>
        <v/>
      </c>
      <c r="H1067" t="str">
        <f t="shared" si="178"/>
        <v/>
      </c>
      <c r="I1067" s="69" t="str">
        <f>IF($B1067="", "", IFERROR((VLOOKUP($B1067,Ingredients!$A:$K,9,FALSE)*($D1067/(VLOOKUP($B1067,Ingredients!$A:$K,3,FALSE)))), "ingredient not in list"))</f>
        <v/>
      </c>
      <c r="J1067" t="str">
        <f t="shared" si="179"/>
        <v/>
      </c>
      <c r="K1067" s="69" t="str">
        <f>IF($B1067="", "", IFERROR((VLOOKUP($B1067,Ingredients!$A:$K,10,FALSE)*($D1067/(VLOOKUP($B1067,Ingredients!$A:$K,3,FALSE)))), "ingredient not in list"))</f>
        <v/>
      </c>
      <c r="L1067" t="str">
        <f t="shared" si="180"/>
        <v/>
      </c>
      <c r="M1067" s="69" t="str">
        <f>IF($B1067="", "", IFERROR((VLOOKUP($B1067,Ingredients!$A:$K,11,FALSE)*($D1067/(VLOOKUP($B1067,Ingredients!$A:$K,3,FALSE)))), "ingredient not in list"))</f>
        <v/>
      </c>
      <c r="N1067" t="str">
        <f t="shared" si="181"/>
        <v/>
      </c>
      <c r="O1067" s="29" t="str">
        <f>IF($B1067="", "", IFERROR((VLOOKUP($B1067,Ingredients!$A:$H,6,FALSE)*($D1067/(VLOOKUP($B1067,Ingredients!$A:$H,3,FALSE)))), "ingredient not in list"))</f>
        <v/>
      </c>
      <c r="P1067" s="9" t="str">
        <f>IF(AND(G1067&lt;&gt;"",G1068=""),SUM(G$1:G1068)-SUM(P$1:P1066),"")</f>
        <v/>
      </c>
      <c r="Q1067" t="str">
        <f>IF(AND(O1067&lt;&gt;"",O1068=""),SUM(O$1:O1068)-SUM(Q$1:Q1066),"")</f>
        <v/>
      </c>
      <c r="R1067" s="114" t="str">
        <f>IF(AND(I1067&lt;&gt;"",I1068=""),SUM(I$1:I1068)-SUM(R$1:R1066),"")</f>
        <v/>
      </c>
      <c r="S1067" s="114" t="str">
        <f>IF(AND(K1067&lt;&gt;"",K1068=""),SUM(K$1:K1068)-SUM(S$1:S1066),"")</f>
        <v/>
      </c>
      <c r="T1067" s="114" t="str">
        <f>IF(AND(M1067&lt;&gt;"",M1068=""),SUM(M$1:M1068)-SUM(T$1:T1066),"")</f>
        <v/>
      </c>
      <c r="V1067" s="9" t="str">
        <f t="shared" si="182"/>
        <v/>
      </c>
      <c r="W1067" s="28" t="str">
        <f t="shared" si="183"/>
        <v/>
      </c>
      <c r="X1067" s="114" t="str">
        <f t="shared" si="184"/>
        <v/>
      </c>
      <c r="Y1067" s="114" t="str">
        <f t="shared" si="185"/>
        <v/>
      </c>
      <c r="Z1067" s="114" t="str">
        <f t="shared" si="186"/>
        <v/>
      </c>
    </row>
    <row r="1068" spans="3:26" ht="15.75" customHeight="1" x14ac:dyDescent="0.2">
      <c r="C1068" t="str">
        <f t="shared" si="176"/>
        <v/>
      </c>
      <c r="E1068" s="3" t="str">
        <f>IF(B1068="","",IFERROR(VLOOKUP(B1068,Ingredients!$A:$G,4,FALSE),"ingredient not in list"))</f>
        <v/>
      </c>
      <c r="F1068" t="str">
        <f t="shared" si="177"/>
        <v/>
      </c>
      <c r="G1068" s="9" t="str">
        <f>IF(B1068="", "", IFERROR((VLOOKUP(B1068,Ingredients!$A:$H,8,FALSE)*(D1068/(VLOOKUP(B1068,Ingredients!$A:$H,3,FALSE)))), "ingredient not in list"))</f>
        <v/>
      </c>
      <c r="H1068" t="str">
        <f t="shared" si="178"/>
        <v/>
      </c>
      <c r="I1068" s="69" t="str">
        <f>IF($B1068="", "", IFERROR((VLOOKUP($B1068,Ingredients!$A:$K,9,FALSE)*($D1068/(VLOOKUP($B1068,Ingredients!$A:$K,3,FALSE)))), "ingredient not in list"))</f>
        <v/>
      </c>
      <c r="J1068" t="str">
        <f t="shared" si="179"/>
        <v/>
      </c>
      <c r="K1068" s="69" t="str">
        <f>IF($B1068="", "", IFERROR((VLOOKUP($B1068,Ingredients!$A:$K,10,FALSE)*($D1068/(VLOOKUP($B1068,Ingredients!$A:$K,3,FALSE)))), "ingredient not in list"))</f>
        <v/>
      </c>
      <c r="L1068" t="str">
        <f t="shared" si="180"/>
        <v/>
      </c>
      <c r="M1068" s="69" t="str">
        <f>IF($B1068="", "", IFERROR((VLOOKUP($B1068,Ingredients!$A:$K,11,FALSE)*($D1068/(VLOOKUP($B1068,Ingredients!$A:$K,3,FALSE)))), "ingredient not in list"))</f>
        <v/>
      </c>
      <c r="N1068" t="str">
        <f t="shared" si="181"/>
        <v/>
      </c>
      <c r="O1068" s="29" t="str">
        <f>IF($B1068="", "", IFERROR((VLOOKUP($B1068,Ingredients!$A:$H,6,FALSE)*($D1068/(VLOOKUP($B1068,Ingredients!$A:$H,3,FALSE)))), "ingredient not in list"))</f>
        <v/>
      </c>
      <c r="P1068" s="9" t="str">
        <f>IF(AND(G1068&lt;&gt;"",G1069=""),SUM(G$1:G1069)-SUM(P$1:P1067),"")</f>
        <v/>
      </c>
      <c r="Q1068" t="str">
        <f>IF(AND(O1068&lt;&gt;"",O1069=""),SUM(O$1:O1069)-SUM(Q$1:Q1067),"")</f>
        <v/>
      </c>
      <c r="R1068" s="114" t="str">
        <f>IF(AND(I1068&lt;&gt;"",I1069=""),SUM(I$1:I1069)-SUM(R$1:R1067),"")</f>
        <v/>
      </c>
      <c r="S1068" s="114" t="str">
        <f>IF(AND(K1068&lt;&gt;"",K1069=""),SUM(K$1:K1069)-SUM(S$1:S1067),"")</f>
        <v/>
      </c>
      <c r="T1068" s="114" t="str">
        <f>IF(AND(M1068&lt;&gt;"",M1069=""),SUM(M$1:M1069)-SUM(T$1:T1067),"")</f>
        <v/>
      </c>
      <c r="V1068" s="9" t="str">
        <f t="shared" si="182"/>
        <v/>
      </c>
      <c r="W1068" s="28" t="str">
        <f t="shared" si="183"/>
        <v/>
      </c>
      <c r="X1068" s="114" t="str">
        <f t="shared" si="184"/>
        <v/>
      </c>
      <c r="Y1068" s="114" t="str">
        <f t="shared" si="185"/>
        <v/>
      </c>
      <c r="Z1068" s="114" t="str">
        <f t="shared" si="186"/>
        <v/>
      </c>
    </row>
    <row r="1069" spans="3:26" ht="15.75" customHeight="1" x14ac:dyDescent="0.2">
      <c r="C1069" t="str">
        <f t="shared" si="176"/>
        <v/>
      </c>
      <c r="E1069" s="3" t="str">
        <f>IF(B1069="","",IFERROR(VLOOKUP(B1069,Ingredients!$A:$G,4,FALSE),"ingredient not in list"))</f>
        <v/>
      </c>
      <c r="F1069" t="str">
        <f t="shared" si="177"/>
        <v/>
      </c>
      <c r="G1069" s="9" t="str">
        <f>IF(B1069="", "", IFERROR((VLOOKUP(B1069,Ingredients!$A:$H,8,FALSE)*(D1069/(VLOOKUP(B1069,Ingredients!$A:$H,3,FALSE)))), "ingredient not in list"))</f>
        <v/>
      </c>
      <c r="H1069" t="str">
        <f t="shared" si="178"/>
        <v/>
      </c>
      <c r="I1069" s="69" t="str">
        <f>IF($B1069="", "", IFERROR((VLOOKUP($B1069,Ingredients!$A:$K,9,FALSE)*($D1069/(VLOOKUP($B1069,Ingredients!$A:$K,3,FALSE)))), "ingredient not in list"))</f>
        <v/>
      </c>
      <c r="J1069" t="str">
        <f t="shared" si="179"/>
        <v/>
      </c>
      <c r="K1069" s="69" t="str">
        <f>IF($B1069="", "", IFERROR((VLOOKUP($B1069,Ingredients!$A:$K,10,FALSE)*($D1069/(VLOOKUP($B1069,Ingredients!$A:$K,3,FALSE)))), "ingredient not in list"))</f>
        <v/>
      </c>
      <c r="L1069" t="str">
        <f t="shared" si="180"/>
        <v/>
      </c>
      <c r="M1069" s="69" t="str">
        <f>IF($B1069="", "", IFERROR((VLOOKUP($B1069,Ingredients!$A:$K,11,FALSE)*($D1069/(VLOOKUP($B1069,Ingredients!$A:$K,3,FALSE)))), "ingredient not in list"))</f>
        <v/>
      </c>
      <c r="N1069" t="str">
        <f t="shared" si="181"/>
        <v/>
      </c>
      <c r="O1069" s="29" t="str">
        <f>IF($B1069="", "", IFERROR((VLOOKUP($B1069,Ingredients!$A:$H,6,FALSE)*($D1069/(VLOOKUP($B1069,Ingredients!$A:$H,3,FALSE)))), "ingredient not in list"))</f>
        <v/>
      </c>
      <c r="P1069" s="9" t="str">
        <f>IF(AND(G1069&lt;&gt;"",G1070=""),SUM(G$1:G1070)-SUM(P$1:P1068),"")</f>
        <v/>
      </c>
      <c r="Q1069" t="str">
        <f>IF(AND(O1069&lt;&gt;"",O1070=""),SUM(O$1:O1070)-SUM(Q$1:Q1068),"")</f>
        <v/>
      </c>
      <c r="R1069" s="114" t="str">
        <f>IF(AND(I1069&lt;&gt;"",I1070=""),SUM(I$1:I1070)-SUM(R$1:R1068),"")</f>
        <v/>
      </c>
      <c r="S1069" s="114" t="str">
        <f>IF(AND(K1069&lt;&gt;"",K1070=""),SUM(K$1:K1070)-SUM(S$1:S1068),"")</f>
        <v/>
      </c>
      <c r="T1069" s="114" t="str">
        <f>IF(AND(M1069&lt;&gt;"",M1070=""),SUM(M$1:M1070)-SUM(T$1:T1068),"")</f>
        <v/>
      </c>
      <c r="V1069" s="9" t="str">
        <f t="shared" si="182"/>
        <v/>
      </c>
      <c r="W1069" s="28" t="str">
        <f t="shared" si="183"/>
        <v/>
      </c>
      <c r="X1069" s="114" t="str">
        <f t="shared" si="184"/>
        <v/>
      </c>
      <c r="Y1069" s="114" t="str">
        <f t="shared" si="185"/>
        <v/>
      </c>
      <c r="Z1069" s="114" t="str">
        <f t="shared" si="186"/>
        <v/>
      </c>
    </row>
    <row r="1070" spans="3:26" ht="15.75" customHeight="1" x14ac:dyDescent="0.2">
      <c r="C1070" t="str">
        <f t="shared" si="176"/>
        <v/>
      </c>
      <c r="E1070" s="3" t="str">
        <f>IF(B1070="","",IFERROR(VLOOKUP(B1070,Ingredients!$A:$G,4,FALSE),"ingredient not in list"))</f>
        <v/>
      </c>
      <c r="F1070" t="str">
        <f t="shared" si="177"/>
        <v/>
      </c>
      <c r="G1070" s="9" t="str">
        <f>IF(B1070="", "", IFERROR((VLOOKUP(B1070,Ingredients!$A:$H,8,FALSE)*(D1070/(VLOOKUP(B1070,Ingredients!$A:$H,3,FALSE)))), "ingredient not in list"))</f>
        <v/>
      </c>
      <c r="H1070" t="str">
        <f t="shared" si="178"/>
        <v/>
      </c>
      <c r="I1070" s="69" t="str">
        <f>IF($B1070="", "", IFERROR((VLOOKUP($B1070,Ingredients!$A:$K,9,FALSE)*($D1070/(VLOOKUP($B1070,Ingredients!$A:$K,3,FALSE)))), "ingredient not in list"))</f>
        <v/>
      </c>
      <c r="J1070" t="str">
        <f t="shared" si="179"/>
        <v/>
      </c>
      <c r="K1070" s="69" t="str">
        <f>IF($B1070="", "", IFERROR((VLOOKUP($B1070,Ingredients!$A:$K,10,FALSE)*($D1070/(VLOOKUP($B1070,Ingredients!$A:$K,3,FALSE)))), "ingredient not in list"))</f>
        <v/>
      </c>
      <c r="L1070" t="str">
        <f t="shared" si="180"/>
        <v/>
      </c>
      <c r="M1070" s="69" t="str">
        <f>IF($B1070="", "", IFERROR((VLOOKUP($B1070,Ingredients!$A:$K,11,FALSE)*($D1070/(VLOOKUP($B1070,Ingredients!$A:$K,3,FALSE)))), "ingredient not in list"))</f>
        <v/>
      </c>
      <c r="N1070" t="str">
        <f t="shared" si="181"/>
        <v/>
      </c>
      <c r="O1070" s="29" t="str">
        <f>IF($B1070="", "", IFERROR((VLOOKUP($B1070,Ingredients!$A:$H,6,FALSE)*($D1070/(VLOOKUP($B1070,Ingredients!$A:$H,3,FALSE)))), "ingredient not in list"))</f>
        <v/>
      </c>
      <c r="P1070" s="9" t="str">
        <f>IF(AND(G1070&lt;&gt;"",G1071=""),SUM(G$1:G1071)-SUM(P$1:P1069),"")</f>
        <v/>
      </c>
      <c r="Q1070" t="str">
        <f>IF(AND(O1070&lt;&gt;"",O1071=""),SUM(O$1:O1071)-SUM(Q$1:Q1069),"")</f>
        <v/>
      </c>
      <c r="R1070" s="114" t="str">
        <f>IF(AND(I1070&lt;&gt;"",I1071=""),SUM(I$1:I1071)-SUM(R$1:R1069),"")</f>
        <v/>
      </c>
      <c r="S1070" s="114" t="str">
        <f>IF(AND(K1070&lt;&gt;"",K1071=""),SUM(K$1:K1071)-SUM(S$1:S1069),"")</f>
        <v/>
      </c>
      <c r="T1070" s="114" t="str">
        <f>IF(AND(M1070&lt;&gt;"",M1071=""),SUM(M$1:M1071)-SUM(T$1:T1069),"")</f>
        <v/>
      </c>
      <c r="V1070" s="9" t="str">
        <f t="shared" si="182"/>
        <v/>
      </c>
      <c r="W1070" s="28" t="str">
        <f t="shared" si="183"/>
        <v/>
      </c>
      <c r="X1070" s="114" t="str">
        <f t="shared" si="184"/>
        <v/>
      </c>
      <c r="Y1070" s="114" t="str">
        <f t="shared" si="185"/>
        <v/>
      </c>
      <c r="Z1070" s="114" t="str">
        <f t="shared" si="186"/>
        <v/>
      </c>
    </row>
    <row r="1071" spans="3:26" ht="15.75" customHeight="1" x14ac:dyDescent="0.2">
      <c r="C1071" t="str">
        <f t="shared" si="176"/>
        <v/>
      </c>
      <c r="E1071" s="3" t="str">
        <f>IF(B1071="","",IFERROR(VLOOKUP(B1071,Ingredients!$A:$G,4,FALSE),"ingredient not in list"))</f>
        <v/>
      </c>
      <c r="F1071" t="str">
        <f t="shared" si="177"/>
        <v/>
      </c>
      <c r="G1071" s="9" t="str">
        <f>IF(B1071="", "", IFERROR((VLOOKUP(B1071,Ingredients!$A:$H,8,FALSE)*(D1071/(VLOOKUP(B1071,Ingredients!$A:$H,3,FALSE)))), "ingredient not in list"))</f>
        <v/>
      </c>
      <c r="H1071" t="str">
        <f t="shared" si="178"/>
        <v/>
      </c>
      <c r="I1071" s="69" t="str">
        <f>IF($B1071="", "", IFERROR((VLOOKUP($B1071,Ingredients!$A:$K,9,FALSE)*($D1071/(VLOOKUP($B1071,Ingredients!$A:$K,3,FALSE)))), "ingredient not in list"))</f>
        <v/>
      </c>
      <c r="J1071" t="str">
        <f t="shared" si="179"/>
        <v/>
      </c>
      <c r="K1071" s="69" t="str">
        <f>IF($B1071="", "", IFERROR((VLOOKUP($B1071,Ingredients!$A:$K,10,FALSE)*($D1071/(VLOOKUP($B1071,Ingredients!$A:$K,3,FALSE)))), "ingredient not in list"))</f>
        <v/>
      </c>
      <c r="L1071" t="str">
        <f t="shared" si="180"/>
        <v/>
      </c>
      <c r="M1071" s="69" t="str">
        <f>IF($B1071="", "", IFERROR((VLOOKUP($B1071,Ingredients!$A:$K,11,FALSE)*($D1071/(VLOOKUP($B1071,Ingredients!$A:$K,3,FALSE)))), "ingredient not in list"))</f>
        <v/>
      </c>
      <c r="N1071" t="str">
        <f t="shared" si="181"/>
        <v/>
      </c>
      <c r="O1071" s="29" t="str">
        <f>IF($B1071="", "", IFERROR((VLOOKUP($B1071,Ingredients!$A:$H,6,FALSE)*($D1071/(VLOOKUP($B1071,Ingredients!$A:$H,3,FALSE)))), "ingredient not in list"))</f>
        <v/>
      </c>
      <c r="P1071" s="9" t="str">
        <f>IF(AND(G1071&lt;&gt;"",G1072=""),SUM(G$1:G1072)-SUM(P$1:P1070),"")</f>
        <v/>
      </c>
      <c r="Q1071" t="str">
        <f>IF(AND(O1071&lt;&gt;"",O1072=""),SUM(O$1:O1072)-SUM(Q$1:Q1070),"")</f>
        <v/>
      </c>
      <c r="R1071" s="114" t="str">
        <f>IF(AND(I1071&lt;&gt;"",I1072=""),SUM(I$1:I1072)-SUM(R$1:R1070),"")</f>
        <v/>
      </c>
      <c r="S1071" s="114" t="str">
        <f>IF(AND(K1071&lt;&gt;"",K1072=""),SUM(K$1:K1072)-SUM(S$1:S1070),"")</f>
        <v/>
      </c>
      <c r="T1071" s="114" t="str">
        <f>IF(AND(M1071&lt;&gt;"",M1072=""),SUM(M$1:M1072)-SUM(T$1:T1070),"")</f>
        <v/>
      </c>
      <c r="V1071" s="9" t="str">
        <f t="shared" si="182"/>
        <v/>
      </c>
      <c r="W1071" s="28" t="str">
        <f t="shared" si="183"/>
        <v/>
      </c>
      <c r="X1071" s="114" t="str">
        <f t="shared" si="184"/>
        <v/>
      </c>
      <c r="Y1071" s="114" t="str">
        <f t="shared" si="185"/>
        <v/>
      </c>
      <c r="Z1071" s="114" t="str">
        <f t="shared" si="186"/>
        <v/>
      </c>
    </row>
    <row r="1072" spans="3:26" ht="15.75" customHeight="1" x14ac:dyDescent="0.2">
      <c r="C1072" t="str">
        <f t="shared" si="176"/>
        <v/>
      </c>
      <c r="E1072" s="3" t="str">
        <f>IF(B1072="","",IFERROR(VLOOKUP(B1072,Ingredients!$A:$G,4,FALSE),"ingredient not in list"))</f>
        <v/>
      </c>
      <c r="F1072" t="str">
        <f t="shared" si="177"/>
        <v/>
      </c>
      <c r="G1072" s="9" t="str">
        <f>IF(B1072="", "", IFERROR((VLOOKUP(B1072,Ingredients!$A:$H,8,FALSE)*(D1072/(VLOOKUP(B1072,Ingredients!$A:$H,3,FALSE)))), "ingredient not in list"))</f>
        <v/>
      </c>
      <c r="H1072" t="str">
        <f t="shared" si="178"/>
        <v/>
      </c>
      <c r="I1072" s="69" t="str">
        <f>IF($B1072="", "", IFERROR((VLOOKUP($B1072,Ingredients!$A:$K,9,FALSE)*($D1072/(VLOOKUP($B1072,Ingredients!$A:$K,3,FALSE)))), "ingredient not in list"))</f>
        <v/>
      </c>
      <c r="J1072" t="str">
        <f t="shared" si="179"/>
        <v/>
      </c>
      <c r="K1072" s="69" t="str">
        <f>IF($B1072="", "", IFERROR((VLOOKUP($B1072,Ingredients!$A:$K,10,FALSE)*($D1072/(VLOOKUP($B1072,Ingredients!$A:$K,3,FALSE)))), "ingredient not in list"))</f>
        <v/>
      </c>
      <c r="L1072" t="str">
        <f t="shared" si="180"/>
        <v/>
      </c>
      <c r="M1072" s="69" t="str">
        <f>IF($B1072="", "", IFERROR((VLOOKUP($B1072,Ingredients!$A:$K,11,FALSE)*($D1072/(VLOOKUP($B1072,Ingredients!$A:$K,3,FALSE)))), "ingredient not in list"))</f>
        <v/>
      </c>
      <c r="N1072" t="str">
        <f t="shared" si="181"/>
        <v/>
      </c>
      <c r="O1072" s="29" t="str">
        <f>IF($B1072="", "", IFERROR((VLOOKUP($B1072,Ingredients!$A:$H,6,FALSE)*($D1072/(VLOOKUP($B1072,Ingredients!$A:$H,3,FALSE)))), "ingredient not in list"))</f>
        <v/>
      </c>
      <c r="P1072" s="9" t="str">
        <f>IF(AND(G1072&lt;&gt;"",G1073=""),SUM(G$1:G1073)-SUM(P$1:P1071),"")</f>
        <v/>
      </c>
      <c r="Q1072" t="str">
        <f>IF(AND(O1072&lt;&gt;"",O1073=""),SUM(O$1:O1073)-SUM(Q$1:Q1071),"")</f>
        <v/>
      </c>
      <c r="R1072" s="114" t="str">
        <f>IF(AND(I1072&lt;&gt;"",I1073=""),SUM(I$1:I1073)-SUM(R$1:R1071),"")</f>
        <v/>
      </c>
      <c r="S1072" s="114" t="str">
        <f>IF(AND(K1072&lt;&gt;"",K1073=""),SUM(K$1:K1073)-SUM(S$1:S1071),"")</f>
        <v/>
      </c>
      <c r="T1072" s="114" t="str">
        <f>IF(AND(M1072&lt;&gt;"",M1073=""),SUM(M$1:M1073)-SUM(T$1:T1071),"")</f>
        <v/>
      </c>
      <c r="V1072" s="9" t="str">
        <f t="shared" si="182"/>
        <v/>
      </c>
      <c r="W1072" s="28" t="str">
        <f t="shared" si="183"/>
        <v/>
      </c>
      <c r="X1072" s="114" t="str">
        <f t="shared" si="184"/>
        <v/>
      </c>
      <c r="Y1072" s="114" t="str">
        <f t="shared" si="185"/>
        <v/>
      </c>
      <c r="Z1072" s="114" t="str">
        <f t="shared" si="186"/>
        <v/>
      </c>
    </row>
    <row r="1073" spans="3:26" ht="15.75" customHeight="1" x14ac:dyDescent="0.2">
      <c r="C1073" t="str">
        <f t="shared" si="176"/>
        <v/>
      </c>
      <c r="E1073" s="3" t="str">
        <f>IF(B1073="","",IFERROR(VLOOKUP(B1073,Ingredients!$A:$G,4,FALSE),"ingredient not in list"))</f>
        <v/>
      </c>
      <c r="F1073" t="str">
        <f t="shared" si="177"/>
        <v/>
      </c>
      <c r="G1073" s="9" t="str">
        <f>IF(B1073="", "", IFERROR((VLOOKUP(B1073,Ingredients!$A:$H,8,FALSE)*(D1073/(VLOOKUP(B1073,Ingredients!$A:$H,3,FALSE)))), "ingredient not in list"))</f>
        <v/>
      </c>
      <c r="H1073" t="str">
        <f t="shared" si="178"/>
        <v/>
      </c>
      <c r="I1073" s="69" t="str">
        <f>IF($B1073="", "", IFERROR((VLOOKUP($B1073,Ingredients!$A:$K,9,FALSE)*($D1073/(VLOOKUP($B1073,Ingredients!$A:$K,3,FALSE)))), "ingredient not in list"))</f>
        <v/>
      </c>
      <c r="J1073" t="str">
        <f t="shared" si="179"/>
        <v/>
      </c>
      <c r="K1073" s="69" t="str">
        <f>IF($B1073="", "", IFERROR((VLOOKUP($B1073,Ingredients!$A:$K,10,FALSE)*($D1073/(VLOOKUP($B1073,Ingredients!$A:$K,3,FALSE)))), "ingredient not in list"))</f>
        <v/>
      </c>
      <c r="L1073" t="str">
        <f t="shared" si="180"/>
        <v/>
      </c>
      <c r="M1073" s="69" t="str">
        <f>IF($B1073="", "", IFERROR((VLOOKUP($B1073,Ingredients!$A:$K,11,FALSE)*($D1073/(VLOOKUP($B1073,Ingredients!$A:$K,3,FALSE)))), "ingredient not in list"))</f>
        <v/>
      </c>
      <c r="N1073" t="str">
        <f t="shared" si="181"/>
        <v/>
      </c>
      <c r="O1073" s="29" t="str">
        <f>IF($B1073="", "", IFERROR((VLOOKUP($B1073,Ingredients!$A:$H,6,FALSE)*($D1073/(VLOOKUP($B1073,Ingredients!$A:$H,3,FALSE)))), "ingredient not in list"))</f>
        <v/>
      </c>
      <c r="P1073" s="9" t="str">
        <f>IF(AND(G1073&lt;&gt;"",G1074=""),SUM(G$1:G1074)-SUM(P$1:P1072),"")</f>
        <v/>
      </c>
      <c r="Q1073" t="str">
        <f>IF(AND(O1073&lt;&gt;"",O1074=""),SUM(O$1:O1074)-SUM(Q$1:Q1072),"")</f>
        <v/>
      </c>
      <c r="R1073" s="114" t="str">
        <f>IF(AND(I1073&lt;&gt;"",I1074=""),SUM(I$1:I1074)-SUM(R$1:R1072),"")</f>
        <v/>
      </c>
      <c r="S1073" s="114" t="str">
        <f>IF(AND(K1073&lt;&gt;"",K1074=""),SUM(K$1:K1074)-SUM(S$1:S1072),"")</f>
        <v/>
      </c>
      <c r="T1073" s="114" t="str">
        <f>IF(AND(M1073&lt;&gt;"",M1074=""),SUM(M$1:M1074)-SUM(T$1:T1072),"")</f>
        <v/>
      </c>
      <c r="V1073" s="9" t="str">
        <f t="shared" si="182"/>
        <v/>
      </c>
      <c r="W1073" s="28" t="str">
        <f t="shared" si="183"/>
        <v/>
      </c>
      <c r="X1073" s="114" t="str">
        <f t="shared" si="184"/>
        <v/>
      </c>
      <c r="Y1073" s="114" t="str">
        <f t="shared" si="185"/>
        <v/>
      </c>
      <c r="Z1073" s="114" t="str">
        <f t="shared" si="186"/>
        <v/>
      </c>
    </row>
    <row r="1074" spans="3:26" ht="15.75" customHeight="1" x14ac:dyDescent="0.2">
      <c r="C1074" t="str">
        <f t="shared" si="176"/>
        <v/>
      </c>
      <c r="E1074" s="3" t="str">
        <f>IF(B1074="","",IFERROR(VLOOKUP(B1074,Ingredients!$A:$G,4,FALSE),"ingredient not in list"))</f>
        <v/>
      </c>
      <c r="F1074" t="str">
        <f t="shared" si="177"/>
        <v/>
      </c>
      <c r="G1074" s="9" t="str">
        <f>IF(B1074="", "", IFERROR((VLOOKUP(B1074,Ingredients!$A:$H,8,FALSE)*(D1074/(VLOOKUP(B1074,Ingredients!$A:$H,3,FALSE)))), "ingredient not in list"))</f>
        <v/>
      </c>
      <c r="H1074" t="str">
        <f t="shared" si="178"/>
        <v/>
      </c>
      <c r="I1074" s="69" t="str">
        <f>IF($B1074="", "", IFERROR((VLOOKUP($B1074,Ingredients!$A:$K,9,FALSE)*($D1074/(VLOOKUP($B1074,Ingredients!$A:$K,3,FALSE)))), "ingredient not in list"))</f>
        <v/>
      </c>
      <c r="J1074" t="str">
        <f t="shared" si="179"/>
        <v/>
      </c>
      <c r="K1074" s="69" t="str">
        <f>IF($B1074="", "", IFERROR((VLOOKUP($B1074,Ingredients!$A:$K,10,FALSE)*($D1074/(VLOOKUP($B1074,Ingredients!$A:$K,3,FALSE)))), "ingredient not in list"))</f>
        <v/>
      </c>
      <c r="L1074" t="str">
        <f t="shared" si="180"/>
        <v/>
      </c>
      <c r="M1074" s="69" t="str">
        <f>IF($B1074="", "", IFERROR((VLOOKUP($B1074,Ingredients!$A:$K,11,FALSE)*($D1074/(VLOOKUP($B1074,Ingredients!$A:$K,3,FALSE)))), "ingredient not in list"))</f>
        <v/>
      </c>
      <c r="N1074" t="str">
        <f t="shared" si="181"/>
        <v/>
      </c>
      <c r="O1074" s="29" t="str">
        <f>IF($B1074="", "", IFERROR((VLOOKUP($B1074,Ingredients!$A:$H,6,FALSE)*($D1074/(VLOOKUP($B1074,Ingredients!$A:$H,3,FALSE)))), "ingredient not in list"))</f>
        <v/>
      </c>
      <c r="P1074" s="9" t="str">
        <f>IF(AND(G1074&lt;&gt;"",G1075=""),SUM(G$1:G1075)-SUM(P$1:P1073),"")</f>
        <v/>
      </c>
      <c r="Q1074" t="str">
        <f>IF(AND(O1074&lt;&gt;"",O1075=""),SUM(O$1:O1075)-SUM(Q$1:Q1073),"")</f>
        <v/>
      </c>
      <c r="R1074" s="114" t="str">
        <f>IF(AND(I1074&lt;&gt;"",I1075=""),SUM(I$1:I1075)-SUM(R$1:R1073),"")</f>
        <v/>
      </c>
      <c r="S1074" s="114" t="str">
        <f>IF(AND(K1074&lt;&gt;"",K1075=""),SUM(K$1:K1075)-SUM(S$1:S1073),"")</f>
        <v/>
      </c>
      <c r="T1074" s="114" t="str">
        <f>IF(AND(M1074&lt;&gt;"",M1075=""),SUM(M$1:M1075)-SUM(T$1:T1073),"")</f>
        <v/>
      </c>
      <c r="V1074" s="9" t="str">
        <f t="shared" si="182"/>
        <v/>
      </c>
      <c r="W1074" s="28" t="str">
        <f t="shared" si="183"/>
        <v/>
      </c>
      <c r="X1074" s="114" t="str">
        <f t="shared" si="184"/>
        <v/>
      </c>
      <c r="Y1074" s="114" t="str">
        <f t="shared" si="185"/>
        <v/>
      </c>
      <c r="Z1074" s="114" t="str">
        <f t="shared" si="186"/>
        <v/>
      </c>
    </row>
    <row r="1075" spans="3:26" ht="15.75" customHeight="1" x14ac:dyDescent="0.2">
      <c r="C1075" t="str">
        <f t="shared" si="176"/>
        <v/>
      </c>
      <c r="E1075" s="3" t="str">
        <f>IF(B1075="","",IFERROR(VLOOKUP(B1075,Ingredients!$A:$G,4,FALSE),"ingredient not in list"))</f>
        <v/>
      </c>
      <c r="F1075" t="str">
        <f t="shared" si="177"/>
        <v/>
      </c>
      <c r="G1075" s="9" t="str">
        <f>IF(B1075="", "", IFERROR((VLOOKUP(B1075,Ingredients!$A:$H,8,FALSE)*(D1075/(VLOOKUP(B1075,Ingredients!$A:$H,3,FALSE)))), "ingredient not in list"))</f>
        <v/>
      </c>
      <c r="H1075" t="str">
        <f t="shared" si="178"/>
        <v/>
      </c>
      <c r="I1075" s="69" t="str">
        <f>IF($B1075="", "", IFERROR((VLOOKUP($B1075,Ingredients!$A:$K,9,FALSE)*($D1075/(VLOOKUP($B1075,Ingredients!$A:$K,3,FALSE)))), "ingredient not in list"))</f>
        <v/>
      </c>
      <c r="J1075" t="str">
        <f t="shared" si="179"/>
        <v/>
      </c>
      <c r="K1075" s="69" t="str">
        <f>IF($B1075="", "", IFERROR((VLOOKUP($B1075,Ingredients!$A:$K,10,FALSE)*($D1075/(VLOOKUP($B1075,Ingredients!$A:$K,3,FALSE)))), "ingredient not in list"))</f>
        <v/>
      </c>
      <c r="L1075" t="str">
        <f t="shared" si="180"/>
        <v/>
      </c>
      <c r="M1075" s="69" t="str">
        <f>IF($B1075="", "", IFERROR((VLOOKUP($B1075,Ingredients!$A:$K,11,FALSE)*($D1075/(VLOOKUP($B1075,Ingredients!$A:$K,3,FALSE)))), "ingredient not in list"))</f>
        <v/>
      </c>
      <c r="N1075" t="str">
        <f t="shared" si="181"/>
        <v/>
      </c>
      <c r="O1075" s="29" t="str">
        <f>IF($B1075="", "", IFERROR((VLOOKUP($B1075,Ingredients!$A:$H,6,FALSE)*($D1075/(VLOOKUP($B1075,Ingredients!$A:$H,3,FALSE)))), "ingredient not in list"))</f>
        <v/>
      </c>
      <c r="P1075" s="9" t="str">
        <f>IF(AND(G1075&lt;&gt;"",G1076=""),SUM(G$1:G1076)-SUM(P$1:P1074),"")</f>
        <v/>
      </c>
      <c r="Q1075" t="str">
        <f>IF(AND(O1075&lt;&gt;"",O1076=""),SUM(O$1:O1076)-SUM(Q$1:Q1074),"")</f>
        <v/>
      </c>
      <c r="R1075" s="114" t="str">
        <f>IF(AND(I1075&lt;&gt;"",I1076=""),SUM(I$1:I1076)-SUM(R$1:R1074),"")</f>
        <v/>
      </c>
      <c r="S1075" s="114" t="str">
        <f>IF(AND(K1075&lt;&gt;"",K1076=""),SUM(K$1:K1076)-SUM(S$1:S1074),"")</f>
        <v/>
      </c>
      <c r="T1075" s="114" t="str">
        <f>IF(AND(M1075&lt;&gt;"",M1076=""),SUM(M$1:M1076)-SUM(T$1:T1074),"")</f>
        <v/>
      </c>
      <c r="V1075" s="9" t="str">
        <f t="shared" si="182"/>
        <v/>
      </c>
      <c r="W1075" s="28" t="str">
        <f t="shared" si="183"/>
        <v/>
      </c>
      <c r="X1075" s="114" t="str">
        <f t="shared" si="184"/>
        <v/>
      </c>
      <c r="Y1075" s="114" t="str">
        <f t="shared" si="185"/>
        <v/>
      </c>
      <c r="Z1075" s="114" t="str">
        <f t="shared" si="186"/>
        <v/>
      </c>
    </row>
    <row r="1076" spans="3:26" ht="15.75" customHeight="1" x14ac:dyDescent="0.2">
      <c r="C1076" t="str">
        <f t="shared" si="176"/>
        <v/>
      </c>
      <c r="E1076" s="3" t="str">
        <f>IF(B1076="","",IFERROR(VLOOKUP(B1076,Ingredients!$A:$G,4,FALSE),"ingredient not in list"))</f>
        <v/>
      </c>
      <c r="F1076" t="str">
        <f t="shared" si="177"/>
        <v/>
      </c>
      <c r="G1076" s="9" t="str">
        <f>IF(B1076="", "", IFERROR((VLOOKUP(B1076,Ingredients!$A:$H,8,FALSE)*(D1076/(VLOOKUP(B1076,Ingredients!$A:$H,3,FALSE)))), "ingredient not in list"))</f>
        <v/>
      </c>
      <c r="H1076" t="str">
        <f t="shared" si="178"/>
        <v/>
      </c>
      <c r="I1076" s="69" t="str">
        <f>IF($B1076="", "", IFERROR((VLOOKUP($B1076,Ingredients!$A:$K,9,FALSE)*($D1076/(VLOOKUP($B1076,Ingredients!$A:$K,3,FALSE)))), "ingredient not in list"))</f>
        <v/>
      </c>
      <c r="J1076" t="str">
        <f t="shared" si="179"/>
        <v/>
      </c>
      <c r="K1076" s="69" t="str">
        <f>IF($B1076="", "", IFERROR((VLOOKUP($B1076,Ingredients!$A:$K,10,FALSE)*($D1076/(VLOOKUP($B1076,Ingredients!$A:$K,3,FALSE)))), "ingredient not in list"))</f>
        <v/>
      </c>
      <c r="L1076" t="str">
        <f t="shared" si="180"/>
        <v/>
      </c>
      <c r="M1076" s="69" t="str">
        <f>IF($B1076="", "", IFERROR((VLOOKUP($B1076,Ingredients!$A:$K,11,FALSE)*($D1076/(VLOOKUP($B1076,Ingredients!$A:$K,3,FALSE)))), "ingredient not in list"))</f>
        <v/>
      </c>
      <c r="N1076" t="str">
        <f t="shared" si="181"/>
        <v/>
      </c>
      <c r="O1076" s="29" t="str">
        <f>IF($B1076="", "", IFERROR((VLOOKUP($B1076,Ingredients!$A:$H,6,FALSE)*($D1076/(VLOOKUP($B1076,Ingredients!$A:$H,3,FALSE)))), "ingredient not in list"))</f>
        <v/>
      </c>
      <c r="P1076" s="9" t="str">
        <f>IF(AND(G1076&lt;&gt;"",G1077=""),SUM(G$1:G1077)-SUM(P$1:P1075),"")</f>
        <v/>
      </c>
      <c r="Q1076" t="str">
        <f>IF(AND(O1076&lt;&gt;"",O1077=""),SUM(O$1:O1077)-SUM(Q$1:Q1075),"")</f>
        <v/>
      </c>
      <c r="R1076" s="114" t="str">
        <f>IF(AND(I1076&lt;&gt;"",I1077=""),SUM(I$1:I1077)-SUM(R$1:R1075),"")</f>
        <v/>
      </c>
      <c r="S1076" s="114" t="str">
        <f>IF(AND(K1076&lt;&gt;"",K1077=""),SUM(K$1:K1077)-SUM(S$1:S1075),"")</f>
        <v/>
      </c>
      <c r="T1076" s="114" t="str">
        <f>IF(AND(M1076&lt;&gt;"",M1077=""),SUM(M$1:M1077)-SUM(T$1:T1075),"")</f>
        <v/>
      </c>
      <c r="V1076" s="9" t="str">
        <f t="shared" si="182"/>
        <v/>
      </c>
      <c r="W1076" s="28" t="str">
        <f t="shared" si="183"/>
        <v/>
      </c>
      <c r="X1076" s="114" t="str">
        <f t="shared" si="184"/>
        <v/>
      </c>
      <c r="Y1076" s="114" t="str">
        <f t="shared" si="185"/>
        <v/>
      </c>
      <c r="Z1076" s="114" t="str">
        <f t="shared" si="186"/>
        <v/>
      </c>
    </row>
    <row r="1077" spans="3:26" ht="15.75" customHeight="1" x14ac:dyDescent="0.2">
      <c r="C1077" t="str">
        <f t="shared" si="176"/>
        <v/>
      </c>
      <c r="E1077" s="3" t="str">
        <f>IF(B1077="","",IFERROR(VLOOKUP(B1077,Ingredients!$A:$G,4,FALSE),"ingredient not in list"))</f>
        <v/>
      </c>
      <c r="F1077" t="str">
        <f t="shared" si="177"/>
        <v/>
      </c>
      <c r="G1077" s="9" t="str">
        <f>IF(B1077="", "", IFERROR((VLOOKUP(B1077,Ingredients!$A:$H,8,FALSE)*(D1077/(VLOOKUP(B1077,Ingredients!$A:$H,3,FALSE)))), "ingredient not in list"))</f>
        <v/>
      </c>
      <c r="H1077" t="str">
        <f t="shared" si="178"/>
        <v/>
      </c>
      <c r="I1077" s="69" t="str">
        <f>IF($B1077="", "", IFERROR((VLOOKUP($B1077,Ingredients!$A:$K,9,FALSE)*($D1077/(VLOOKUP($B1077,Ingredients!$A:$K,3,FALSE)))), "ingredient not in list"))</f>
        <v/>
      </c>
      <c r="J1077" t="str">
        <f t="shared" si="179"/>
        <v/>
      </c>
      <c r="K1077" s="69" t="str">
        <f>IF($B1077="", "", IFERROR((VLOOKUP($B1077,Ingredients!$A:$K,10,FALSE)*($D1077/(VLOOKUP($B1077,Ingredients!$A:$K,3,FALSE)))), "ingredient not in list"))</f>
        <v/>
      </c>
      <c r="L1077" t="str">
        <f t="shared" si="180"/>
        <v/>
      </c>
      <c r="M1077" s="69" t="str">
        <f>IF($B1077="", "", IFERROR((VLOOKUP($B1077,Ingredients!$A:$K,11,FALSE)*($D1077/(VLOOKUP($B1077,Ingredients!$A:$K,3,FALSE)))), "ingredient not in list"))</f>
        <v/>
      </c>
      <c r="N1077" t="str">
        <f t="shared" si="181"/>
        <v/>
      </c>
      <c r="O1077" s="29" t="str">
        <f>IF($B1077="", "", IFERROR((VLOOKUP($B1077,Ingredients!$A:$H,6,FALSE)*($D1077/(VLOOKUP($B1077,Ingredients!$A:$H,3,FALSE)))), "ingredient not in list"))</f>
        <v/>
      </c>
      <c r="P1077" s="9" t="str">
        <f>IF(AND(G1077&lt;&gt;"",G1078=""),SUM(G$1:G1078)-SUM(P$1:P1076),"")</f>
        <v/>
      </c>
      <c r="Q1077" t="str">
        <f>IF(AND(O1077&lt;&gt;"",O1078=""),SUM(O$1:O1078)-SUM(Q$1:Q1076),"")</f>
        <v/>
      </c>
      <c r="R1077" s="114" t="str">
        <f>IF(AND(I1077&lt;&gt;"",I1078=""),SUM(I$1:I1078)-SUM(R$1:R1076),"")</f>
        <v/>
      </c>
      <c r="S1077" s="114" t="str">
        <f>IF(AND(K1077&lt;&gt;"",K1078=""),SUM(K$1:K1078)-SUM(S$1:S1076),"")</f>
        <v/>
      </c>
      <c r="T1077" s="114" t="str">
        <f>IF(AND(M1077&lt;&gt;"",M1078=""),SUM(M$1:M1078)-SUM(T$1:T1076),"")</f>
        <v/>
      </c>
      <c r="V1077" s="9" t="str">
        <f t="shared" si="182"/>
        <v/>
      </c>
      <c r="W1077" s="28" t="str">
        <f t="shared" si="183"/>
        <v/>
      </c>
      <c r="X1077" s="114" t="str">
        <f t="shared" si="184"/>
        <v/>
      </c>
      <c r="Y1077" s="114" t="str">
        <f t="shared" si="185"/>
        <v/>
      </c>
      <c r="Z1077" s="114" t="str">
        <f t="shared" si="186"/>
        <v/>
      </c>
    </row>
    <row r="1078" spans="3:26" ht="15.75" customHeight="1" x14ac:dyDescent="0.2">
      <c r="C1078" t="str">
        <f t="shared" si="176"/>
        <v/>
      </c>
      <c r="E1078" s="3" t="str">
        <f>IF(B1078="","",IFERROR(VLOOKUP(B1078,Ingredients!$A:$G,4,FALSE),"ingredient not in list"))</f>
        <v/>
      </c>
      <c r="F1078" t="str">
        <f t="shared" si="177"/>
        <v/>
      </c>
      <c r="G1078" s="9" t="str">
        <f>IF(B1078="", "", IFERROR((VLOOKUP(B1078,Ingredients!$A:$H,8,FALSE)*(D1078/(VLOOKUP(B1078,Ingredients!$A:$H,3,FALSE)))), "ingredient not in list"))</f>
        <v/>
      </c>
      <c r="H1078" t="str">
        <f t="shared" si="178"/>
        <v/>
      </c>
      <c r="I1078" s="69" t="str">
        <f>IF($B1078="", "", IFERROR((VLOOKUP($B1078,Ingredients!$A:$K,9,FALSE)*($D1078/(VLOOKUP($B1078,Ingredients!$A:$K,3,FALSE)))), "ingredient not in list"))</f>
        <v/>
      </c>
      <c r="J1078" t="str">
        <f t="shared" si="179"/>
        <v/>
      </c>
      <c r="K1078" s="69" t="str">
        <f>IF($B1078="", "", IFERROR((VLOOKUP($B1078,Ingredients!$A:$K,10,FALSE)*($D1078/(VLOOKUP($B1078,Ingredients!$A:$K,3,FALSE)))), "ingredient not in list"))</f>
        <v/>
      </c>
      <c r="L1078" t="str">
        <f t="shared" si="180"/>
        <v/>
      </c>
      <c r="M1078" s="69" t="str">
        <f>IF($B1078="", "", IFERROR((VLOOKUP($B1078,Ingredients!$A:$K,11,FALSE)*($D1078/(VLOOKUP($B1078,Ingredients!$A:$K,3,FALSE)))), "ingredient not in list"))</f>
        <v/>
      </c>
      <c r="N1078" t="str">
        <f t="shared" si="181"/>
        <v/>
      </c>
      <c r="O1078" s="29" t="str">
        <f>IF($B1078="", "", IFERROR((VLOOKUP($B1078,Ingredients!$A:$H,6,FALSE)*($D1078/(VLOOKUP($B1078,Ingredients!$A:$H,3,FALSE)))), "ingredient not in list"))</f>
        <v/>
      </c>
      <c r="P1078" s="9" t="str">
        <f>IF(AND(G1078&lt;&gt;"",G1079=""),SUM(G$1:G1079)-SUM(P$1:P1077),"")</f>
        <v/>
      </c>
      <c r="Q1078" t="str">
        <f>IF(AND(O1078&lt;&gt;"",O1079=""),SUM(O$1:O1079)-SUM(Q$1:Q1077),"")</f>
        <v/>
      </c>
      <c r="R1078" s="114" t="str">
        <f>IF(AND(I1078&lt;&gt;"",I1079=""),SUM(I$1:I1079)-SUM(R$1:R1077),"")</f>
        <v/>
      </c>
      <c r="S1078" s="114" t="str">
        <f>IF(AND(K1078&lt;&gt;"",K1079=""),SUM(K$1:K1079)-SUM(S$1:S1077),"")</f>
        <v/>
      </c>
      <c r="T1078" s="114" t="str">
        <f>IF(AND(M1078&lt;&gt;"",M1079=""),SUM(M$1:M1079)-SUM(T$1:T1077),"")</f>
        <v/>
      </c>
      <c r="V1078" s="9" t="str">
        <f t="shared" si="182"/>
        <v/>
      </c>
      <c r="W1078" s="28" t="str">
        <f t="shared" si="183"/>
        <v/>
      </c>
      <c r="X1078" s="114" t="str">
        <f t="shared" si="184"/>
        <v/>
      </c>
      <c r="Y1078" s="114" t="str">
        <f t="shared" si="185"/>
        <v/>
      </c>
      <c r="Z1078" s="114" t="str">
        <f t="shared" si="186"/>
        <v/>
      </c>
    </row>
    <row r="1079" spans="3:26" ht="15.75" customHeight="1" x14ac:dyDescent="0.2">
      <c r="C1079" t="str">
        <f t="shared" si="176"/>
        <v/>
      </c>
      <c r="E1079" s="3" t="str">
        <f>IF(B1079="","",IFERROR(VLOOKUP(B1079,Ingredients!$A:$G,4,FALSE),"ingredient not in list"))</f>
        <v/>
      </c>
      <c r="F1079" t="str">
        <f t="shared" si="177"/>
        <v/>
      </c>
      <c r="G1079" s="9" t="str">
        <f>IF(B1079="", "", IFERROR((VLOOKUP(B1079,Ingredients!$A:$H,8,FALSE)*(D1079/(VLOOKUP(B1079,Ingredients!$A:$H,3,FALSE)))), "ingredient not in list"))</f>
        <v/>
      </c>
      <c r="H1079" t="str">
        <f t="shared" si="178"/>
        <v/>
      </c>
      <c r="I1079" s="69" t="str">
        <f>IF($B1079="", "", IFERROR((VLOOKUP($B1079,Ingredients!$A:$K,9,FALSE)*($D1079/(VLOOKUP($B1079,Ingredients!$A:$K,3,FALSE)))), "ingredient not in list"))</f>
        <v/>
      </c>
      <c r="J1079" t="str">
        <f t="shared" si="179"/>
        <v/>
      </c>
      <c r="K1079" s="69" t="str">
        <f>IF($B1079="", "", IFERROR((VLOOKUP($B1079,Ingredients!$A:$K,10,FALSE)*($D1079/(VLOOKUP($B1079,Ingredients!$A:$K,3,FALSE)))), "ingredient not in list"))</f>
        <v/>
      </c>
      <c r="L1079" t="str">
        <f t="shared" si="180"/>
        <v/>
      </c>
      <c r="M1079" s="69" t="str">
        <f>IF($B1079="", "", IFERROR((VLOOKUP($B1079,Ingredients!$A:$K,11,FALSE)*($D1079/(VLOOKUP($B1079,Ingredients!$A:$K,3,FALSE)))), "ingredient not in list"))</f>
        <v/>
      </c>
      <c r="N1079" t="str">
        <f t="shared" si="181"/>
        <v/>
      </c>
      <c r="O1079" s="29" t="str">
        <f>IF($B1079="", "", IFERROR((VLOOKUP($B1079,Ingredients!$A:$H,6,FALSE)*($D1079/(VLOOKUP($B1079,Ingredients!$A:$H,3,FALSE)))), "ingredient not in list"))</f>
        <v/>
      </c>
      <c r="P1079" s="9" t="str">
        <f>IF(AND(G1079&lt;&gt;"",G1080=""),SUM(G$1:G1080)-SUM(P$1:P1078),"")</f>
        <v/>
      </c>
      <c r="Q1079" t="str">
        <f>IF(AND(O1079&lt;&gt;"",O1080=""),SUM(O$1:O1080)-SUM(Q$1:Q1078),"")</f>
        <v/>
      </c>
      <c r="R1079" s="114" t="str">
        <f>IF(AND(I1079&lt;&gt;"",I1080=""),SUM(I$1:I1080)-SUM(R$1:R1078),"")</f>
        <v/>
      </c>
      <c r="S1079" s="114" t="str">
        <f>IF(AND(K1079&lt;&gt;"",K1080=""),SUM(K$1:K1080)-SUM(S$1:S1078),"")</f>
        <v/>
      </c>
      <c r="T1079" s="114" t="str">
        <f>IF(AND(M1079&lt;&gt;"",M1080=""),SUM(M$1:M1080)-SUM(T$1:T1078),"")</f>
        <v/>
      </c>
      <c r="V1079" s="9" t="str">
        <f t="shared" si="182"/>
        <v/>
      </c>
      <c r="W1079" s="28" t="str">
        <f t="shared" si="183"/>
        <v/>
      </c>
      <c r="X1079" s="114" t="str">
        <f t="shared" si="184"/>
        <v/>
      </c>
      <c r="Y1079" s="114" t="str">
        <f t="shared" si="185"/>
        <v/>
      </c>
      <c r="Z1079" s="114" t="str">
        <f t="shared" si="186"/>
        <v/>
      </c>
    </row>
    <row r="1080" spans="3:26" ht="15.75" customHeight="1" x14ac:dyDescent="0.2">
      <c r="C1080" t="str">
        <f t="shared" si="176"/>
        <v/>
      </c>
      <c r="E1080" s="3" t="str">
        <f>IF(B1080="","",IFERROR(VLOOKUP(B1080,Ingredients!$A:$G,4,FALSE),"ingredient not in list"))</f>
        <v/>
      </c>
      <c r="F1080" t="str">
        <f t="shared" si="177"/>
        <v/>
      </c>
      <c r="G1080" s="9" t="str">
        <f>IF(B1080="", "", IFERROR((VLOOKUP(B1080,Ingredients!$A:$H,8,FALSE)*(D1080/(VLOOKUP(B1080,Ingredients!$A:$H,3,FALSE)))), "ingredient not in list"))</f>
        <v/>
      </c>
      <c r="H1080" t="str">
        <f t="shared" si="178"/>
        <v/>
      </c>
      <c r="I1080" s="69" t="str">
        <f>IF($B1080="", "", IFERROR((VLOOKUP($B1080,Ingredients!$A:$K,9,FALSE)*($D1080/(VLOOKUP($B1080,Ingredients!$A:$K,3,FALSE)))), "ingredient not in list"))</f>
        <v/>
      </c>
      <c r="J1080" t="str">
        <f t="shared" si="179"/>
        <v/>
      </c>
      <c r="K1080" s="69" t="str">
        <f>IF($B1080="", "", IFERROR((VLOOKUP($B1080,Ingredients!$A:$K,10,FALSE)*($D1080/(VLOOKUP($B1080,Ingredients!$A:$K,3,FALSE)))), "ingredient not in list"))</f>
        <v/>
      </c>
      <c r="L1080" t="str">
        <f t="shared" si="180"/>
        <v/>
      </c>
      <c r="M1080" s="69" t="str">
        <f>IF($B1080="", "", IFERROR((VLOOKUP($B1080,Ingredients!$A:$K,11,FALSE)*($D1080/(VLOOKUP($B1080,Ingredients!$A:$K,3,FALSE)))), "ingredient not in list"))</f>
        <v/>
      </c>
      <c r="N1080" t="str">
        <f t="shared" si="181"/>
        <v/>
      </c>
      <c r="O1080" s="29" t="str">
        <f>IF($B1080="", "", IFERROR((VLOOKUP($B1080,Ingredients!$A:$H,6,FALSE)*($D1080/(VLOOKUP($B1080,Ingredients!$A:$H,3,FALSE)))), "ingredient not in list"))</f>
        <v/>
      </c>
      <c r="P1080" s="9" t="str">
        <f>IF(AND(G1080&lt;&gt;"",G1081=""),SUM(G$1:G1081)-SUM(P$1:P1079),"")</f>
        <v/>
      </c>
      <c r="Q1080" t="str">
        <f>IF(AND(O1080&lt;&gt;"",O1081=""),SUM(O$1:O1081)-SUM(Q$1:Q1079),"")</f>
        <v/>
      </c>
      <c r="R1080" s="114" t="str">
        <f>IF(AND(I1080&lt;&gt;"",I1081=""),SUM(I$1:I1081)-SUM(R$1:R1079),"")</f>
        <v/>
      </c>
      <c r="S1080" s="114" t="str">
        <f>IF(AND(K1080&lt;&gt;"",K1081=""),SUM(K$1:K1081)-SUM(S$1:S1079),"")</f>
        <v/>
      </c>
      <c r="T1080" s="114" t="str">
        <f>IF(AND(M1080&lt;&gt;"",M1081=""),SUM(M$1:M1081)-SUM(T$1:T1079),"")</f>
        <v/>
      </c>
      <c r="V1080" s="9" t="str">
        <f t="shared" si="182"/>
        <v/>
      </c>
      <c r="W1080" s="28" t="str">
        <f t="shared" si="183"/>
        <v/>
      </c>
      <c r="X1080" s="114" t="str">
        <f t="shared" si="184"/>
        <v/>
      </c>
      <c r="Y1080" s="114" t="str">
        <f t="shared" si="185"/>
        <v/>
      </c>
      <c r="Z1080" s="114" t="str">
        <f t="shared" si="186"/>
        <v/>
      </c>
    </row>
    <row r="1081" spans="3:26" ht="15.75" customHeight="1" x14ac:dyDescent="0.2">
      <c r="C1081" t="str">
        <f t="shared" si="176"/>
        <v/>
      </c>
      <c r="E1081" s="3" t="str">
        <f>IF(B1081="","",IFERROR(VLOOKUP(B1081,Ingredients!$A:$G,4,FALSE),"ingredient not in list"))</f>
        <v/>
      </c>
      <c r="F1081" t="str">
        <f t="shared" si="177"/>
        <v/>
      </c>
      <c r="G1081" s="9" t="str">
        <f>IF(B1081="", "", IFERROR((VLOOKUP(B1081,Ingredients!$A:$H,8,FALSE)*(D1081/(VLOOKUP(B1081,Ingredients!$A:$H,3,FALSE)))), "ingredient not in list"))</f>
        <v/>
      </c>
      <c r="H1081" t="str">
        <f t="shared" si="178"/>
        <v/>
      </c>
      <c r="I1081" s="69" t="str">
        <f>IF($B1081="", "", IFERROR((VLOOKUP($B1081,Ingredients!$A:$K,9,FALSE)*($D1081/(VLOOKUP($B1081,Ingredients!$A:$K,3,FALSE)))), "ingredient not in list"))</f>
        <v/>
      </c>
      <c r="J1081" t="str">
        <f t="shared" si="179"/>
        <v/>
      </c>
      <c r="K1081" s="69" t="str">
        <f>IF($B1081="", "", IFERROR((VLOOKUP($B1081,Ingredients!$A:$K,10,FALSE)*($D1081/(VLOOKUP($B1081,Ingredients!$A:$K,3,FALSE)))), "ingredient not in list"))</f>
        <v/>
      </c>
      <c r="L1081" t="str">
        <f t="shared" si="180"/>
        <v/>
      </c>
      <c r="M1081" s="69" t="str">
        <f>IF($B1081="", "", IFERROR((VLOOKUP($B1081,Ingredients!$A:$K,11,FALSE)*($D1081/(VLOOKUP($B1081,Ingredients!$A:$K,3,FALSE)))), "ingredient not in list"))</f>
        <v/>
      </c>
      <c r="N1081" t="str">
        <f t="shared" si="181"/>
        <v/>
      </c>
      <c r="O1081" s="29" t="str">
        <f>IF($B1081="", "", IFERROR((VLOOKUP($B1081,Ingredients!$A:$H,6,FALSE)*($D1081/(VLOOKUP($B1081,Ingredients!$A:$H,3,FALSE)))), "ingredient not in list"))</f>
        <v/>
      </c>
      <c r="P1081" s="9" t="str">
        <f>IF(AND(G1081&lt;&gt;"",G1082=""),SUM(G$1:G1082)-SUM(P$1:P1080),"")</f>
        <v/>
      </c>
      <c r="Q1081" t="str">
        <f>IF(AND(O1081&lt;&gt;"",O1082=""),SUM(O$1:O1082)-SUM(Q$1:Q1080),"")</f>
        <v/>
      </c>
      <c r="R1081" s="114" t="str">
        <f>IF(AND(I1081&lt;&gt;"",I1082=""),SUM(I$1:I1082)-SUM(R$1:R1080),"")</f>
        <v/>
      </c>
      <c r="S1081" s="114" t="str">
        <f>IF(AND(K1081&lt;&gt;"",K1082=""),SUM(K$1:K1082)-SUM(S$1:S1080),"")</f>
        <v/>
      </c>
      <c r="T1081" s="114" t="str">
        <f>IF(AND(M1081&lt;&gt;"",M1082=""),SUM(M$1:M1082)-SUM(T$1:T1080),"")</f>
        <v/>
      </c>
      <c r="V1081" s="9" t="str">
        <f t="shared" si="182"/>
        <v/>
      </c>
      <c r="W1081" s="28" t="str">
        <f t="shared" si="183"/>
        <v/>
      </c>
      <c r="X1081" s="114" t="str">
        <f t="shared" si="184"/>
        <v/>
      </c>
      <c r="Y1081" s="114" t="str">
        <f t="shared" si="185"/>
        <v/>
      </c>
      <c r="Z1081" s="114" t="str">
        <f t="shared" si="186"/>
        <v/>
      </c>
    </row>
    <row r="1082" spans="3:26" ht="15.75" customHeight="1" x14ac:dyDescent="0.2">
      <c r="C1082" t="str">
        <f t="shared" si="176"/>
        <v/>
      </c>
      <c r="E1082" s="3" t="str">
        <f>IF(B1082="","",IFERROR(VLOOKUP(B1082,Ingredients!$A:$G,4,FALSE),"ingredient not in list"))</f>
        <v/>
      </c>
      <c r="F1082" t="str">
        <f t="shared" si="177"/>
        <v/>
      </c>
      <c r="G1082" s="9" t="str">
        <f>IF(B1082="", "", IFERROR((VLOOKUP(B1082,Ingredients!$A:$H,8,FALSE)*(D1082/(VLOOKUP(B1082,Ingredients!$A:$H,3,FALSE)))), "ingredient not in list"))</f>
        <v/>
      </c>
      <c r="H1082" t="str">
        <f t="shared" si="178"/>
        <v/>
      </c>
      <c r="I1082" s="69" t="str">
        <f>IF($B1082="", "", IFERROR((VLOOKUP($B1082,Ingredients!$A:$K,9,FALSE)*($D1082/(VLOOKUP($B1082,Ingredients!$A:$K,3,FALSE)))), "ingredient not in list"))</f>
        <v/>
      </c>
      <c r="J1082" t="str">
        <f t="shared" si="179"/>
        <v/>
      </c>
      <c r="K1082" s="69" t="str">
        <f>IF($B1082="", "", IFERROR((VLOOKUP($B1082,Ingredients!$A:$K,10,FALSE)*($D1082/(VLOOKUP($B1082,Ingredients!$A:$K,3,FALSE)))), "ingredient not in list"))</f>
        <v/>
      </c>
      <c r="L1082" t="str">
        <f t="shared" si="180"/>
        <v/>
      </c>
      <c r="M1082" s="69" t="str">
        <f>IF($B1082="", "", IFERROR((VLOOKUP($B1082,Ingredients!$A:$K,11,FALSE)*($D1082/(VLOOKUP($B1082,Ingredients!$A:$K,3,FALSE)))), "ingredient not in list"))</f>
        <v/>
      </c>
      <c r="N1082" t="str">
        <f t="shared" si="181"/>
        <v/>
      </c>
      <c r="O1082" s="29" t="str">
        <f>IF($B1082="", "", IFERROR((VLOOKUP($B1082,Ingredients!$A:$H,6,FALSE)*($D1082/(VLOOKUP($B1082,Ingredients!$A:$H,3,FALSE)))), "ingredient not in list"))</f>
        <v/>
      </c>
      <c r="P1082" s="9" t="str">
        <f>IF(AND(G1082&lt;&gt;"",G1083=""),SUM(G$1:G1083)-SUM(P$1:P1081),"")</f>
        <v/>
      </c>
      <c r="Q1082" t="str">
        <f>IF(AND(O1082&lt;&gt;"",O1083=""),SUM(O$1:O1083)-SUM(Q$1:Q1081),"")</f>
        <v/>
      </c>
      <c r="R1082" s="114" t="str">
        <f>IF(AND(I1082&lt;&gt;"",I1083=""),SUM(I$1:I1083)-SUM(R$1:R1081),"")</f>
        <v/>
      </c>
      <c r="S1082" s="114" t="str">
        <f>IF(AND(K1082&lt;&gt;"",K1083=""),SUM(K$1:K1083)-SUM(S$1:S1081),"")</f>
        <v/>
      </c>
      <c r="T1082" s="114" t="str">
        <f>IF(AND(M1082&lt;&gt;"",M1083=""),SUM(M$1:M1083)-SUM(T$1:T1081),"")</f>
        <v/>
      </c>
      <c r="V1082" s="9" t="str">
        <f t="shared" si="182"/>
        <v/>
      </c>
      <c r="W1082" s="28" t="str">
        <f t="shared" si="183"/>
        <v/>
      </c>
      <c r="X1082" s="114" t="str">
        <f t="shared" si="184"/>
        <v/>
      </c>
      <c r="Y1082" s="114" t="str">
        <f t="shared" si="185"/>
        <v/>
      </c>
      <c r="Z1082" s="114" t="str">
        <f t="shared" si="186"/>
        <v/>
      </c>
    </row>
    <row r="1083" spans="3:26" ht="15.75" customHeight="1" x14ac:dyDescent="0.2">
      <c r="C1083" t="str">
        <f t="shared" si="176"/>
        <v/>
      </c>
      <c r="E1083" s="3" t="str">
        <f>IF(B1083="","",IFERROR(VLOOKUP(B1083,Ingredients!$A:$G,4,FALSE),"ingredient not in list"))</f>
        <v/>
      </c>
      <c r="F1083" t="str">
        <f t="shared" si="177"/>
        <v/>
      </c>
      <c r="G1083" s="9" t="str">
        <f>IF(B1083="", "", IFERROR((VLOOKUP(B1083,Ingredients!$A:$H,8,FALSE)*(D1083/(VLOOKUP(B1083,Ingredients!$A:$H,3,FALSE)))), "ingredient not in list"))</f>
        <v/>
      </c>
      <c r="H1083" t="str">
        <f t="shared" si="178"/>
        <v/>
      </c>
      <c r="I1083" s="69" t="str">
        <f>IF($B1083="", "", IFERROR((VLOOKUP($B1083,Ingredients!$A:$K,9,FALSE)*($D1083/(VLOOKUP($B1083,Ingredients!$A:$K,3,FALSE)))), "ingredient not in list"))</f>
        <v/>
      </c>
      <c r="J1083" t="str">
        <f t="shared" si="179"/>
        <v/>
      </c>
      <c r="K1083" s="69" t="str">
        <f>IF($B1083="", "", IFERROR((VLOOKUP($B1083,Ingredients!$A:$K,10,FALSE)*($D1083/(VLOOKUP($B1083,Ingredients!$A:$K,3,FALSE)))), "ingredient not in list"))</f>
        <v/>
      </c>
      <c r="L1083" t="str">
        <f t="shared" si="180"/>
        <v/>
      </c>
      <c r="M1083" s="69" t="str">
        <f>IF($B1083="", "", IFERROR((VLOOKUP($B1083,Ingredients!$A:$K,11,FALSE)*($D1083/(VLOOKUP($B1083,Ingredients!$A:$K,3,FALSE)))), "ingredient not in list"))</f>
        <v/>
      </c>
      <c r="N1083" t="str">
        <f t="shared" si="181"/>
        <v/>
      </c>
      <c r="O1083" s="29" t="str">
        <f>IF($B1083="", "", IFERROR((VLOOKUP($B1083,Ingredients!$A:$H,6,FALSE)*($D1083/(VLOOKUP($B1083,Ingredients!$A:$H,3,FALSE)))), "ingredient not in list"))</f>
        <v/>
      </c>
      <c r="P1083" s="9" t="str">
        <f>IF(AND(G1083&lt;&gt;"",G1084=""),SUM(G$1:G1084)-SUM(P$1:P1082),"")</f>
        <v/>
      </c>
      <c r="Q1083" t="str">
        <f>IF(AND(O1083&lt;&gt;"",O1084=""),SUM(O$1:O1084)-SUM(Q$1:Q1082),"")</f>
        <v/>
      </c>
      <c r="R1083" s="114" t="str">
        <f>IF(AND(I1083&lt;&gt;"",I1084=""),SUM(I$1:I1084)-SUM(R$1:R1082),"")</f>
        <v/>
      </c>
      <c r="S1083" s="114" t="str">
        <f>IF(AND(K1083&lt;&gt;"",K1084=""),SUM(K$1:K1084)-SUM(S$1:S1082),"")</f>
        <v/>
      </c>
      <c r="T1083" s="114" t="str">
        <f>IF(AND(M1083&lt;&gt;"",M1084=""),SUM(M$1:M1084)-SUM(T$1:T1082),"")</f>
        <v/>
      </c>
      <c r="V1083" s="9" t="str">
        <f t="shared" si="182"/>
        <v/>
      </c>
      <c r="W1083" s="28" t="str">
        <f t="shared" si="183"/>
        <v/>
      </c>
      <c r="X1083" s="114" t="str">
        <f t="shared" si="184"/>
        <v/>
      </c>
      <c r="Y1083" s="114" t="str">
        <f t="shared" si="185"/>
        <v/>
      </c>
      <c r="Z1083" s="114" t="str">
        <f t="shared" si="186"/>
        <v/>
      </c>
    </row>
    <row r="1084" spans="3:26" ht="15.75" customHeight="1" x14ac:dyDescent="0.2">
      <c r="C1084" t="str">
        <f t="shared" si="176"/>
        <v/>
      </c>
      <c r="E1084" s="3" t="str">
        <f>IF(B1084="","",IFERROR(VLOOKUP(B1084,Ingredients!$A:$G,4,FALSE),"ingredient not in list"))</f>
        <v/>
      </c>
      <c r="F1084" t="str">
        <f t="shared" si="177"/>
        <v/>
      </c>
      <c r="G1084" s="9" t="str">
        <f>IF(B1084="", "", IFERROR((VLOOKUP(B1084,Ingredients!$A:$H,8,FALSE)*(D1084/(VLOOKUP(B1084,Ingredients!$A:$H,3,FALSE)))), "ingredient not in list"))</f>
        <v/>
      </c>
      <c r="H1084" t="str">
        <f t="shared" si="178"/>
        <v/>
      </c>
      <c r="I1084" s="69" t="str">
        <f>IF($B1084="", "", IFERROR((VLOOKUP($B1084,Ingredients!$A:$K,9,FALSE)*($D1084/(VLOOKUP($B1084,Ingredients!$A:$K,3,FALSE)))), "ingredient not in list"))</f>
        <v/>
      </c>
      <c r="J1084" t="str">
        <f t="shared" si="179"/>
        <v/>
      </c>
      <c r="K1084" s="69" t="str">
        <f>IF($B1084="", "", IFERROR((VLOOKUP($B1084,Ingredients!$A:$K,10,FALSE)*($D1084/(VLOOKUP($B1084,Ingredients!$A:$K,3,FALSE)))), "ingredient not in list"))</f>
        <v/>
      </c>
      <c r="L1084" t="str">
        <f t="shared" si="180"/>
        <v/>
      </c>
      <c r="M1084" s="69" t="str">
        <f>IF($B1084="", "", IFERROR((VLOOKUP($B1084,Ingredients!$A:$K,11,FALSE)*($D1084/(VLOOKUP($B1084,Ingredients!$A:$K,3,FALSE)))), "ingredient not in list"))</f>
        <v/>
      </c>
      <c r="N1084" t="str">
        <f t="shared" si="181"/>
        <v/>
      </c>
      <c r="O1084" s="29" t="str">
        <f>IF($B1084="", "", IFERROR((VLOOKUP($B1084,Ingredients!$A:$H,6,FALSE)*($D1084/(VLOOKUP($B1084,Ingredients!$A:$H,3,FALSE)))), "ingredient not in list"))</f>
        <v/>
      </c>
      <c r="P1084" s="9" t="str">
        <f>IF(AND(G1084&lt;&gt;"",G1085=""),SUM(G$1:G1085)-SUM(P$1:P1083),"")</f>
        <v/>
      </c>
      <c r="Q1084" t="str">
        <f>IF(AND(O1084&lt;&gt;"",O1085=""),SUM(O$1:O1085)-SUM(Q$1:Q1083),"")</f>
        <v/>
      </c>
      <c r="R1084" s="114" t="str">
        <f>IF(AND(I1084&lt;&gt;"",I1085=""),SUM(I$1:I1085)-SUM(R$1:R1083),"")</f>
        <v/>
      </c>
      <c r="S1084" s="114" t="str">
        <f>IF(AND(K1084&lt;&gt;"",K1085=""),SUM(K$1:K1085)-SUM(S$1:S1083),"")</f>
        <v/>
      </c>
      <c r="T1084" s="114" t="str">
        <f>IF(AND(M1084&lt;&gt;"",M1085=""),SUM(M$1:M1085)-SUM(T$1:T1083),"")</f>
        <v/>
      </c>
      <c r="V1084" s="9" t="str">
        <f t="shared" si="182"/>
        <v/>
      </c>
      <c r="W1084" s="28" t="str">
        <f t="shared" si="183"/>
        <v/>
      </c>
      <c r="X1084" s="114" t="str">
        <f t="shared" si="184"/>
        <v/>
      </c>
      <c r="Y1084" s="114" t="str">
        <f t="shared" si="185"/>
        <v/>
      </c>
      <c r="Z1084" s="114" t="str">
        <f t="shared" si="186"/>
        <v/>
      </c>
    </row>
    <row r="1085" spans="3:26" ht="15.75" customHeight="1" x14ac:dyDescent="0.2">
      <c r="C1085" t="str">
        <f t="shared" si="176"/>
        <v/>
      </c>
      <c r="E1085" s="3" t="str">
        <f>IF(B1085="","",IFERROR(VLOOKUP(B1085,Ingredients!$A:$G,4,FALSE),"ingredient not in list"))</f>
        <v/>
      </c>
      <c r="F1085" t="str">
        <f t="shared" si="177"/>
        <v/>
      </c>
      <c r="G1085" s="9" t="str">
        <f>IF(B1085="", "", IFERROR((VLOOKUP(B1085,Ingredients!$A:$H,8,FALSE)*(D1085/(VLOOKUP(B1085,Ingredients!$A:$H,3,FALSE)))), "ingredient not in list"))</f>
        <v/>
      </c>
      <c r="H1085" t="str">
        <f t="shared" si="178"/>
        <v/>
      </c>
      <c r="I1085" s="69" t="str">
        <f>IF($B1085="", "", IFERROR((VLOOKUP($B1085,Ingredients!$A:$K,9,FALSE)*($D1085/(VLOOKUP($B1085,Ingredients!$A:$K,3,FALSE)))), "ingredient not in list"))</f>
        <v/>
      </c>
      <c r="J1085" t="str">
        <f t="shared" si="179"/>
        <v/>
      </c>
      <c r="K1085" s="69" t="str">
        <f>IF($B1085="", "", IFERROR((VLOOKUP($B1085,Ingredients!$A:$K,10,FALSE)*($D1085/(VLOOKUP($B1085,Ingredients!$A:$K,3,FALSE)))), "ingredient not in list"))</f>
        <v/>
      </c>
      <c r="L1085" t="str">
        <f t="shared" si="180"/>
        <v/>
      </c>
      <c r="M1085" s="69" t="str">
        <f>IF($B1085="", "", IFERROR((VLOOKUP($B1085,Ingredients!$A:$K,11,FALSE)*($D1085/(VLOOKUP($B1085,Ingredients!$A:$K,3,FALSE)))), "ingredient not in list"))</f>
        <v/>
      </c>
      <c r="N1085" t="str">
        <f t="shared" si="181"/>
        <v/>
      </c>
      <c r="O1085" s="29" t="str">
        <f>IF($B1085="", "", IFERROR((VLOOKUP($B1085,Ingredients!$A:$H,6,FALSE)*($D1085/(VLOOKUP($B1085,Ingredients!$A:$H,3,FALSE)))), "ingredient not in list"))</f>
        <v/>
      </c>
      <c r="P1085" s="9" t="str">
        <f>IF(AND(G1085&lt;&gt;"",G1086=""),SUM(G$1:G1086)-SUM(P$1:P1084),"")</f>
        <v/>
      </c>
      <c r="Q1085" t="str">
        <f>IF(AND(O1085&lt;&gt;"",O1086=""),SUM(O$1:O1086)-SUM(Q$1:Q1084),"")</f>
        <v/>
      </c>
      <c r="R1085" s="114" t="str">
        <f>IF(AND(I1085&lt;&gt;"",I1086=""),SUM(I$1:I1086)-SUM(R$1:R1084),"")</f>
        <v/>
      </c>
      <c r="S1085" s="114" t="str">
        <f>IF(AND(K1085&lt;&gt;"",K1086=""),SUM(K$1:K1086)-SUM(S$1:S1084),"")</f>
        <v/>
      </c>
      <c r="T1085" s="114" t="str">
        <f>IF(AND(M1085&lt;&gt;"",M1086=""),SUM(M$1:M1086)-SUM(T$1:T1084),"")</f>
        <v/>
      </c>
      <c r="V1085" s="9" t="str">
        <f t="shared" si="182"/>
        <v/>
      </c>
      <c r="W1085" s="28" t="str">
        <f t="shared" si="183"/>
        <v/>
      </c>
      <c r="X1085" s="114" t="str">
        <f t="shared" si="184"/>
        <v/>
      </c>
      <c r="Y1085" s="114" t="str">
        <f t="shared" si="185"/>
        <v/>
      </c>
      <c r="Z1085" s="114" t="str">
        <f t="shared" si="186"/>
        <v/>
      </c>
    </row>
    <row r="1086" spans="3:26" ht="15.75" customHeight="1" x14ac:dyDescent="0.2">
      <c r="C1086" t="str">
        <f t="shared" si="176"/>
        <v/>
      </c>
      <c r="E1086" s="3" t="str">
        <f>IF(B1086="","",IFERROR(VLOOKUP(B1086,Ingredients!$A:$G,4,FALSE),"ingredient not in list"))</f>
        <v/>
      </c>
      <c r="F1086" t="str">
        <f t="shared" si="177"/>
        <v/>
      </c>
      <c r="G1086" s="9" t="str">
        <f>IF(B1086="", "", IFERROR((VLOOKUP(B1086,Ingredients!$A:$H,8,FALSE)*(D1086/(VLOOKUP(B1086,Ingredients!$A:$H,3,FALSE)))), "ingredient not in list"))</f>
        <v/>
      </c>
      <c r="H1086" t="str">
        <f t="shared" si="178"/>
        <v/>
      </c>
      <c r="I1086" s="69" t="str">
        <f>IF($B1086="", "", IFERROR((VLOOKUP($B1086,Ingredients!$A:$K,9,FALSE)*($D1086/(VLOOKUP($B1086,Ingredients!$A:$K,3,FALSE)))), "ingredient not in list"))</f>
        <v/>
      </c>
      <c r="J1086" t="str">
        <f t="shared" si="179"/>
        <v/>
      </c>
      <c r="K1086" s="69" t="str">
        <f>IF($B1086="", "", IFERROR((VLOOKUP($B1086,Ingredients!$A:$K,10,FALSE)*($D1086/(VLOOKUP($B1086,Ingredients!$A:$K,3,FALSE)))), "ingredient not in list"))</f>
        <v/>
      </c>
      <c r="L1086" t="str">
        <f t="shared" si="180"/>
        <v/>
      </c>
      <c r="M1086" s="69" t="str">
        <f>IF($B1086="", "", IFERROR((VLOOKUP($B1086,Ingredients!$A:$K,11,FALSE)*($D1086/(VLOOKUP($B1086,Ingredients!$A:$K,3,FALSE)))), "ingredient not in list"))</f>
        <v/>
      </c>
      <c r="N1086" t="str">
        <f t="shared" si="181"/>
        <v/>
      </c>
      <c r="O1086" s="29" t="str">
        <f>IF($B1086="", "", IFERROR((VLOOKUP($B1086,Ingredients!$A:$H,6,FALSE)*($D1086/(VLOOKUP($B1086,Ingredients!$A:$H,3,FALSE)))), "ingredient not in list"))</f>
        <v/>
      </c>
      <c r="P1086" s="9" t="str">
        <f>IF(AND(G1086&lt;&gt;"",G1087=""),SUM(G$1:G1087)-SUM(P$1:P1085),"")</f>
        <v/>
      </c>
      <c r="Q1086" t="str">
        <f>IF(AND(O1086&lt;&gt;"",O1087=""),SUM(O$1:O1087)-SUM(Q$1:Q1085),"")</f>
        <v/>
      </c>
      <c r="R1086" s="114" t="str">
        <f>IF(AND(I1086&lt;&gt;"",I1087=""),SUM(I$1:I1087)-SUM(R$1:R1085),"")</f>
        <v/>
      </c>
      <c r="S1086" s="114" t="str">
        <f>IF(AND(K1086&lt;&gt;"",K1087=""),SUM(K$1:K1087)-SUM(S$1:S1085),"")</f>
        <v/>
      </c>
      <c r="T1086" s="114" t="str">
        <f>IF(AND(M1086&lt;&gt;"",M1087=""),SUM(M$1:M1087)-SUM(T$1:T1085),"")</f>
        <v/>
      </c>
      <c r="V1086" s="9" t="str">
        <f t="shared" si="182"/>
        <v/>
      </c>
      <c r="W1086" s="28" t="str">
        <f t="shared" si="183"/>
        <v/>
      </c>
      <c r="X1086" s="114" t="str">
        <f t="shared" si="184"/>
        <v/>
      </c>
      <c r="Y1086" s="114" t="str">
        <f t="shared" si="185"/>
        <v/>
      </c>
      <c r="Z1086" s="114" t="str">
        <f t="shared" si="186"/>
        <v/>
      </c>
    </row>
    <row r="1087" spans="3:26" ht="15.75" customHeight="1" x14ac:dyDescent="0.2">
      <c r="C1087" t="str">
        <f t="shared" si="176"/>
        <v/>
      </c>
      <c r="E1087" s="3" t="str">
        <f>IF(B1087="","",IFERROR(VLOOKUP(B1087,Ingredients!$A:$G,4,FALSE),"ingredient not in list"))</f>
        <v/>
      </c>
      <c r="F1087" t="str">
        <f t="shared" si="177"/>
        <v/>
      </c>
      <c r="G1087" s="9" t="str">
        <f>IF(B1087="", "", IFERROR((VLOOKUP(B1087,Ingredients!$A:$H,8,FALSE)*(D1087/(VLOOKUP(B1087,Ingredients!$A:$H,3,FALSE)))), "ingredient not in list"))</f>
        <v/>
      </c>
      <c r="H1087" t="str">
        <f t="shared" si="178"/>
        <v/>
      </c>
      <c r="I1087" s="69" t="str">
        <f>IF($B1087="", "", IFERROR((VLOOKUP($B1087,Ingredients!$A:$K,9,FALSE)*($D1087/(VLOOKUP($B1087,Ingredients!$A:$K,3,FALSE)))), "ingredient not in list"))</f>
        <v/>
      </c>
      <c r="J1087" t="str">
        <f t="shared" si="179"/>
        <v/>
      </c>
      <c r="K1087" s="69" t="str">
        <f>IF($B1087="", "", IFERROR((VLOOKUP($B1087,Ingredients!$A:$K,10,FALSE)*($D1087/(VLOOKUP($B1087,Ingredients!$A:$K,3,FALSE)))), "ingredient not in list"))</f>
        <v/>
      </c>
      <c r="L1087" t="str">
        <f t="shared" si="180"/>
        <v/>
      </c>
      <c r="M1087" s="69" t="str">
        <f>IF($B1087="", "", IFERROR((VLOOKUP($B1087,Ingredients!$A:$K,11,FALSE)*($D1087/(VLOOKUP($B1087,Ingredients!$A:$K,3,FALSE)))), "ingredient not in list"))</f>
        <v/>
      </c>
      <c r="N1087" t="str">
        <f t="shared" si="181"/>
        <v/>
      </c>
      <c r="O1087" s="29" t="str">
        <f>IF($B1087="", "", IFERROR((VLOOKUP($B1087,Ingredients!$A:$H,6,FALSE)*($D1087/(VLOOKUP($B1087,Ingredients!$A:$H,3,FALSE)))), "ingredient not in list"))</f>
        <v/>
      </c>
      <c r="P1087" s="9" t="str">
        <f>IF(AND(G1087&lt;&gt;"",G1088=""),SUM(G$1:G1088)-SUM(P$1:P1086),"")</f>
        <v/>
      </c>
      <c r="Q1087" t="str">
        <f>IF(AND(O1087&lt;&gt;"",O1088=""),SUM(O$1:O1088)-SUM(Q$1:Q1086),"")</f>
        <v/>
      </c>
      <c r="R1087" s="114" t="str">
        <f>IF(AND(I1087&lt;&gt;"",I1088=""),SUM(I$1:I1088)-SUM(R$1:R1086),"")</f>
        <v/>
      </c>
      <c r="S1087" s="114" t="str">
        <f>IF(AND(K1087&lt;&gt;"",K1088=""),SUM(K$1:K1088)-SUM(S$1:S1086),"")</f>
        <v/>
      </c>
      <c r="T1087" s="114" t="str">
        <f>IF(AND(M1087&lt;&gt;"",M1088=""),SUM(M$1:M1088)-SUM(T$1:T1086),"")</f>
        <v/>
      </c>
      <c r="V1087" s="9" t="str">
        <f t="shared" si="182"/>
        <v/>
      </c>
      <c r="W1087" s="28" t="str">
        <f t="shared" si="183"/>
        <v/>
      </c>
      <c r="X1087" s="114" t="str">
        <f t="shared" si="184"/>
        <v/>
      </c>
      <c r="Y1087" s="114" t="str">
        <f t="shared" si="185"/>
        <v/>
      </c>
      <c r="Z1087" s="114" t="str">
        <f t="shared" si="186"/>
        <v/>
      </c>
    </row>
    <row r="1088" spans="3:26" ht="15.75" customHeight="1" x14ac:dyDescent="0.2">
      <c r="C1088" t="str">
        <f t="shared" si="176"/>
        <v/>
      </c>
      <c r="E1088" s="3" t="str">
        <f>IF(B1088="","",IFERROR(VLOOKUP(B1088,Ingredients!$A:$G,4,FALSE),"ingredient not in list"))</f>
        <v/>
      </c>
      <c r="F1088" t="str">
        <f t="shared" si="177"/>
        <v/>
      </c>
      <c r="G1088" s="9" t="str">
        <f>IF(B1088="", "", IFERROR((VLOOKUP(B1088,Ingredients!$A:$H,8,FALSE)*(D1088/(VLOOKUP(B1088,Ingredients!$A:$H,3,FALSE)))), "ingredient not in list"))</f>
        <v/>
      </c>
      <c r="H1088" t="str">
        <f t="shared" si="178"/>
        <v/>
      </c>
      <c r="I1088" s="69" t="str">
        <f>IF($B1088="", "", IFERROR((VLOOKUP($B1088,Ingredients!$A:$K,9,FALSE)*($D1088/(VLOOKUP($B1088,Ingredients!$A:$K,3,FALSE)))), "ingredient not in list"))</f>
        <v/>
      </c>
      <c r="J1088" t="str">
        <f t="shared" si="179"/>
        <v/>
      </c>
      <c r="K1088" s="69" t="str">
        <f>IF($B1088="", "", IFERROR((VLOOKUP($B1088,Ingredients!$A:$K,10,FALSE)*($D1088/(VLOOKUP($B1088,Ingredients!$A:$K,3,FALSE)))), "ingredient not in list"))</f>
        <v/>
      </c>
      <c r="L1088" t="str">
        <f t="shared" si="180"/>
        <v/>
      </c>
      <c r="M1088" s="69" t="str">
        <f>IF($B1088="", "", IFERROR((VLOOKUP($B1088,Ingredients!$A:$K,11,FALSE)*($D1088/(VLOOKUP($B1088,Ingredients!$A:$K,3,FALSE)))), "ingredient not in list"))</f>
        <v/>
      </c>
      <c r="N1088" t="str">
        <f t="shared" si="181"/>
        <v/>
      </c>
      <c r="O1088" s="29" t="str">
        <f>IF($B1088="", "", IFERROR((VLOOKUP($B1088,Ingredients!$A:$H,6,FALSE)*($D1088/(VLOOKUP($B1088,Ingredients!$A:$H,3,FALSE)))), "ingredient not in list"))</f>
        <v/>
      </c>
      <c r="P1088" s="9" t="str">
        <f>IF(AND(G1088&lt;&gt;"",G1089=""),SUM(G$1:G1089)-SUM(P$1:P1087),"")</f>
        <v/>
      </c>
      <c r="Q1088" t="str">
        <f>IF(AND(O1088&lt;&gt;"",O1089=""),SUM(O$1:O1089)-SUM(Q$1:Q1087),"")</f>
        <v/>
      </c>
      <c r="R1088" s="114" t="str">
        <f>IF(AND(I1088&lt;&gt;"",I1089=""),SUM(I$1:I1089)-SUM(R$1:R1087),"")</f>
        <v/>
      </c>
      <c r="S1088" s="114" t="str">
        <f>IF(AND(K1088&lt;&gt;"",K1089=""),SUM(K$1:K1089)-SUM(S$1:S1087),"")</f>
        <v/>
      </c>
      <c r="T1088" s="114" t="str">
        <f>IF(AND(M1088&lt;&gt;"",M1089=""),SUM(M$1:M1089)-SUM(T$1:T1087),"")</f>
        <v/>
      </c>
      <c r="V1088" s="9" t="str">
        <f t="shared" si="182"/>
        <v/>
      </c>
      <c r="W1088" s="28" t="str">
        <f t="shared" si="183"/>
        <v/>
      </c>
      <c r="X1088" s="114" t="str">
        <f t="shared" si="184"/>
        <v/>
      </c>
      <c r="Y1088" s="114" t="str">
        <f t="shared" si="185"/>
        <v/>
      </c>
      <c r="Z1088" s="114" t="str">
        <f t="shared" si="186"/>
        <v/>
      </c>
    </row>
    <row r="1089" spans="3:26" ht="15.75" customHeight="1" x14ac:dyDescent="0.2">
      <c r="C1089" t="str">
        <f t="shared" si="176"/>
        <v/>
      </c>
      <c r="E1089" s="3" t="str">
        <f>IF(B1089="","",IFERROR(VLOOKUP(B1089,Ingredients!$A:$G,4,FALSE),"ingredient not in list"))</f>
        <v/>
      </c>
      <c r="F1089" t="str">
        <f t="shared" si="177"/>
        <v/>
      </c>
      <c r="G1089" s="9" t="str">
        <f>IF(B1089="", "", IFERROR((VLOOKUP(B1089,Ingredients!$A:$H,8,FALSE)*(D1089/(VLOOKUP(B1089,Ingredients!$A:$H,3,FALSE)))), "ingredient not in list"))</f>
        <v/>
      </c>
      <c r="H1089" t="str">
        <f t="shared" si="178"/>
        <v/>
      </c>
      <c r="I1089" s="69" t="str">
        <f>IF($B1089="", "", IFERROR((VLOOKUP($B1089,Ingredients!$A:$K,9,FALSE)*($D1089/(VLOOKUP($B1089,Ingredients!$A:$K,3,FALSE)))), "ingredient not in list"))</f>
        <v/>
      </c>
      <c r="J1089" t="str">
        <f t="shared" si="179"/>
        <v/>
      </c>
      <c r="K1089" s="69" t="str">
        <f>IF($B1089="", "", IFERROR((VLOOKUP($B1089,Ingredients!$A:$K,10,FALSE)*($D1089/(VLOOKUP($B1089,Ingredients!$A:$K,3,FALSE)))), "ingredient not in list"))</f>
        <v/>
      </c>
      <c r="L1089" t="str">
        <f t="shared" si="180"/>
        <v/>
      </c>
      <c r="M1089" s="69" t="str">
        <f>IF($B1089="", "", IFERROR((VLOOKUP($B1089,Ingredients!$A:$K,11,FALSE)*($D1089/(VLOOKUP($B1089,Ingredients!$A:$K,3,FALSE)))), "ingredient not in list"))</f>
        <v/>
      </c>
      <c r="N1089" t="str">
        <f t="shared" si="181"/>
        <v/>
      </c>
      <c r="O1089" s="29" t="str">
        <f>IF($B1089="", "", IFERROR((VLOOKUP($B1089,Ingredients!$A:$H,6,FALSE)*($D1089/(VLOOKUP($B1089,Ingredients!$A:$H,3,FALSE)))), "ingredient not in list"))</f>
        <v/>
      </c>
      <c r="P1089" s="9" t="str">
        <f>IF(AND(G1089&lt;&gt;"",G1090=""),SUM(G$1:G1090)-SUM(P$1:P1088),"")</f>
        <v/>
      </c>
      <c r="Q1089" t="str">
        <f>IF(AND(O1089&lt;&gt;"",O1090=""),SUM(O$1:O1090)-SUM(Q$1:Q1088),"")</f>
        <v/>
      </c>
      <c r="R1089" s="114" t="str">
        <f>IF(AND(I1089&lt;&gt;"",I1090=""),SUM(I$1:I1090)-SUM(R$1:R1088),"")</f>
        <v/>
      </c>
      <c r="S1089" s="114" t="str">
        <f>IF(AND(K1089&lt;&gt;"",K1090=""),SUM(K$1:K1090)-SUM(S$1:S1088),"")</f>
        <v/>
      </c>
      <c r="T1089" s="114" t="str">
        <f>IF(AND(M1089&lt;&gt;"",M1090=""),SUM(M$1:M1090)-SUM(T$1:T1088),"")</f>
        <v/>
      </c>
      <c r="V1089" s="9" t="str">
        <f t="shared" si="182"/>
        <v/>
      </c>
      <c r="W1089" s="28" t="str">
        <f t="shared" si="183"/>
        <v/>
      </c>
      <c r="X1089" s="114" t="str">
        <f t="shared" si="184"/>
        <v/>
      </c>
      <c r="Y1089" s="114" t="str">
        <f t="shared" si="185"/>
        <v/>
      </c>
      <c r="Z1089" s="114" t="str">
        <f t="shared" si="186"/>
        <v/>
      </c>
    </row>
    <row r="1090" spans="3:26" ht="15.75" customHeight="1" x14ac:dyDescent="0.2">
      <c r="C1090" t="str">
        <f t="shared" ref="C1090:C1153" si="187">IF($B1090="","", "|")</f>
        <v/>
      </c>
      <c r="E1090" s="3" t="str">
        <f>IF(B1090="","",IFERROR(VLOOKUP(B1090,Ingredients!$A:$G,4,FALSE),"ingredient not in list"))</f>
        <v/>
      </c>
      <c r="F1090" t="str">
        <f t="shared" ref="F1090:F1153" si="188">IF($B1090="","", "|")</f>
        <v/>
      </c>
      <c r="G1090" s="9" t="str">
        <f>IF(B1090="", "", IFERROR((VLOOKUP(B1090,Ingredients!$A:$H,8,FALSE)*(D1090/(VLOOKUP(B1090,Ingredients!$A:$H,3,FALSE)))), "ingredient not in list"))</f>
        <v/>
      </c>
      <c r="H1090" t="str">
        <f t="shared" ref="H1090:H1153" si="189">IF($B1090="","", "|")</f>
        <v/>
      </c>
      <c r="I1090" s="69" t="str">
        <f>IF($B1090="", "", IFERROR((VLOOKUP($B1090,Ingredients!$A:$K,9,FALSE)*($D1090/(VLOOKUP($B1090,Ingredients!$A:$K,3,FALSE)))), "ingredient not in list"))</f>
        <v/>
      </c>
      <c r="J1090" t="str">
        <f t="shared" ref="J1090:J1153" si="190">IF($B1090="","", "|")</f>
        <v/>
      </c>
      <c r="K1090" s="69" t="str">
        <f>IF($B1090="", "", IFERROR((VLOOKUP($B1090,Ingredients!$A:$K,10,FALSE)*($D1090/(VLOOKUP($B1090,Ingredients!$A:$K,3,FALSE)))), "ingredient not in list"))</f>
        <v/>
      </c>
      <c r="L1090" t="str">
        <f t="shared" ref="L1090:L1153" si="191">IF($B1090="","", "|")</f>
        <v/>
      </c>
      <c r="M1090" s="69" t="str">
        <f>IF($B1090="", "", IFERROR((VLOOKUP($B1090,Ingredients!$A:$K,11,FALSE)*($D1090/(VLOOKUP($B1090,Ingredients!$A:$K,3,FALSE)))), "ingredient not in list"))</f>
        <v/>
      </c>
      <c r="N1090" t="str">
        <f t="shared" ref="N1090:N1153" si="192">IF($B1090="","", "|")</f>
        <v/>
      </c>
      <c r="O1090" s="29" t="str">
        <f>IF($B1090="", "", IFERROR((VLOOKUP($B1090,Ingredients!$A:$H,6,FALSE)*($D1090/(VLOOKUP($B1090,Ingredients!$A:$H,3,FALSE)))), "ingredient not in list"))</f>
        <v/>
      </c>
      <c r="P1090" s="9" t="str">
        <f>IF(AND(G1090&lt;&gt;"",G1091=""),SUM(G$1:G1091)-SUM(P$1:P1089),"")</f>
        <v/>
      </c>
      <c r="Q1090" t="str">
        <f>IF(AND(O1090&lt;&gt;"",O1091=""),SUM(O$1:O1091)-SUM(Q$1:Q1089),"")</f>
        <v/>
      </c>
      <c r="R1090" s="114" t="str">
        <f>IF(AND(I1090&lt;&gt;"",I1091=""),SUM(I$1:I1091)-SUM(R$1:R1089),"")</f>
        <v/>
      </c>
      <c r="S1090" s="114" t="str">
        <f>IF(AND(K1090&lt;&gt;"",K1091=""),SUM(K$1:K1091)-SUM(S$1:S1089),"")</f>
        <v/>
      </c>
      <c r="T1090" s="114" t="str">
        <f>IF(AND(M1090&lt;&gt;"",M1091=""),SUM(M$1:M1091)-SUM(T$1:T1089),"")</f>
        <v/>
      </c>
      <c r="V1090" s="9" t="str">
        <f t="shared" si="182"/>
        <v/>
      </c>
      <c r="W1090" s="28" t="str">
        <f t="shared" si="183"/>
        <v/>
      </c>
      <c r="X1090" s="114" t="str">
        <f t="shared" si="184"/>
        <v/>
      </c>
      <c r="Y1090" s="114" t="str">
        <f t="shared" si="185"/>
        <v/>
      </c>
      <c r="Z1090" s="114" t="str">
        <f t="shared" si="186"/>
        <v/>
      </c>
    </row>
    <row r="1091" spans="3:26" ht="15.75" customHeight="1" x14ac:dyDescent="0.2">
      <c r="C1091" t="str">
        <f t="shared" si="187"/>
        <v/>
      </c>
      <c r="E1091" s="3" t="str">
        <f>IF(B1091="","",IFERROR(VLOOKUP(B1091,Ingredients!$A:$G,4,FALSE),"ingredient not in list"))</f>
        <v/>
      </c>
      <c r="F1091" t="str">
        <f t="shared" si="188"/>
        <v/>
      </c>
      <c r="G1091" s="9" t="str">
        <f>IF(B1091="", "", IFERROR((VLOOKUP(B1091,Ingredients!$A:$H,8,FALSE)*(D1091/(VLOOKUP(B1091,Ingredients!$A:$H,3,FALSE)))), "ingredient not in list"))</f>
        <v/>
      </c>
      <c r="H1091" t="str">
        <f t="shared" si="189"/>
        <v/>
      </c>
      <c r="I1091" s="69" t="str">
        <f>IF($B1091="", "", IFERROR((VLOOKUP($B1091,Ingredients!$A:$K,9,FALSE)*($D1091/(VLOOKUP($B1091,Ingredients!$A:$K,3,FALSE)))), "ingredient not in list"))</f>
        <v/>
      </c>
      <c r="J1091" t="str">
        <f t="shared" si="190"/>
        <v/>
      </c>
      <c r="K1091" s="69" t="str">
        <f>IF($B1091="", "", IFERROR((VLOOKUP($B1091,Ingredients!$A:$K,10,FALSE)*($D1091/(VLOOKUP($B1091,Ingredients!$A:$K,3,FALSE)))), "ingredient not in list"))</f>
        <v/>
      </c>
      <c r="L1091" t="str">
        <f t="shared" si="191"/>
        <v/>
      </c>
      <c r="M1091" s="69" t="str">
        <f>IF($B1091="", "", IFERROR((VLOOKUP($B1091,Ingredients!$A:$K,11,FALSE)*($D1091/(VLOOKUP($B1091,Ingredients!$A:$K,3,FALSE)))), "ingredient not in list"))</f>
        <v/>
      </c>
      <c r="N1091" t="str">
        <f t="shared" si="192"/>
        <v/>
      </c>
      <c r="O1091" s="29" t="str">
        <f>IF($B1091="", "", IFERROR((VLOOKUP($B1091,Ingredients!$A:$H,6,FALSE)*($D1091/(VLOOKUP($B1091,Ingredients!$A:$H,3,FALSE)))), "ingredient not in list"))</f>
        <v/>
      </c>
      <c r="P1091" s="9" t="str">
        <f>IF(AND(G1091&lt;&gt;"",G1092=""),SUM(G$1:G1092)-SUM(P$1:P1090),"")</f>
        <v/>
      </c>
      <c r="Q1091" t="str">
        <f>IF(AND(O1091&lt;&gt;"",O1092=""),SUM(O$1:O1092)-SUM(Q$1:Q1090),"")</f>
        <v/>
      </c>
      <c r="R1091" s="114" t="str">
        <f>IF(AND(I1091&lt;&gt;"",I1092=""),SUM(I$1:I1092)-SUM(R$1:R1090),"")</f>
        <v/>
      </c>
      <c r="S1091" s="114" t="str">
        <f>IF(AND(K1091&lt;&gt;"",K1092=""),SUM(K$1:K1092)-SUM(S$1:S1090),"")</f>
        <v/>
      </c>
      <c r="T1091" s="114" t="str">
        <f>IF(AND(M1091&lt;&gt;"",M1092=""),SUM(M$1:M1092)-SUM(T$1:T1090),"")</f>
        <v/>
      </c>
      <c r="V1091" s="9" t="str">
        <f t="shared" ref="V1091:V1154" si="193">IF(U1091="","",P1091/U1091)</f>
        <v/>
      </c>
      <c r="W1091" s="28" t="str">
        <f t="shared" ref="W1091:W1154" si="194">IF(U1091="","", Q1091/U1091)</f>
        <v/>
      </c>
      <c r="X1091" s="114" t="str">
        <f t="shared" ref="X1091:X1154" si="195">IF(R1091="","", R1091/U1091)</f>
        <v/>
      </c>
      <c r="Y1091" s="114" t="str">
        <f t="shared" ref="Y1091:Y1154" si="196">IF(S1091="","", S1091/U1091)</f>
        <v/>
      </c>
      <c r="Z1091" s="114" t="str">
        <f t="shared" ref="Z1091:Z1154" si="197">IF(T1091="","", T1091/U1091)</f>
        <v/>
      </c>
    </row>
    <row r="1092" spans="3:26" ht="15.75" customHeight="1" x14ac:dyDescent="0.2">
      <c r="C1092" t="str">
        <f t="shared" si="187"/>
        <v/>
      </c>
      <c r="E1092" s="3" t="str">
        <f>IF(B1092="","",IFERROR(VLOOKUP(B1092,Ingredients!$A:$G,4,FALSE),"ingredient not in list"))</f>
        <v/>
      </c>
      <c r="F1092" t="str">
        <f t="shared" si="188"/>
        <v/>
      </c>
      <c r="G1092" s="9" t="str">
        <f>IF(B1092="", "", IFERROR((VLOOKUP(B1092,Ingredients!$A:$H,8,FALSE)*(D1092/(VLOOKUP(B1092,Ingredients!$A:$H,3,FALSE)))), "ingredient not in list"))</f>
        <v/>
      </c>
      <c r="H1092" t="str">
        <f t="shared" si="189"/>
        <v/>
      </c>
      <c r="I1092" s="69" t="str">
        <f>IF($B1092="", "", IFERROR((VLOOKUP($B1092,Ingredients!$A:$K,9,FALSE)*($D1092/(VLOOKUP($B1092,Ingredients!$A:$K,3,FALSE)))), "ingredient not in list"))</f>
        <v/>
      </c>
      <c r="J1092" t="str">
        <f t="shared" si="190"/>
        <v/>
      </c>
      <c r="K1092" s="69" t="str">
        <f>IF($B1092="", "", IFERROR((VLOOKUP($B1092,Ingredients!$A:$K,10,FALSE)*($D1092/(VLOOKUP($B1092,Ingredients!$A:$K,3,FALSE)))), "ingredient not in list"))</f>
        <v/>
      </c>
      <c r="L1092" t="str">
        <f t="shared" si="191"/>
        <v/>
      </c>
      <c r="M1092" s="69" t="str">
        <f>IF($B1092="", "", IFERROR((VLOOKUP($B1092,Ingredients!$A:$K,11,FALSE)*($D1092/(VLOOKUP($B1092,Ingredients!$A:$K,3,FALSE)))), "ingredient not in list"))</f>
        <v/>
      </c>
      <c r="N1092" t="str">
        <f t="shared" si="192"/>
        <v/>
      </c>
      <c r="O1092" s="29" t="str">
        <f>IF($B1092="", "", IFERROR((VLOOKUP($B1092,Ingredients!$A:$H,6,FALSE)*($D1092/(VLOOKUP($B1092,Ingredients!$A:$H,3,FALSE)))), "ingredient not in list"))</f>
        <v/>
      </c>
      <c r="P1092" s="9" t="str">
        <f>IF(AND(G1092&lt;&gt;"",G1093=""),SUM(G$1:G1093)-SUM(P$1:P1091),"")</f>
        <v/>
      </c>
      <c r="Q1092" t="str">
        <f>IF(AND(O1092&lt;&gt;"",O1093=""),SUM(O$1:O1093)-SUM(Q$1:Q1091),"")</f>
        <v/>
      </c>
      <c r="R1092" s="114" t="str">
        <f>IF(AND(I1092&lt;&gt;"",I1093=""),SUM(I$1:I1093)-SUM(R$1:R1091),"")</f>
        <v/>
      </c>
      <c r="S1092" s="114" t="str">
        <f>IF(AND(K1092&lt;&gt;"",K1093=""),SUM(K$1:K1093)-SUM(S$1:S1091),"")</f>
        <v/>
      </c>
      <c r="T1092" s="114" t="str">
        <f>IF(AND(M1092&lt;&gt;"",M1093=""),SUM(M$1:M1093)-SUM(T$1:T1091),"")</f>
        <v/>
      </c>
      <c r="V1092" s="9" t="str">
        <f t="shared" si="193"/>
        <v/>
      </c>
      <c r="W1092" s="28" t="str">
        <f t="shared" si="194"/>
        <v/>
      </c>
      <c r="X1092" s="114" t="str">
        <f t="shared" si="195"/>
        <v/>
      </c>
      <c r="Y1092" s="114" t="str">
        <f t="shared" si="196"/>
        <v/>
      </c>
      <c r="Z1092" s="114" t="str">
        <f t="shared" si="197"/>
        <v/>
      </c>
    </row>
    <row r="1093" spans="3:26" ht="15.75" customHeight="1" x14ac:dyDescent="0.2">
      <c r="C1093" t="str">
        <f t="shared" si="187"/>
        <v/>
      </c>
      <c r="E1093" s="3" t="str">
        <f>IF(B1093="","",IFERROR(VLOOKUP(B1093,Ingredients!$A:$G,4,FALSE),"ingredient not in list"))</f>
        <v/>
      </c>
      <c r="F1093" t="str">
        <f t="shared" si="188"/>
        <v/>
      </c>
      <c r="G1093" s="9" t="str">
        <f>IF(B1093="", "", IFERROR((VLOOKUP(B1093,Ingredients!$A:$H,8,FALSE)*(D1093/(VLOOKUP(B1093,Ingredients!$A:$H,3,FALSE)))), "ingredient not in list"))</f>
        <v/>
      </c>
      <c r="H1093" t="str">
        <f t="shared" si="189"/>
        <v/>
      </c>
      <c r="I1093" s="69" t="str">
        <f>IF($B1093="", "", IFERROR((VLOOKUP($B1093,Ingredients!$A:$K,9,FALSE)*($D1093/(VLOOKUP($B1093,Ingredients!$A:$K,3,FALSE)))), "ingredient not in list"))</f>
        <v/>
      </c>
      <c r="J1093" t="str">
        <f t="shared" si="190"/>
        <v/>
      </c>
      <c r="K1093" s="69" t="str">
        <f>IF($B1093="", "", IFERROR((VLOOKUP($B1093,Ingredients!$A:$K,10,FALSE)*($D1093/(VLOOKUP($B1093,Ingredients!$A:$K,3,FALSE)))), "ingredient not in list"))</f>
        <v/>
      </c>
      <c r="L1093" t="str">
        <f t="shared" si="191"/>
        <v/>
      </c>
      <c r="M1093" s="69" t="str">
        <f>IF($B1093="", "", IFERROR((VLOOKUP($B1093,Ingredients!$A:$K,11,FALSE)*($D1093/(VLOOKUP($B1093,Ingredients!$A:$K,3,FALSE)))), "ingredient not in list"))</f>
        <v/>
      </c>
      <c r="N1093" t="str">
        <f t="shared" si="192"/>
        <v/>
      </c>
      <c r="O1093" s="29" t="str">
        <f>IF($B1093="", "", IFERROR((VLOOKUP($B1093,Ingredients!$A:$H,6,FALSE)*($D1093/(VLOOKUP($B1093,Ingredients!$A:$H,3,FALSE)))), "ingredient not in list"))</f>
        <v/>
      </c>
      <c r="P1093" s="9" t="str">
        <f>IF(AND(G1093&lt;&gt;"",G1094=""),SUM(G$1:G1094)-SUM(P$1:P1092),"")</f>
        <v/>
      </c>
      <c r="Q1093" t="str">
        <f>IF(AND(O1093&lt;&gt;"",O1094=""),SUM(O$1:O1094)-SUM(Q$1:Q1092),"")</f>
        <v/>
      </c>
      <c r="R1093" s="114" t="str">
        <f>IF(AND(I1093&lt;&gt;"",I1094=""),SUM(I$1:I1094)-SUM(R$1:R1092),"")</f>
        <v/>
      </c>
      <c r="S1093" s="114" t="str">
        <f>IF(AND(K1093&lt;&gt;"",K1094=""),SUM(K$1:K1094)-SUM(S$1:S1092),"")</f>
        <v/>
      </c>
      <c r="T1093" s="114" t="str">
        <f>IF(AND(M1093&lt;&gt;"",M1094=""),SUM(M$1:M1094)-SUM(T$1:T1092),"")</f>
        <v/>
      </c>
      <c r="V1093" s="9" t="str">
        <f t="shared" si="193"/>
        <v/>
      </c>
      <c r="W1093" s="28" t="str">
        <f t="shared" si="194"/>
        <v/>
      </c>
      <c r="X1093" s="114" t="str">
        <f t="shared" si="195"/>
        <v/>
      </c>
      <c r="Y1093" s="114" t="str">
        <f t="shared" si="196"/>
        <v/>
      </c>
      <c r="Z1093" s="114" t="str">
        <f t="shared" si="197"/>
        <v/>
      </c>
    </row>
    <row r="1094" spans="3:26" ht="15.75" customHeight="1" x14ac:dyDescent="0.2">
      <c r="C1094" t="str">
        <f t="shared" si="187"/>
        <v/>
      </c>
      <c r="E1094" s="3" t="str">
        <f>IF(B1094="","",IFERROR(VLOOKUP(B1094,Ingredients!$A:$G,4,FALSE),"ingredient not in list"))</f>
        <v/>
      </c>
      <c r="F1094" t="str">
        <f t="shared" si="188"/>
        <v/>
      </c>
      <c r="G1094" s="9" t="str">
        <f>IF(B1094="", "", IFERROR((VLOOKUP(B1094,Ingredients!$A:$H,8,FALSE)*(D1094/(VLOOKUP(B1094,Ingredients!$A:$H,3,FALSE)))), "ingredient not in list"))</f>
        <v/>
      </c>
      <c r="H1094" t="str">
        <f t="shared" si="189"/>
        <v/>
      </c>
      <c r="I1094" s="69" t="str">
        <f>IF($B1094="", "", IFERROR((VLOOKUP($B1094,Ingredients!$A:$K,9,FALSE)*($D1094/(VLOOKUP($B1094,Ingredients!$A:$K,3,FALSE)))), "ingredient not in list"))</f>
        <v/>
      </c>
      <c r="J1094" t="str">
        <f t="shared" si="190"/>
        <v/>
      </c>
      <c r="K1094" s="69" t="str">
        <f>IF($B1094="", "", IFERROR((VLOOKUP($B1094,Ingredients!$A:$K,10,FALSE)*($D1094/(VLOOKUP($B1094,Ingredients!$A:$K,3,FALSE)))), "ingredient not in list"))</f>
        <v/>
      </c>
      <c r="L1094" t="str">
        <f t="shared" si="191"/>
        <v/>
      </c>
      <c r="M1094" s="69" t="str">
        <f>IF($B1094="", "", IFERROR((VLOOKUP($B1094,Ingredients!$A:$K,11,FALSE)*($D1094/(VLOOKUP($B1094,Ingredients!$A:$K,3,FALSE)))), "ingredient not in list"))</f>
        <v/>
      </c>
      <c r="N1094" t="str">
        <f t="shared" si="192"/>
        <v/>
      </c>
      <c r="O1094" s="29" t="str">
        <f>IF($B1094="", "", IFERROR((VLOOKUP($B1094,Ingredients!$A:$H,6,FALSE)*($D1094/(VLOOKUP($B1094,Ingredients!$A:$H,3,FALSE)))), "ingredient not in list"))</f>
        <v/>
      </c>
      <c r="P1094" s="9" t="str">
        <f>IF(AND(G1094&lt;&gt;"",G1095=""),SUM(G$1:G1095)-SUM(P$1:P1093),"")</f>
        <v/>
      </c>
      <c r="Q1094" t="str">
        <f>IF(AND(O1094&lt;&gt;"",O1095=""),SUM(O$1:O1095)-SUM(Q$1:Q1093),"")</f>
        <v/>
      </c>
      <c r="R1094" s="114" t="str">
        <f>IF(AND(I1094&lt;&gt;"",I1095=""),SUM(I$1:I1095)-SUM(R$1:R1093),"")</f>
        <v/>
      </c>
      <c r="S1094" s="114" t="str">
        <f>IF(AND(K1094&lt;&gt;"",K1095=""),SUM(K$1:K1095)-SUM(S$1:S1093),"")</f>
        <v/>
      </c>
      <c r="T1094" s="114" t="str">
        <f>IF(AND(M1094&lt;&gt;"",M1095=""),SUM(M$1:M1095)-SUM(T$1:T1093),"")</f>
        <v/>
      </c>
      <c r="V1094" s="9" t="str">
        <f t="shared" si="193"/>
        <v/>
      </c>
      <c r="W1094" s="28" t="str">
        <f t="shared" si="194"/>
        <v/>
      </c>
      <c r="X1094" s="114" t="str">
        <f t="shared" si="195"/>
        <v/>
      </c>
      <c r="Y1094" s="114" t="str">
        <f t="shared" si="196"/>
        <v/>
      </c>
      <c r="Z1094" s="114" t="str">
        <f t="shared" si="197"/>
        <v/>
      </c>
    </row>
    <row r="1095" spans="3:26" ht="15.75" customHeight="1" x14ac:dyDescent="0.2">
      <c r="C1095" t="str">
        <f t="shared" si="187"/>
        <v/>
      </c>
      <c r="E1095" s="3" t="str">
        <f>IF(B1095="","",IFERROR(VLOOKUP(B1095,Ingredients!$A:$G,4,FALSE),"ingredient not in list"))</f>
        <v/>
      </c>
      <c r="F1095" t="str">
        <f t="shared" si="188"/>
        <v/>
      </c>
      <c r="G1095" s="9" t="str">
        <f>IF(B1095="", "", IFERROR((VLOOKUP(B1095,Ingredients!$A:$H,8,FALSE)*(D1095/(VLOOKUP(B1095,Ingredients!$A:$H,3,FALSE)))), "ingredient not in list"))</f>
        <v/>
      </c>
      <c r="H1095" t="str">
        <f t="shared" si="189"/>
        <v/>
      </c>
      <c r="I1095" s="69" t="str">
        <f>IF($B1095="", "", IFERROR((VLOOKUP($B1095,Ingredients!$A:$K,9,FALSE)*($D1095/(VLOOKUP($B1095,Ingredients!$A:$K,3,FALSE)))), "ingredient not in list"))</f>
        <v/>
      </c>
      <c r="J1095" t="str">
        <f t="shared" si="190"/>
        <v/>
      </c>
      <c r="K1095" s="69" t="str">
        <f>IF($B1095="", "", IFERROR((VLOOKUP($B1095,Ingredients!$A:$K,10,FALSE)*($D1095/(VLOOKUP($B1095,Ingredients!$A:$K,3,FALSE)))), "ingredient not in list"))</f>
        <v/>
      </c>
      <c r="L1095" t="str">
        <f t="shared" si="191"/>
        <v/>
      </c>
      <c r="M1095" s="69" t="str">
        <f>IF($B1095="", "", IFERROR((VLOOKUP($B1095,Ingredients!$A:$K,11,FALSE)*($D1095/(VLOOKUP($B1095,Ingredients!$A:$K,3,FALSE)))), "ingredient not in list"))</f>
        <v/>
      </c>
      <c r="N1095" t="str">
        <f t="shared" si="192"/>
        <v/>
      </c>
      <c r="O1095" s="29" t="str">
        <f>IF($B1095="", "", IFERROR((VLOOKUP($B1095,Ingredients!$A:$H,6,FALSE)*($D1095/(VLOOKUP($B1095,Ingredients!$A:$H,3,FALSE)))), "ingredient not in list"))</f>
        <v/>
      </c>
      <c r="P1095" s="9" t="str">
        <f>IF(AND(G1095&lt;&gt;"",G1096=""),SUM(G$1:G1096)-SUM(P$1:P1094),"")</f>
        <v/>
      </c>
      <c r="Q1095" t="str">
        <f>IF(AND(O1095&lt;&gt;"",O1096=""),SUM(O$1:O1096)-SUM(Q$1:Q1094),"")</f>
        <v/>
      </c>
      <c r="R1095" s="114" t="str">
        <f>IF(AND(I1095&lt;&gt;"",I1096=""),SUM(I$1:I1096)-SUM(R$1:R1094),"")</f>
        <v/>
      </c>
      <c r="S1095" s="114" t="str">
        <f>IF(AND(K1095&lt;&gt;"",K1096=""),SUM(K$1:K1096)-SUM(S$1:S1094),"")</f>
        <v/>
      </c>
      <c r="T1095" s="114" t="str">
        <f>IF(AND(M1095&lt;&gt;"",M1096=""),SUM(M$1:M1096)-SUM(T$1:T1094),"")</f>
        <v/>
      </c>
      <c r="V1095" s="9" t="str">
        <f t="shared" si="193"/>
        <v/>
      </c>
      <c r="W1095" s="28" t="str">
        <f t="shared" si="194"/>
        <v/>
      </c>
      <c r="X1095" s="114" t="str">
        <f t="shared" si="195"/>
        <v/>
      </c>
      <c r="Y1095" s="114" t="str">
        <f t="shared" si="196"/>
        <v/>
      </c>
      <c r="Z1095" s="114" t="str">
        <f t="shared" si="197"/>
        <v/>
      </c>
    </row>
    <row r="1096" spans="3:26" ht="15.75" customHeight="1" x14ac:dyDescent="0.2">
      <c r="C1096" t="str">
        <f t="shared" si="187"/>
        <v/>
      </c>
      <c r="E1096" s="3" t="str">
        <f>IF(B1096="","",IFERROR(VLOOKUP(B1096,Ingredients!$A:$G,4,FALSE),"ingredient not in list"))</f>
        <v/>
      </c>
      <c r="F1096" t="str">
        <f t="shared" si="188"/>
        <v/>
      </c>
      <c r="G1096" s="9" t="str">
        <f>IF(B1096="", "", IFERROR((VLOOKUP(B1096,Ingredients!$A:$H,8,FALSE)*(D1096/(VLOOKUP(B1096,Ingredients!$A:$H,3,FALSE)))), "ingredient not in list"))</f>
        <v/>
      </c>
      <c r="H1096" t="str">
        <f t="shared" si="189"/>
        <v/>
      </c>
      <c r="I1096" s="69" t="str">
        <f>IF($B1096="", "", IFERROR((VLOOKUP($B1096,Ingredients!$A:$K,9,FALSE)*($D1096/(VLOOKUP($B1096,Ingredients!$A:$K,3,FALSE)))), "ingredient not in list"))</f>
        <v/>
      </c>
      <c r="J1096" t="str">
        <f t="shared" si="190"/>
        <v/>
      </c>
      <c r="K1096" s="69" t="str">
        <f>IF($B1096="", "", IFERROR((VLOOKUP($B1096,Ingredients!$A:$K,10,FALSE)*($D1096/(VLOOKUP($B1096,Ingredients!$A:$K,3,FALSE)))), "ingredient not in list"))</f>
        <v/>
      </c>
      <c r="L1096" t="str">
        <f t="shared" si="191"/>
        <v/>
      </c>
      <c r="M1096" s="69" t="str">
        <f>IF($B1096="", "", IFERROR((VLOOKUP($B1096,Ingredients!$A:$K,11,FALSE)*($D1096/(VLOOKUP($B1096,Ingredients!$A:$K,3,FALSE)))), "ingredient not in list"))</f>
        <v/>
      </c>
      <c r="N1096" t="str">
        <f t="shared" si="192"/>
        <v/>
      </c>
      <c r="O1096" s="29" t="str">
        <f>IF($B1096="", "", IFERROR((VLOOKUP($B1096,Ingredients!$A:$H,6,FALSE)*($D1096/(VLOOKUP($B1096,Ingredients!$A:$H,3,FALSE)))), "ingredient not in list"))</f>
        <v/>
      </c>
      <c r="P1096" s="9" t="str">
        <f>IF(AND(G1096&lt;&gt;"",G1097=""),SUM(G$1:G1097)-SUM(P$1:P1095),"")</f>
        <v/>
      </c>
      <c r="Q1096" t="str">
        <f>IF(AND(O1096&lt;&gt;"",O1097=""),SUM(O$1:O1097)-SUM(Q$1:Q1095),"")</f>
        <v/>
      </c>
      <c r="R1096" s="114" t="str">
        <f>IF(AND(I1096&lt;&gt;"",I1097=""),SUM(I$1:I1097)-SUM(R$1:R1095),"")</f>
        <v/>
      </c>
      <c r="S1096" s="114" t="str">
        <f>IF(AND(K1096&lt;&gt;"",K1097=""),SUM(K$1:K1097)-SUM(S$1:S1095),"")</f>
        <v/>
      </c>
      <c r="T1096" s="114" t="str">
        <f>IF(AND(M1096&lt;&gt;"",M1097=""),SUM(M$1:M1097)-SUM(T$1:T1095),"")</f>
        <v/>
      </c>
      <c r="V1096" s="9" t="str">
        <f t="shared" si="193"/>
        <v/>
      </c>
      <c r="W1096" s="28" t="str">
        <f t="shared" si="194"/>
        <v/>
      </c>
      <c r="X1096" s="114" t="str">
        <f t="shared" si="195"/>
        <v/>
      </c>
      <c r="Y1096" s="114" t="str">
        <f t="shared" si="196"/>
        <v/>
      </c>
      <c r="Z1096" s="114" t="str">
        <f t="shared" si="197"/>
        <v/>
      </c>
    </row>
    <row r="1097" spans="3:26" ht="15.75" customHeight="1" x14ac:dyDescent="0.2">
      <c r="C1097" t="str">
        <f t="shared" si="187"/>
        <v/>
      </c>
      <c r="E1097" s="3" t="str">
        <f>IF(B1097="","",IFERROR(VLOOKUP(B1097,Ingredients!$A:$G,4,FALSE),"ingredient not in list"))</f>
        <v/>
      </c>
      <c r="F1097" t="str">
        <f t="shared" si="188"/>
        <v/>
      </c>
      <c r="G1097" s="9" t="str">
        <f>IF(B1097="", "", IFERROR((VLOOKUP(B1097,Ingredients!$A:$H,8,FALSE)*(D1097/(VLOOKUP(B1097,Ingredients!$A:$H,3,FALSE)))), "ingredient not in list"))</f>
        <v/>
      </c>
      <c r="H1097" t="str">
        <f t="shared" si="189"/>
        <v/>
      </c>
      <c r="I1097" s="69" t="str">
        <f>IF($B1097="", "", IFERROR((VLOOKUP($B1097,Ingredients!$A:$K,9,FALSE)*($D1097/(VLOOKUP($B1097,Ingredients!$A:$K,3,FALSE)))), "ingredient not in list"))</f>
        <v/>
      </c>
      <c r="J1097" t="str">
        <f t="shared" si="190"/>
        <v/>
      </c>
      <c r="K1097" s="69" t="str">
        <f>IF($B1097="", "", IFERROR((VLOOKUP($B1097,Ingredients!$A:$K,10,FALSE)*($D1097/(VLOOKUP($B1097,Ingredients!$A:$K,3,FALSE)))), "ingredient not in list"))</f>
        <v/>
      </c>
      <c r="L1097" t="str">
        <f t="shared" si="191"/>
        <v/>
      </c>
      <c r="M1097" s="69" t="str">
        <f>IF($B1097="", "", IFERROR((VLOOKUP($B1097,Ingredients!$A:$K,11,FALSE)*($D1097/(VLOOKUP($B1097,Ingredients!$A:$K,3,FALSE)))), "ingredient not in list"))</f>
        <v/>
      </c>
      <c r="N1097" t="str">
        <f t="shared" si="192"/>
        <v/>
      </c>
      <c r="O1097" s="29" t="str">
        <f>IF($B1097="", "", IFERROR((VLOOKUP($B1097,Ingredients!$A:$H,6,FALSE)*($D1097/(VLOOKUP($B1097,Ingredients!$A:$H,3,FALSE)))), "ingredient not in list"))</f>
        <v/>
      </c>
      <c r="P1097" s="9" t="str">
        <f>IF(AND(G1097&lt;&gt;"",G1098=""),SUM(G$1:G1098)-SUM(P$1:P1096),"")</f>
        <v/>
      </c>
      <c r="Q1097" t="str">
        <f>IF(AND(O1097&lt;&gt;"",O1098=""),SUM(O$1:O1098)-SUM(Q$1:Q1096),"")</f>
        <v/>
      </c>
      <c r="R1097" s="114" t="str">
        <f>IF(AND(I1097&lt;&gt;"",I1098=""),SUM(I$1:I1098)-SUM(R$1:R1096),"")</f>
        <v/>
      </c>
      <c r="S1097" s="114" t="str">
        <f>IF(AND(K1097&lt;&gt;"",K1098=""),SUM(K$1:K1098)-SUM(S$1:S1096),"")</f>
        <v/>
      </c>
      <c r="T1097" s="114" t="str">
        <f>IF(AND(M1097&lt;&gt;"",M1098=""),SUM(M$1:M1098)-SUM(T$1:T1096),"")</f>
        <v/>
      </c>
      <c r="V1097" s="9" t="str">
        <f t="shared" si="193"/>
        <v/>
      </c>
      <c r="W1097" s="28" t="str">
        <f t="shared" si="194"/>
        <v/>
      </c>
      <c r="X1097" s="114" t="str">
        <f t="shared" si="195"/>
        <v/>
      </c>
      <c r="Y1097" s="114" t="str">
        <f t="shared" si="196"/>
        <v/>
      </c>
      <c r="Z1097" s="114" t="str">
        <f t="shared" si="197"/>
        <v/>
      </c>
    </row>
    <row r="1098" spans="3:26" ht="15.75" customHeight="1" x14ac:dyDescent="0.2">
      <c r="C1098" t="str">
        <f t="shared" si="187"/>
        <v/>
      </c>
      <c r="E1098" s="3" t="str">
        <f>IF(B1098="","",IFERROR(VLOOKUP(B1098,Ingredients!$A:$G,4,FALSE),"ingredient not in list"))</f>
        <v/>
      </c>
      <c r="F1098" t="str">
        <f t="shared" si="188"/>
        <v/>
      </c>
      <c r="G1098" s="9" t="str">
        <f>IF(B1098="", "", IFERROR((VLOOKUP(B1098,Ingredients!$A:$H,8,FALSE)*(D1098/(VLOOKUP(B1098,Ingredients!$A:$H,3,FALSE)))), "ingredient not in list"))</f>
        <v/>
      </c>
      <c r="H1098" t="str">
        <f t="shared" si="189"/>
        <v/>
      </c>
      <c r="I1098" s="69" t="str">
        <f>IF($B1098="", "", IFERROR((VLOOKUP($B1098,Ingredients!$A:$K,9,FALSE)*($D1098/(VLOOKUP($B1098,Ingredients!$A:$K,3,FALSE)))), "ingredient not in list"))</f>
        <v/>
      </c>
      <c r="J1098" t="str">
        <f t="shared" si="190"/>
        <v/>
      </c>
      <c r="K1098" s="69" t="str">
        <f>IF($B1098="", "", IFERROR((VLOOKUP($B1098,Ingredients!$A:$K,10,FALSE)*($D1098/(VLOOKUP($B1098,Ingredients!$A:$K,3,FALSE)))), "ingredient not in list"))</f>
        <v/>
      </c>
      <c r="L1098" t="str">
        <f t="shared" si="191"/>
        <v/>
      </c>
      <c r="M1098" s="69" t="str">
        <f>IF($B1098="", "", IFERROR((VLOOKUP($B1098,Ingredients!$A:$K,11,FALSE)*($D1098/(VLOOKUP($B1098,Ingredients!$A:$K,3,FALSE)))), "ingredient not in list"))</f>
        <v/>
      </c>
      <c r="N1098" t="str">
        <f t="shared" si="192"/>
        <v/>
      </c>
      <c r="O1098" s="29" t="str">
        <f>IF($B1098="", "", IFERROR((VLOOKUP($B1098,Ingredients!$A:$H,6,FALSE)*($D1098/(VLOOKUP($B1098,Ingredients!$A:$H,3,FALSE)))), "ingredient not in list"))</f>
        <v/>
      </c>
      <c r="P1098" s="9" t="str">
        <f>IF(AND(G1098&lt;&gt;"",G1099=""),SUM(G$1:G1099)-SUM(P$1:P1097),"")</f>
        <v/>
      </c>
      <c r="Q1098" t="str">
        <f>IF(AND(O1098&lt;&gt;"",O1099=""),SUM(O$1:O1099)-SUM(Q$1:Q1097),"")</f>
        <v/>
      </c>
      <c r="R1098" s="114" t="str">
        <f>IF(AND(I1098&lt;&gt;"",I1099=""),SUM(I$1:I1099)-SUM(R$1:R1097),"")</f>
        <v/>
      </c>
      <c r="S1098" s="114" t="str">
        <f>IF(AND(K1098&lt;&gt;"",K1099=""),SUM(K$1:K1099)-SUM(S$1:S1097),"")</f>
        <v/>
      </c>
      <c r="T1098" s="114" t="str">
        <f>IF(AND(M1098&lt;&gt;"",M1099=""),SUM(M$1:M1099)-SUM(T$1:T1097),"")</f>
        <v/>
      </c>
      <c r="V1098" s="9" t="str">
        <f t="shared" si="193"/>
        <v/>
      </c>
      <c r="W1098" s="28" t="str">
        <f t="shared" si="194"/>
        <v/>
      </c>
      <c r="X1098" s="114" t="str">
        <f t="shared" si="195"/>
        <v/>
      </c>
      <c r="Y1098" s="114" t="str">
        <f t="shared" si="196"/>
        <v/>
      </c>
      <c r="Z1098" s="114" t="str">
        <f t="shared" si="197"/>
        <v/>
      </c>
    </row>
    <row r="1099" spans="3:26" ht="15.75" customHeight="1" x14ac:dyDescent="0.2">
      <c r="C1099" t="str">
        <f t="shared" si="187"/>
        <v/>
      </c>
      <c r="E1099" s="3" t="str">
        <f>IF(B1099="","",IFERROR(VLOOKUP(B1099,Ingredients!$A:$G,4,FALSE),"ingredient not in list"))</f>
        <v/>
      </c>
      <c r="F1099" t="str">
        <f t="shared" si="188"/>
        <v/>
      </c>
      <c r="G1099" s="9" t="str">
        <f>IF(B1099="", "", IFERROR((VLOOKUP(B1099,Ingredients!$A:$H,8,FALSE)*(D1099/(VLOOKUP(B1099,Ingredients!$A:$H,3,FALSE)))), "ingredient not in list"))</f>
        <v/>
      </c>
      <c r="H1099" t="str">
        <f t="shared" si="189"/>
        <v/>
      </c>
      <c r="I1099" s="69" t="str">
        <f>IF($B1099="", "", IFERROR((VLOOKUP($B1099,Ingredients!$A:$K,9,FALSE)*($D1099/(VLOOKUP($B1099,Ingredients!$A:$K,3,FALSE)))), "ingredient not in list"))</f>
        <v/>
      </c>
      <c r="J1099" t="str">
        <f t="shared" si="190"/>
        <v/>
      </c>
      <c r="K1099" s="69" t="str">
        <f>IF($B1099="", "", IFERROR((VLOOKUP($B1099,Ingredients!$A:$K,10,FALSE)*($D1099/(VLOOKUP($B1099,Ingredients!$A:$K,3,FALSE)))), "ingredient not in list"))</f>
        <v/>
      </c>
      <c r="L1099" t="str">
        <f t="shared" si="191"/>
        <v/>
      </c>
      <c r="M1099" s="69" t="str">
        <f>IF($B1099="", "", IFERROR((VLOOKUP($B1099,Ingredients!$A:$K,11,FALSE)*($D1099/(VLOOKUP($B1099,Ingredients!$A:$K,3,FALSE)))), "ingredient not in list"))</f>
        <v/>
      </c>
      <c r="N1099" t="str">
        <f t="shared" si="192"/>
        <v/>
      </c>
      <c r="O1099" s="29" t="str">
        <f>IF($B1099="", "", IFERROR((VLOOKUP($B1099,Ingredients!$A:$H,6,FALSE)*($D1099/(VLOOKUP($B1099,Ingredients!$A:$H,3,FALSE)))), "ingredient not in list"))</f>
        <v/>
      </c>
      <c r="P1099" s="9" t="str">
        <f>IF(AND(G1099&lt;&gt;"",G1100=""),SUM(G$1:G1100)-SUM(P$1:P1098),"")</f>
        <v/>
      </c>
      <c r="Q1099" t="str">
        <f>IF(AND(O1099&lt;&gt;"",O1100=""),SUM(O$1:O1100)-SUM(Q$1:Q1098),"")</f>
        <v/>
      </c>
      <c r="R1099" s="114" t="str">
        <f>IF(AND(I1099&lt;&gt;"",I1100=""),SUM(I$1:I1100)-SUM(R$1:R1098),"")</f>
        <v/>
      </c>
      <c r="S1099" s="114" t="str">
        <f>IF(AND(K1099&lt;&gt;"",K1100=""),SUM(K$1:K1100)-SUM(S$1:S1098),"")</f>
        <v/>
      </c>
      <c r="T1099" s="114" t="str">
        <f>IF(AND(M1099&lt;&gt;"",M1100=""),SUM(M$1:M1100)-SUM(T$1:T1098),"")</f>
        <v/>
      </c>
      <c r="V1099" s="9" t="str">
        <f t="shared" si="193"/>
        <v/>
      </c>
      <c r="W1099" s="28" t="str">
        <f t="shared" si="194"/>
        <v/>
      </c>
      <c r="X1099" s="114" t="str">
        <f t="shared" si="195"/>
        <v/>
      </c>
      <c r="Y1099" s="114" t="str">
        <f t="shared" si="196"/>
        <v/>
      </c>
      <c r="Z1099" s="114" t="str">
        <f t="shared" si="197"/>
        <v/>
      </c>
    </row>
    <row r="1100" spans="3:26" ht="15.75" customHeight="1" x14ac:dyDescent="0.2">
      <c r="C1100" t="str">
        <f t="shared" si="187"/>
        <v/>
      </c>
      <c r="E1100" s="3" t="str">
        <f>IF(B1100="","",IFERROR(VLOOKUP(B1100,Ingredients!$A:$G,4,FALSE),"ingredient not in list"))</f>
        <v/>
      </c>
      <c r="F1100" t="str">
        <f t="shared" si="188"/>
        <v/>
      </c>
      <c r="G1100" s="9" t="str">
        <f>IF(B1100="", "", IFERROR((VLOOKUP(B1100,Ingredients!$A:$H,8,FALSE)*(D1100/(VLOOKUP(B1100,Ingredients!$A:$H,3,FALSE)))), "ingredient not in list"))</f>
        <v/>
      </c>
      <c r="H1100" t="str">
        <f t="shared" si="189"/>
        <v/>
      </c>
      <c r="I1100" s="69" t="str">
        <f>IF($B1100="", "", IFERROR((VLOOKUP($B1100,Ingredients!$A:$K,9,FALSE)*($D1100/(VLOOKUP($B1100,Ingredients!$A:$K,3,FALSE)))), "ingredient not in list"))</f>
        <v/>
      </c>
      <c r="J1100" t="str">
        <f t="shared" si="190"/>
        <v/>
      </c>
      <c r="K1100" s="69" t="str">
        <f>IF($B1100="", "", IFERROR((VLOOKUP($B1100,Ingredients!$A:$K,10,FALSE)*($D1100/(VLOOKUP($B1100,Ingredients!$A:$K,3,FALSE)))), "ingredient not in list"))</f>
        <v/>
      </c>
      <c r="L1100" t="str">
        <f t="shared" si="191"/>
        <v/>
      </c>
      <c r="M1100" s="69" t="str">
        <f>IF($B1100="", "", IFERROR((VLOOKUP($B1100,Ingredients!$A:$K,11,FALSE)*($D1100/(VLOOKUP($B1100,Ingredients!$A:$K,3,FALSE)))), "ingredient not in list"))</f>
        <v/>
      </c>
      <c r="N1100" t="str">
        <f t="shared" si="192"/>
        <v/>
      </c>
      <c r="O1100" s="29" t="str">
        <f>IF($B1100="", "", IFERROR((VLOOKUP($B1100,Ingredients!$A:$H,6,FALSE)*($D1100/(VLOOKUP($B1100,Ingredients!$A:$H,3,FALSE)))), "ingredient not in list"))</f>
        <v/>
      </c>
      <c r="P1100" s="9" t="str">
        <f>IF(AND(G1100&lt;&gt;"",G1101=""),SUM(G$1:G1101)-SUM(P$1:P1099),"")</f>
        <v/>
      </c>
      <c r="Q1100" t="str">
        <f>IF(AND(O1100&lt;&gt;"",O1101=""),SUM(O$1:O1101)-SUM(Q$1:Q1099),"")</f>
        <v/>
      </c>
      <c r="R1100" s="114" t="str">
        <f>IF(AND(I1100&lt;&gt;"",I1101=""),SUM(I$1:I1101)-SUM(R$1:R1099),"")</f>
        <v/>
      </c>
      <c r="S1100" s="114" t="str">
        <f>IF(AND(K1100&lt;&gt;"",K1101=""),SUM(K$1:K1101)-SUM(S$1:S1099),"")</f>
        <v/>
      </c>
      <c r="T1100" s="114" t="str">
        <f>IF(AND(M1100&lt;&gt;"",M1101=""),SUM(M$1:M1101)-SUM(T$1:T1099),"")</f>
        <v/>
      </c>
      <c r="V1100" s="9" t="str">
        <f t="shared" si="193"/>
        <v/>
      </c>
      <c r="W1100" s="28" t="str">
        <f t="shared" si="194"/>
        <v/>
      </c>
      <c r="X1100" s="114" t="str">
        <f t="shared" si="195"/>
        <v/>
      </c>
      <c r="Y1100" s="114" t="str">
        <f t="shared" si="196"/>
        <v/>
      </c>
      <c r="Z1100" s="114" t="str">
        <f t="shared" si="197"/>
        <v/>
      </c>
    </row>
    <row r="1101" spans="3:26" ht="15.75" customHeight="1" x14ac:dyDescent="0.2">
      <c r="C1101" t="str">
        <f t="shared" si="187"/>
        <v/>
      </c>
      <c r="E1101" s="3" t="str">
        <f>IF(B1101="","",IFERROR(VLOOKUP(B1101,Ingredients!$A:$G,4,FALSE),"ingredient not in list"))</f>
        <v/>
      </c>
      <c r="F1101" t="str">
        <f t="shared" si="188"/>
        <v/>
      </c>
      <c r="G1101" s="9" t="str">
        <f>IF(B1101="", "", IFERROR((VLOOKUP(B1101,Ingredients!$A:$H,8,FALSE)*(D1101/(VLOOKUP(B1101,Ingredients!$A:$H,3,FALSE)))), "ingredient not in list"))</f>
        <v/>
      </c>
      <c r="H1101" t="str">
        <f t="shared" si="189"/>
        <v/>
      </c>
      <c r="I1101" s="69" t="str">
        <f>IF($B1101="", "", IFERROR((VLOOKUP($B1101,Ingredients!$A:$K,9,FALSE)*($D1101/(VLOOKUP($B1101,Ingredients!$A:$K,3,FALSE)))), "ingredient not in list"))</f>
        <v/>
      </c>
      <c r="J1101" t="str">
        <f t="shared" si="190"/>
        <v/>
      </c>
      <c r="K1101" s="69" t="str">
        <f>IF($B1101="", "", IFERROR((VLOOKUP($B1101,Ingredients!$A:$K,10,FALSE)*($D1101/(VLOOKUP($B1101,Ingredients!$A:$K,3,FALSE)))), "ingredient not in list"))</f>
        <v/>
      </c>
      <c r="L1101" t="str">
        <f t="shared" si="191"/>
        <v/>
      </c>
      <c r="M1101" s="69" t="str">
        <f>IF($B1101="", "", IFERROR((VLOOKUP($B1101,Ingredients!$A:$K,11,FALSE)*($D1101/(VLOOKUP($B1101,Ingredients!$A:$K,3,FALSE)))), "ingredient not in list"))</f>
        <v/>
      </c>
      <c r="N1101" t="str">
        <f t="shared" si="192"/>
        <v/>
      </c>
      <c r="O1101" s="29" t="str">
        <f>IF($B1101="", "", IFERROR((VLOOKUP($B1101,Ingredients!$A:$H,6,FALSE)*($D1101/(VLOOKUP($B1101,Ingredients!$A:$H,3,FALSE)))), "ingredient not in list"))</f>
        <v/>
      </c>
      <c r="P1101" s="9" t="str">
        <f>IF(AND(G1101&lt;&gt;"",G1102=""),SUM(G$1:G1102)-SUM(P$1:P1100),"")</f>
        <v/>
      </c>
      <c r="Q1101" t="str">
        <f>IF(AND(O1101&lt;&gt;"",O1102=""),SUM(O$1:O1102)-SUM(Q$1:Q1100),"")</f>
        <v/>
      </c>
      <c r="R1101" s="114" t="str">
        <f>IF(AND(I1101&lt;&gt;"",I1102=""),SUM(I$1:I1102)-SUM(R$1:R1100),"")</f>
        <v/>
      </c>
      <c r="S1101" s="114" t="str">
        <f>IF(AND(K1101&lt;&gt;"",K1102=""),SUM(K$1:K1102)-SUM(S$1:S1100),"")</f>
        <v/>
      </c>
      <c r="T1101" s="114" t="str">
        <f>IF(AND(M1101&lt;&gt;"",M1102=""),SUM(M$1:M1102)-SUM(T$1:T1100),"")</f>
        <v/>
      </c>
      <c r="V1101" s="9" t="str">
        <f t="shared" si="193"/>
        <v/>
      </c>
      <c r="W1101" s="28" t="str">
        <f t="shared" si="194"/>
        <v/>
      </c>
      <c r="X1101" s="114" t="str">
        <f t="shared" si="195"/>
        <v/>
      </c>
      <c r="Y1101" s="114" t="str">
        <f t="shared" si="196"/>
        <v/>
      </c>
      <c r="Z1101" s="114" t="str">
        <f t="shared" si="197"/>
        <v/>
      </c>
    </row>
    <row r="1102" spans="3:26" ht="15.75" customHeight="1" x14ac:dyDescent="0.2">
      <c r="C1102" t="str">
        <f t="shared" si="187"/>
        <v/>
      </c>
      <c r="E1102" s="3" t="str">
        <f>IF(B1102="","",IFERROR(VLOOKUP(B1102,Ingredients!$A:$G,4,FALSE),"ingredient not in list"))</f>
        <v/>
      </c>
      <c r="F1102" t="str">
        <f t="shared" si="188"/>
        <v/>
      </c>
      <c r="G1102" s="9" t="str">
        <f>IF(B1102="", "", IFERROR((VLOOKUP(B1102,Ingredients!$A:$H,8,FALSE)*(D1102/(VLOOKUP(B1102,Ingredients!$A:$H,3,FALSE)))), "ingredient not in list"))</f>
        <v/>
      </c>
      <c r="H1102" t="str">
        <f t="shared" si="189"/>
        <v/>
      </c>
      <c r="I1102" s="69" t="str">
        <f>IF($B1102="", "", IFERROR((VLOOKUP($B1102,Ingredients!$A:$K,9,FALSE)*($D1102/(VLOOKUP($B1102,Ingredients!$A:$K,3,FALSE)))), "ingredient not in list"))</f>
        <v/>
      </c>
      <c r="J1102" t="str">
        <f t="shared" si="190"/>
        <v/>
      </c>
      <c r="K1102" s="69" t="str">
        <f>IF($B1102="", "", IFERROR((VLOOKUP($B1102,Ingredients!$A:$K,10,FALSE)*($D1102/(VLOOKUP($B1102,Ingredients!$A:$K,3,FALSE)))), "ingredient not in list"))</f>
        <v/>
      </c>
      <c r="L1102" t="str">
        <f t="shared" si="191"/>
        <v/>
      </c>
      <c r="M1102" s="69" t="str">
        <f>IF($B1102="", "", IFERROR((VLOOKUP($B1102,Ingredients!$A:$K,11,FALSE)*($D1102/(VLOOKUP($B1102,Ingredients!$A:$K,3,FALSE)))), "ingredient not in list"))</f>
        <v/>
      </c>
      <c r="N1102" t="str">
        <f t="shared" si="192"/>
        <v/>
      </c>
      <c r="O1102" s="29" t="str">
        <f>IF($B1102="", "", IFERROR((VLOOKUP($B1102,Ingredients!$A:$H,6,FALSE)*($D1102/(VLOOKUP($B1102,Ingredients!$A:$H,3,FALSE)))), "ingredient not in list"))</f>
        <v/>
      </c>
      <c r="P1102" s="9" t="str">
        <f>IF(AND(G1102&lt;&gt;"",G1103=""),SUM(G$1:G1103)-SUM(P$1:P1101),"")</f>
        <v/>
      </c>
      <c r="Q1102" t="str">
        <f>IF(AND(O1102&lt;&gt;"",O1103=""),SUM(O$1:O1103)-SUM(Q$1:Q1101),"")</f>
        <v/>
      </c>
      <c r="R1102" s="114" t="str">
        <f>IF(AND(I1102&lt;&gt;"",I1103=""),SUM(I$1:I1103)-SUM(R$1:R1101),"")</f>
        <v/>
      </c>
      <c r="S1102" s="114" t="str">
        <f>IF(AND(K1102&lt;&gt;"",K1103=""),SUM(K$1:K1103)-SUM(S$1:S1101),"")</f>
        <v/>
      </c>
      <c r="T1102" s="114" t="str">
        <f>IF(AND(M1102&lt;&gt;"",M1103=""),SUM(M$1:M1103)-SUM(T$1:T1101),"")</f>
        <v/>
      </c>
      <c r="V1102" s="9" t="str">
        <f t="shared" si="193"/>
        <v/>
      </c>
      <c r="W1102" s="28" t="str">
        <f t="shared" si="194"/>
        <v/>
      </c>
      <c r="X1102" s="114" t="str">
        <f t="shared" si="195"/>
        <v/>
      </c>
      <c r="Y1102" s="114" t="str">
        <f t="shared" si="196"/>
        <v/>
      </c>
      <c r="Z1102" s="114" t="str">
        <f t="shared" si="197"/>
        <v/>
      </c>
    </row>
    <row r="1103" spans="3:26" ht="15.75" customHeight="1" x14ac:dyDescent="0.2">
      <c r="C1103" t="str">
        <f t="shared" si="187"/>
        <v/>
      </c>
      <c r="E1103" s="3" t="str">
        <f>IF(B1103="","",IFERROR(VLOOKUP(B1103,Ingredients!$A:$G,4,FALSE),"ingredient not in list"))</f>
        <v/>
      </c>
      <c r="F1103" t="str">
        <f t="shared" si="188"/>
        <v/>
      </c>
      <c r="G1103" s="9" t="str">
        <f>IF(B1103="", "", IFERROR((VLOOKUP(B1103,Ingredients!$A:$H,8,FALSE)*(D1103/(VLOOKUP(B1103,Ingredients!$A:$H,3,FALSE)))), "ingredient not in list"))</f>
        <v/>
      </c>
      <c r="H1103" t="str">
        <f t="shared" si="189"/>
        <v/>
      </c>
      <c r="I1103" s="69" t="str">
        <f>IF($B1103="", "", IFERROR((VLOOKUP($B1103,Ingredients!$A:$K,9,FALSE)*($D1103/(VLOOKUP($B1103,Ingredients!$A:$K,3,FALSE)))), "ingredient not in list"))</f>
        <v/>
      </c>
      <c r="J1103" t="str">
        <f t="shared" si="190"/>
        <v/>
      </c>
      <c r="K1103" s="69" t="str">
        <f>IF($B1103="", "", IFERROR((VLOOKUP($B1103,Ingredients!$A:$K,10,FALSE)*($D1103/(VLOOKUP($B1103,Ingredients!$A:$K,3,FALSE)))), "ingredient not in list"))</f>
        <v/>
      </c>
      <c r="L1103" t="str">
        <f t="shared" si="191"/>
        <v/>
      </c>
      <c r="M1103" s="69" t="str">
        <f>IF($B1103="", "", IFERROR((VLOOKUP($B1103,Ingredients!$A:$K,11,FALSE)*($D1103/(VLOOKUP($B1103,Ingredients!$A:$K,3,FALSE)))), "ingredient not in list"))</f>
        <v/>
      </c>
      <c r="N1103" t="str">
        <f t="shared" si="192"/>
        <v/>
      </c>
      <c r="O1103" s="29" t="str">
        <f>IF($B1103="", "", IFERROR((VLOOKUP($B1103,Ingredients!$A:$H,6,FALSE)*($D1103/(VLOOKUP($B1103,Ingredients!$A:$H,3,FALSE)))), "ingredient not in list"))</f>
        <v/>
      </c>
      <c r="P1103" s="9" t="str">
        <f>IF(AND(G1103&lt;&gt;"",G1104=""),SUM(G$1:G1104)-SUM(P$1:P1102),"")</f>
        <v/>
      </c>
      <c r="Q1103" t="str">
        <f>IF(AND(O1103&lt;&gt;"",O1104=""),SUM(O$1:O1104)-SUM(Q$1:Q1102),"")</f>
        <v/>
      </c>
      <c r="R1103" s="114" t="str">
        <f>IF(AND(I1103&lt;&gt;"",I1104=""),SUM(I$1:I1104)-SUM(R$1:R1102),"")</f>
        <v/>
      </c>
      <c r="S1103" s="114" t="str">
        <f>IF(AND(K1103&lt;&gt;"",K1104=""),SUM(K$1:K1104)-SUM(S$1:S1102),"")</f>
        <v/>
      </c>
      <c r="T1103" s="114" t="str">
        <f>IF(AND(M1103&lt;&gt;"",M1104=""),SUM(M$1:M1104)-SUM(T$1:T1102),"")</f>
        <v/>
      </c>
      <c r="V1103" s="9" t="str">
        <f t="shared" si="193"/>
        <v/>
      </c>
      <c r="W1103" s="28" t="str">
        <f t="shared" si="194"/>
        <v/>
      </c>
      <c r="X1103" s="114" t="str">
        <f t="shared" si="195"/>
        <v/>
      </c>
      <c r="Y1103" s="114" t="str">
        <f t="shared" si="196"/>
        <v/>
      </c>
      <c r="Z1103" s="114" t="str">
        <f t="shared" si="197"/>
        <v/>
      </c>
    </row>
    <row r="1104" spans="3:26" ht="15.75" customHeight="1" x14ac:dyDescent="0.2">
      <c r="C1104" t="str">
        <f t="shared" si="187"/>
        <v/>
      </c>
      <c r="E1104" s="3" t="str">
        <f>IF(B1104="","",IFERROR(VLOOKUP(B1104,Ingredients!$A:$G,4,FALSE),"ingredient not in list"))</f>
        <v/>
      </c>
      <c r="F1104" t="str">
        <f t="shared" si="188"/>
        <v/>
      </c>
      <c r="G1104" s="9" t="str">
        <f>IF(B1104="", "", IFERROR((VLOOKUP(B1104,Ingredients!$A:$H,8,FALSE)*(D1104/(VLOOKUP(B1104,Ingredients!$A:$H,3,FALSE)))), "ingredient not in list"))</f>
        <v/>
      </c>
      <c r="H1104" t="str">
        <f t="shared" si="189"/>
        <v/>
      </c>
      <c r="I1104" s="69" t="str">
        <f>IF($B1104="", "", IFERROR((VLOOKUP($B1104,Ingredients!$A:$K,9,FALSE)*($D1104/(VLOOKUP($B1104,Ingredients!$A:$K,3,FALSE)))), "ingredient not in list"))</f>
        <v/>
      </c>
      <c r="J1104" t="str">
        <f t="shared" si="190"/>
        <v/>
      </c>
      <c r="K1104" s="69" t="str">
        <f>IF($B1104="", "", IFERROR((VLOOKUP($B1104,Ingredients!$A:$K,10,FALSE)*($D1104/(VLOOKUP($B1104,Ingredients!$A:$K,3,FALSE)))), "ingredient not in list"))</f>
        <v/>
      </c>
      <c r="L1104" t="str">
        <f t="shared" si="191"/>
        <v/>
      </c>
      <c r="M1104" s="69" t="str">
        <f>IF($B1104="", "", IFERROR((VLOOKUP($B1104,Ingredients!$A:$K,11,FALSE)*($D1104/(VLOOKUP($B1104,Ingredients!$A:$K,3,FALSE)))), "ingredient not in list"))</f>
        <v/>
      </c>
      <c r="N1104" t="str">
        <f t="shared" si="192"/>
        <v/>
      </c>
      <c r="O1104" s="29" t="str">
        <f>IF($B1104="", "", IFERROR((VLOOKUP($B1104,Ingredients!$A:$H,6,FALSE)*($D1104/(VLOOKUP($B1104,Ingredients!$A:$H,3,FALSE)))), "ingredient not in list"))</f>
        <v/>
      </c>
      <c r="P1104" s="9" t="str">
        <f>IF(AND(G1104&lt;&gt;"",G1105=""),SUM(G$1:G1105)-SUM(P$1:P1103),"")</f>
        <v/>
      </c>
      <c r="Q1104" t="str">
        <f>IF(AND(O1104&lt;&gt;"",O1105=""),SUM(O$1:O1105)-SUM(Q$1:Q1103),"")</f>
        <v/>
      </c>
      <c r="R1104" s="114" t="str">
        <f>IF(AND(I1104&lt;&gt;"",I1105=""),SUM(I$1:I1105)-SUM(R$1:R1103),"")</f>
        <v/>
      </c>
      <c r="S1104" s="114" t="str">
        <f>IF(AND(K1104&lt;&gt;"",K1105=""),SUM(K$1:K1105)-SUM(S$1:S1103),"")</f>
        <v/>
      </c>
      <c r="T1104" s="114" t="str">
        <f>IF(AND(M1104&lt;&gt;"",M1105=""),SUM(M$1:M1105)-SUM(T$1:T1103),"")</f>
        <v/>
      </c>
      <c r="V1104" s="9" t="str">
        <f t="shared" si="193"/>
        <v/>
      </c>
      <c r="W1104" s="28" t="str">
        <f t="shared" si="194"/>
        <v/>
      </c>
      <c r="X1104" s="114" t="str">
        <f t="shared" si="195"/>
        <v/>
      </c>
      <c r="Y1104" s="114" t="str">
        <f t="shared" si="196"/>
        <v/>
      </c>
      <c r="Z1104" s="114" t="str">
        <f t="shared" si="197"/>
        <v/>
      </c>
    </row>
    <row r="1105" spans="3:26" ht="15.75" customHeight="1" x14ac:dyDescent="0.2">
      <c r="C1105" t="str">
        <f t="shared" si="187"/>
        <v/>
      </c>
      <c r="E1105" s="3" t="str">
        <f>IF(B1105="","",IFERROR(VLOOKUP(B1105,Ingredients!$A:$G,4,FALSE),"ingredient not in list"))</f>
        <v/>
      </c>
      <c r="F1105" t="str">
        <f t="shared" si="188"/>
        <v/>
      </c>
      <c r="G1105" s="9" t="str">
        <f>IF(B1105="", "", IFERROR((VLOOKUP(B1105,Ingredients!$A:$H,8,FALSE)*(D1105/(VLOOKUP(B1105,Ingredients!$A:$H,3,FALSE)))), "ingredient not in list"))</f>
        <v/>
      </c>
      <c r="H1105" t="str">
        <f t="shared" si="189"/>
        <v/>
      </c>
      <c r="I1105" s="69" t="str">
        <f>IF($B1105="", "", IFERROR((VLOOKUP($B1105,Ingredients!$A:$K,9,FALSE)*($D1105/(VLOOKUP($B1105,Ingredients!$A:$K,3,FALSE)))), "ingredient not in list"))</f>
        <v/>
      </c>
      <c r="J1105" t="str">
        <f t="shared" si="190"/>
        <v/>
      </c>
      <c r="K1105" s="69" t="str">
        <f>IF($B1105="", "", IFERROR((VLOOKUP($B1105,Ingredients!$A:$K,10,FALSE)*($D1105/(VLOOKUP($B1105,Ingredients!$A:$K,3,FALSE)))), "ingredient not in list"))</f>
        <v/>
      </c>
      <c r="L1105" t="str">
        <f t="shared" si="191"/>
        <v/>
      </c>
      <c r="M1105" s="69" t="str">
        <f>IF($B1105="", "", IFERROR((VLOOKUP($B1105,Ingredients!$A:$K,11,FALSE)*($D1105/(VLOOKUP($B1105,Ingredients!$A:$K,3,FALSE)))), "ingredient not in list"))</f>
        <v/>
      </c>
      <c r="N1105" t="str">
        <f t="shared" si="192"/>
        <v/>
      </c>
      <c r="O1105" s="29" t="str">
        <f>IF($B1105="", "", IFERROR((VLOOKUP($B1105,Ingredients!$A:$H,6,FALSE)*($D1105/(VLOOKUP($B1105,Ingredients!$A:$H,3,FALSE)))), "ingredient not in list"))</f>
        <v/>
      </c>
      <c r="P1105" s="9" t="str">
        <f>IF(AND(G1105&lt;&gt;"",G1106=""),SUM(G$1:G1106)-SUM(P$1:P1104),"")</f>
        <v/>
      </c>
      <c r="Q1105" t="str">
        <f>IF(AND(O1105&lt;&gt;"",O1106=""),SUM(O$1:O1106)-SUM(Q$1:Q1104),"")</f>
        <v/>
      </c>
      <c r="R1105" s="114" t="str">
        <f>IF(AND(I1105&lt;&gt;"",I1106=""),SUM(I$1:I1106)-SUM(R$1:R1104),"")</f>
        <v/>
      </c>
      <c r="S1105" s="114" t="str">
        <f>IF(AND(K1105&lt;&gt;"",K1106=""),SUM(K$1:K1106)-SUM(S$1:S1104),"")</f>
        <v/>
      </c>
      <c r="T1105" s="114" t="str">
        <f>IF(AND(M1105&lt;&gt;"",M1106=""),SUM(M$1:M1106)-SUM(T$1:T1104),"")</f>
        <v/>
      </c>
      <c r="V1105" s="9" t="str">
        <f t="shared" si="193"/>
        <v/>
      </c>
      <c r="W1105" s="28" t="str">
        <f t="shared" si="194"/>
        <v/>
      </c>
      <c r="X1105" s="114" t="str">
        <f t="shared" si="195"/>
        <v/>
      </c>
      <c r="Y1105" s="114" t="str">
        <f t="shared" si="196"/>
        <v/>
      </c>
      <c r="Z1105" s="114" t="str">
        <f t="shared" si="197"/>
        <v/>
      </c>
    </row>
    <row r="1106" spans="3:26" ht="15.75" customHeight="1" x14ac:dyDescent="0.2">
      <c r="C1106" t="str">
        <f t="shared" si="187"/>
        <v/>
      </c>
      <c r="E1106" s="3" t="str">
        <f>IF(B1106="","",IFERROR(VLOOKUP(B1106,Ingredients!$A:$G,4,FALSE),"ingredient not in list"))</f>
        <v/>
      </c>
      <c r="F1106" t="str">
        <f t="shared" si="188"/>
        <v/>
      </c>
      <c r="G1106" s="9" t="str">
        <f>IF(B1106="", "", IFERROR((VLOOKUP(B1106,Ingredients!$A:$H,8,FALSE)*(D1106/(VLOOKUP(B1106,Ingredients!$A:$H,3,FALSE)))), "ingredient not in list"))</f>
        <v/>
      </c>
      <c r="H1106" t="str">
        <f t="shared" si="189"/>
        <v/>
      </c>
      <c r="I1106" s="69" t="str">
        <f>IF($B1106="", "", IFERROR((VLOOKUP($B1106,Ingredients!$A:$K,9,FALSE)*($D1106/(VLOOKUP($B1106,Ingredients!$A:$K,3,FALSE)))), "ingredient not in list"))</f>
        <v/>
      </c>
      <c r="J1106" t="str">
        <f t="shared" si="190"/>
        <v/>
      </c>
      <c r="K1106" s="69" t="str">
        <f>IF($B1106="", "", IFERROR((VLOOKUP($B1106,Ingredients!$A:$K,10,FALSE)*($D1106/(VLOOKUP($B1106,Ingredients!$A:$K,3,FALSE)))), "ingredient not in list"))</f>
        <v/>
      </c>
      <c r="L1106" t="str">
        <f t="shared" si="191"/>
        <v/>
      </c>
      <c r="M1106" s="69" t="str">
        <f>IF($B1106="", "", IFERROR((VLOOKUP($B1106,Ingredients!$A:$K,11,FALSE)*($D1106/(VLOOKUP($B1106,Ingredients!$A:$K,3,FALSE)))), "ingredient not in list"))</f>
        <v/>
      </c>
      <c r="N1106" t="str">
        <f t="shared" si="192"/>
        <v/>
      </c>
      <c r="O1106" s="29" t="str">
        <f>IF($B1106="", "", IFERROR((VLOOKUP($B1106,Ingredients!$A:$H,6,FALSE)*($D1106/(VLOOKUP($B1106,Ingredients!$A:$H,3,FALSE)))), "ingredient not in list"))</f>
        <v/>
      </c>
      <c r="P1106" s="9" t="str">
        <f>IF(AND(G1106&lt;&gt;"",G1107=""),SUM(G$1:G1107)-SUM(P$1:P1105),"")</f>
        <v/>
      </c>
      <c r="Q1106" t="str">
        <f>IF(AND(O1106&lt;&gt;"",O1107=""),SUM(O$1:O1107)-SUM(Q$1:Q1105),"")</f>
        <v/>
      </c>
      <c r="R1106" s="114" t="str">
        <f>IF(AND(I1106&lt;&gt;"",I1107=""),SUM(I$1:I1107)-SUM(R$1:R1105),"")</f>
        <v/>
      </c>
      <c r="S1106" s="114" t="str">
        <f>IF(AND(K1106&lt;&gt;"",K1107=""),SUM(K$1:K1107)-SUM(S$1:S1105),"")</f>
        <v/>
      </c>
      <c r="T1106" s="114" t="str">
        <f>IF(AND(M1106&lt;&gt;"",M1107=""),SUM(M$1:M1107)-SUM(T$1:T1105),"")</f>
        <v/>
      </c>
      <c r="V1106" s="9" t="str">
        <f t="shared" si="193"/>
        <v/>
      </c>
      <c r="W1106" s="28" t="str">
        <f t="shared" si="194"/>
        <v/>
      </c>
      <c r="X1106" s="114" t="str">
        <f t="shared" si="195"/>
        <v/>
      </c>
      <c r="Y1106" s="114" t="str">
        <f t="shared" si="196"/>
        <v/>
      </c>
      <c r="Z1106" s="114" t="str">
        <f t="shared" si="197"/>
        <v/>
      </c>
    </row>
    <row r="1107" spans="3:26" ht="15.75" customHeight="1" x14ac:dyDescent="0.2">
      <c r="C1107" t="str">
        <f t="shared" si="187"/>
        <v/>
      </c>
      <c r="E1107" s="3" t="str">
        <f>IF(B1107="","",IFERROR(VLOOKUP(B1107,Ingredients!$A:$G,4,FALSE),"ingredient not in list"))</f>
        <v/>
      </c>
      <c r="F1107" t="str">
        <f t="shared" si="188"/>
        <v/>
      </c>
      <c r="G1107" s="9" t="str">
        <f>IF(B1107="", "", IFERROR((VLOOKUP(B1107,Ingredients!$A:$H,8,FALSE)*(D1107/(VLOOKUP(B1107,Ingredients!$A:$H,3,FALSE)))), "ingredient not in list"))</f>
        <v/>
      </c>
      <c r="H1107" t="str">
        <f t="shared" si="189"/>
        <v/>
      </c>
      <c r="I1107" s="69" t="str">
        <f>IF($B1107="", "", IFERROR((VLOOKUP($B1107,Ingredients!$A:$K,9,FALSE)*($D1107/(VLOOKUP($B1107,Ingredients!$A:$K,3,FALSE)))), "ingredient not in list"))</f>
        <v/>
      </c>
      <c r="J1107" t="str">
        <f t="shared" si="190"/>
        <v/>
      </c>
      <c r="K1107" s="69" t="str">
        <f>IF($B1107="", "", IFERROR((VLOOKUP($B1107,Ingredients!$A:$K,10,FALSE)*($D1107/(VLOOKUP($B1107,Ingredients!$A:$K,3,FALSE)))), "ingredient not in list"))</f>
        <v/>
      </c>
      <c r="L1107" t="str">
        <f t="shared" si="191"/>
        <v/>
      </c>
      <c r="M1107" s="69" t="str">
        <f>IF($B1107="", "", IFERROR((VLOOKUP($B1107,Ingredients!$A:$K,11,FALSE)*($D1107/(VLOOKUP($B1107,Ingredients!$A:$K,3,FALSE)))), "ingredient not in list"))</f>
        <v/>
      </c>
      <c r="N1107" t="str">
        <f t="shared" si="192"/>
        <v/>
      </c>
      <c r="O1107" s="29" t="str">
        <f>IF($B1107="", "", IFERROR((VLOOKUP($B1107,Ingredients!$A:$H,6,FALSE)*($D1107/(VLOOKUP($B1107,Ingredients!$A:$H,3,FALSE)))), "ingredient not in list"))</f>
        <v/>
      </c>
      <c r="P1107" s="9" t="str">
        <f>IF(AND(G1107&lt;&gt;"",G1108=""),SUM(G$1:G1108)-SUM(P$1:P1106),"")</f>
        <v/>
      </c>
      <c r="Q1107" t="str">
        <f>IF(AND(O1107&lt;&gt;"",O1108=""),SUM(O$1:O1108)-SUM(Q$1:Q1106),"")</f>
        <v/>
      </c>
      <c r="R1107" s="114" t="str">
        <f>IF(AND(I1107&lt;&gt;"",I1108=""),SUM(I$1:I1108)-SUM(R$1:R1106),"")</f>
        <v/>
      </c>
      <c r="S1107" s="114" t="str">
        <f>IF(AND(K1107&lt;&gt;"",K1108=""),SUM(K$1:K1108)-SUM(S$1:S1106),"")</f>
        <v/>
      </c>
      <c r="T1107" s="114" t="str">
        <f>IF(AND(M1107&lt;&gt;"",M1108=""),SUM(M$1:M1108)-SUM(T$1:T1106),"")</f>
        <v/>
      </c>
      <c r="V1107" s="9" t="str">
        <f t="shared" si="193"/>
        <v/>
      </c>
      <c r="W1107" s="28" t="str">
        <f t="shared" si="194"/>
        <v/>
      </c>
      <c r="X1107" s="114" t="str">
        <f t="shared" si="195"/>
        <v/>
      </c>
      <c r="Y1107" s="114" t="str">
        <f t="shared" si="196"/>
        <v/>
      </c>
      <c r="Z1107" s="114" t="str">
        <f t="shared" si="197"/>
        <v/>
      </c>
    </row>
    <row r="1108" spans="3:26" ht="15.75" customHeight="1" x14ac:dyDescent="0.2">
      <c r="C1108" t="str">
        <f t="shared" si="187"/>
        <v/>
      </c>
      <c r="E1108" s="3" t="str">
        <f>IF(B1108="","",IFERROR(VLOOKUP(B1108,Ingredients!$A:$G,4,FALSE),"ingredient not in list"))</f>
        <v/>
      </c>
      <c r="F1108" t="str">
        <f t="shared" si="188"/>
        <v/>
      </c>
      <c r="G1108" s="9" t="str">
        <f>IF(B1108="", "", IFERROR((VLOOKUP(B1108,Ingredients!$A:$H,8,FALSE)*(D1108/(VLOOKUP(B1108,Ingredients!$A:$H,3,FALSE)))), "ingredient not in list"))</f>
        <v/>
      </c>
      <c r="H1108" t="str">
        <f t="shared" si="189"/>
        <v/>
      </c>
      <c r="I1108" s="69" t="str">
        <f>IF($B1108="", "", IFERROR((VLOOKUP($B1108,Ingredients!$A:$K,9,FALSE)*($D1108/(VLOOKUP($B1108,Ingredients!$A:$K,3,FALSE)))), "ingredient not in list"))</f>
        <v/>
      </c>
      <c r="J1108" t="str">
        <f t="shared" si="190"/>
        <v/>
      </c>
      <c r="K1108" s="69" t="str">
        <f>IF($B1108="", "", IFERROR((VLOOKUP($B1108,Ingredients!$A:$K,10,FALSE)*($D1108/(VLOOKUP($B1108,Ingredients!$A:$K,3,FALSE)))), "ingredient not in list"))</f>
        <v/>
      </c>
      <c r="L1108" t="str">
        <f t="shared" si="191"/>
        <v/>
      </c>
      <c r="M1108" s="69" t="str">
        <f>IF($B1108="", "", IFERROR((VLOOKUP($B1108,Ingredients!$A:$K,11,FALSE)*($D1108/(VLOOKUP($B1108,Ingredients!$A:$K,3,FALSE)))), "ingredient not in list"))</f>
        <v/>
      </c>
      <c r="N1108" t="str">
        <f t="shared" si="192"/>
        <v/>
      </c>
      <c r="O1108" s="29" t="str">
        <f>IF($B1108="", "", IFERROR((VLOOKUP($B1108,Ingredients!$A:$H,6,FALSE)*($D1108/(VLOOKUP($B1108,Ingredients!$A:$H,3,FALSE)))), "ingredient not in list"))</f>
        <v/>
      </c>
      <c r="P1108" s="9" t="str">
        <f>IF(AND(G1108&lt;&gt;"",G1109=""),SUM(G$1:G1109)-SUM(P$1:P1107),"")</f>
        <v/>
      </c>
      <c r="Q1108" t="str">
        <f>IF(AND(O1108&lt;&gt;"",O1109=""),SUM(O$1:O1109)-SUM(Q$1:Q1107),"")</f>
        <v/>
      </c>
      <c r="R1108" s="114" t="str">
        <f>IF(AND(I1108&lt;&gt;"",I1109=""),SUM(I$1:I1109)-SUM(R$1:R1107),"")</f>
        <v/>
      </c>
      <c r="S1108" s="114" t="str">
        <f>IF(AND(K1108&lt;&gt;"",K1109=""),SUM(K$1:K1109)-SUM(S$1:S1107),"")</f>
        <v/>
      </c>
      <c r="T1108" s="114" t="str">
        <f>IF(AND(M1108&lt;&gt;"",M1109=""),SUM(M$1:M1109)-SUM(T$1:T1107),"")</f>
        <v/>
      </c>
      <c r="V1108" s="9" t="str">
        <f t="shared" si="193"/>
        <v/>
      </c>
      <c r="W1108" s="28" t="str">
        <f t="shared" si="194"/>
        <v/>
      </c>
      <c r="X1108" s="114" t="str">
        <f t="shared" si="195"/>
        <v/>
      </c>
      <c r="Y1108" s="114" t="str">
        <f t="shared" si="196"/>
        <v/>
      </c>
      <c r="Z1108" s="114" t="str">
        <f t="shared" si="197"/>
        <v/>
      </c>
    </row>
    <row r="1109" spans="3:26" ht="15.75" customHeight="1" x14ac:dyDescent="0.2">
      <c r="C1109" t="str">
        <f t="shared" si="187"/>
        <v/>
      </c>
      <c r="E1109" s="3" t="str">
        <f>IF(B1109="","",IFERROR(VLOOKUP(B1109,Ingredients!$A:$G,4,FALSE),"ingredient not in list"))</f>
        <v/>
      </c>
      <c r="F1109" t="str">
        <f t="shared" si="188"/>
        <v/>
      </c>
      <c r="G1109" s="9" t="str">
        <f>IF(B1109="", "", IFERROR((VLOOKUP(B1109,Ingredients!$A:$H,8,FALSE)*(D1109/(VLOOKUP(B1109,Ingredients!$A:$H,3,FALSE)))), "ingredient not in list"))</f>
        <v/>
      </c>
      <c r="H1109" t="str">
        <f t="shared" si="189"/>
        <v/>
      </c>
      <c r="I1109" s="69" t="str">
        <f>IF($B1109="", "", IFERROR((VLOOKUP($B1109,Ingredients!$A:$K,9,FALSE)*($D1109/(VLOOKUP($B1109,Ingredients!$A:$K,3,FALSE)))), "ingredient not in list"))</f>
        <v/>
      </c>
      <c r="J1109" t="str">
        <f t="shared" si="190"/>
        <v/>
      </c>
      <c r="K1109" s="69" t="str">
        <f>IF($B1109="", "", IFERROR((VLOOKUP($B1109,Ingredients!$A:$K,10,FALSE)*($D1109/(VLOOKUP($B1109,Ingredients!$A:$K,3,FALSE)))), "ingredient not in list"))</f>
        <v/>
      </c>
      <c r="L1109" t="str">
        <f t="shared" si="191"/>
        <v/>
      </c>
      <c r="M1109" s="69" t="str">
        <f>IF($B1109="", "", IFERROR((VLOOKUP($B1109,Ingredients!$A:$K,11,FALSE)*($D1109/(VLOOKUP($B1109,Ingredients!$A:$K,3,FALSE)))), "ingredient not in list"))</f>
        <v/>
      </c>
      <c r="N1109" t="str">
        <f t="shared" si="192"/>
        <v/>
      </c>
      <c r="O1109" s="29" t="str">
        <f>IF($B1109="", "", IFERROR((VLOOKUP($B1109,Ingredients!$A:$H,6,FALSE)*($D1109/(VLOOKUP($B1109,Ingredients!$A:$H,3,FALSE)))), "ingredient not in list"))</f>
        <v/>
      </c>
      <c r="P1109" s="9" t="str">
        <f>IF(AND(G1109&lt;&gt;"",G1110=""),SUM(G$1:G1110)-SUM(P$1:P1108),"")</f>
        <v/>
      </c>
      <c r="Q1109" t="str">
        <f>IF(AND(O1109&lt;&gt;"",O1110=""),SUM(O$1:O1110)-SUM(Q$1:Q1108),"")</f>
        <v/>
      </c>
      <c r="R1109" s="114" t="str">
        <f>IF(AND(I1109&lt;&gt;"",I1110=""),SUM(I$1:I1110)-SUM(R$1:R1108),"")</f>
        <v/>
      </c>
      <c r="S1109" s="114" t="str">
        <f>IF(AND(K1109&lt;&gt;"",K1110=""),SUM(K$1:K1110)-SUM(S$1:S1108),"")</f>
        <v/>
      </c>
      <c r="T1109" s="114" t="str">
        <f>IF(AND(M1109&lt;&gt;"",M1110=""),SUM(M$1:M1110)-SUM(T$1:T1108),"")</f>
        <v/>
      </c>
      <c r="V1109" s="9" t="str">
        <f t="shared" si="193"/>
        <v/>
      </c>
      <c r="W1109" s="28" t="str">
        <f t="shared" si="194"/>
        <v/>
      </c>
      <c r="X1109" s="114" t="str">
        <f t="shared" si="195"/>
        <v/>
      </c>
      <c r="Y1109" s="114" t="str">
        <f t="shared" si="196"/>
        <v/>
      </c>
      <c r="Z1109" s="114" t="str">
        <f t="shared" si="197"/>
        <v/>
      </c>
    </row>
    <row r="1110" spans="3:26" ht="15.75" customHeight="1" x14ac:dyDescent="0.2">
      <c r="C1110" t="str">
        <f t="shared" si="187"/>
        <v/>
      </c>
      <c r="E1110" s="3" t="str">
        <f>IF(B1110="","",IFERROR(VLOOKUP(B1110,Ingredients!$A:$G,4,FALSE),"ingredient not in list"))</f>
        <v/>
      </c>
      <c r="F1110" t="str">
        <f t="shared" si="188"/>
        <v/>
      </c>
      <c r="G1110" s="9" t="str">
        <f>IF(B1110="", "", IFERROR((VLOOKUP(B1110,Ingredients!$A:$H,8,FALSE)*(D1110/(VLOOKUP(B1110,Ingredients!$A:$H,3,FALSE)))), "ingredient not in list"))</f>
        <v/>
      </c>
      <c r="H1110" t="str">
        <f t="shared" si="189"/>
        <v/>
      </c>
      <c r="I1110" s="69" t="str">
        <f>IF($B1110="", "", IFERROR((VLOOKUP($B1110,Ingredients!$A:$K,9,FALSE)*($D1110/(VLOOKUP($B1110,Ingredients!$A:$K,3,FALSE)))), "ingredient not in list"))</f>
        <v/>
      </c>
      <c r="J1110" t="str">
        <f t="shared" si="190"/>
        <v/>
      </c>
      <c r="K1110" s="69" t="str">
        <f>IF($B1110="", "", IFERROR((VLOOKUP($B1110,Ingredients!$A:$K,10,FALSE)*($D1110/(VLOOKUP($B1110,Ingredients!$A:$K,3,FALSE)))), "ingredient not in list"))</f>
        <v/>
      </c>
      <c r="L1110" t="str">
        <f t="shared" si="191"/>
        <v/>
      </c>
      <c r="M1110" s="69" t="str">
        <f>IF($B1110="", "", IFERROR((VLOOKUP($B1110,Ingredients!$A:$K,11,FALSE)*($D1110/(VLOOKUP($B1110,Ingredients!$A:$K,3,FALSE)))), "ingredient not in list"))</f>
        <v/>
      </c>
      <c r="N1110" t="str">
        <f t="shared" si="192"/>
        <v/>
      </c>
      <c r="O1110" s="29" t="str">
        <f>IF($B1110="", "", IFERROR((VLOOKUP($B1110,Ingredients!$A:$H,6,FALSE)*($D1110/(VLOOKUP($B1110,Ingredients!$A:$H,3,FALSE)))), "ingredient not in list"))</f>
        <v/>
      </c>
      <c r="P1110" s="9" t="str">
        <f>IF(AND(G1110&lt;&gt;"",G1111=""),SUM(G$1:G1111)-SUM(P$1:P1109),"")</f>
        <v/>
      </c>
      <c r="Q1110" t="str">
        <f>IF(AND(O1110&lt;&gt;"",O1111=""),SUM(O$1:O1111)-SUM(Q$1:Q1109),"")</f>
        <v/>
      </c>
      <c r="R1110" s="114" t="str">
        <f>IF(AND(I1110&lt;&gt;"",I1111=""),SUM(I$1:I1111)-SUM(R$1:R1109),"")</f>
        <v/>
      </c>
      <c r="S1110" s="114" t="str">
        <f>IF(AND(K1110&lt;&gt;"",K1111=""),SUM(K$1:K1111)-SUM(S$1:S1109),"")</f>
        <v/>
      </c>
      <c r="T1110" s="114" t="str">
        <f>IF(AND(M1110&lt;&gt;"",M1111=""),SUM(M$1:M1111)-SUM(T$1:T1109),"")</f>
        <v/>
      </c>
      <c r="V1110" s="9" t="str">
        <f t="shared" si="193"/>
        <v/>
      </c>
      <c r="W1110" s="28" t="str">
        <f t="shared" si="194"/>
        <v/>
      </c>
      <c r="X1110" s="114" t="str">
        <f t="shared" si="195"/>
        <v/>
      </c>
      <c r="Y1110" s="114" t="str">
        <f t="shared" si="196"/>
        <v/>
      </c>
      <c r="Z1110" s="114" t="str">
        <f t="shared" si="197"/>
        <v/>
      </c>
    </row>
    <row r="1111" spans="3:26" ht="15.75" customHeight="1" x14ac:dyDescent="0.2">
      <c r="C1111" t="str">
        <f t="shared" si="187"/>
        <v/>
      </c>
      <c r="E1111" s="3" t="str">
        <f>IF(B1111="","",IFERROR(VLOOKUP(B1111,Ingredients!$A:$G,4,FALSE),"ingredient not in list"))</f>
        <v/>
      </c>
      <c r="F1111" t="str">
        <f t="shared" si="188"/>
        <v/>
      </c>
      <c r="G1111" s="9" t="str">
        <f>IF(B1111="", "", IFERROR((VLOOKUP(B1111,Ingredients!$A:$H,8,FALSE)*(D1111/(VLOOKUP(B1111,Ingredients!$A:$H,3,FALSE)))), "ingredient not in list"))</f>
        <v/>
      </c>
      <c r="H1111" t="str">
        <f t="shared" si="189"/>
        <v/>
      </c>
      <c r="I1111" s="69" t="str">
        <f>IF($B1111="", "", IFERROR((VLOOKUP($B1111,Ingredients!$A:$K,9,FALSE)*($D1111/(VLOOKUP($B1111,Ingredients!$A:$K,3,FALSE)))), "ingredient not in list"))</f>
        <v/>
      </c>
      <c r="J1111" t="str">
        <f t="shared" si="190"/>
        <v/>
      </c>
      <c r="K1111" s="69" t="str">
        <f>IF($B1111="", "", IFERROR((VLOOKUP($B1111,Ingredients!$A:$K,10,FALSE)*($D1111/(VLOOKUP($B1111,Ingredients!$A:$K,3,FALSE)))), "ingredient not in list"))</f>
        <v/>
      </c>
      <c r="L1111" t="str">
        <f t="shared" si="191"/>
        <v/>
      </c>
      <c r="M1111" s="69" t="str">
        <f>IF($B1111="", "", IFERROR((VLOOKUP($B1111,Ingredients!$A:$K,11,FALSE)*($D1111/(VLOOKUP($B1111,Ingredients!$A:$K,3,FALSE)))), "ingredient not in list"))</f>
        <v/>
      </c>
      <c r="N1111" t="str">
        <f t="shared" si="192"/>
        <v/>
      </c>
      <c r="O1111" s="29" t="str">
        <f>IF($B1111="", "", IFERROR((VLOOKUP($B1111,Ingredients!$A:$H,6,FALSE)*($D1111/(VLOOKUP($B1111,Ingredients!$A:$H,3,FALSE)))), "ingredient not in list"))</f>
        <v/>
      </c>
      <c r="P1111" s="9" t="str">
        <f>IF(AND(G1111&lt;&gt;"",G1112=""),SUM(G$1:G1112)-SUM(P$1:P1110),"")</f>
        <v/>
      </c>
      <c r="Q1111" t="str">
        <f>IF(AND(O1111&lt;&gt;"",O1112=""),SUM(O$1:O1112)-SUM(Q$1:Q1110),"")</f>
        <v/>
      </c>
      <c r="R1111" s="114" t="str">
        <f>IF(AND(I1111&lt;&gt;"",I1112=""),SUM(I$1:I1112)-SUM(R$1:R1110),"")</f>
        <v/>
      </c>
      <c r="S1111" s="114" t="str">
        <f>IF(AND(K1111&lt;&gt;"",K1112=""),SUM(K$1:K1112)-SUM(S$1:S1110),"")</f>
        <v/>
      </c>
      <c r="T1111" s="114" t="str">
        <f>IF(AND(M1111&lt;&gt;"",M1112=""),SUM(M$1:M1112)-SUM(T$1:T1110),"")</f>
        <v/>
      </c>
      <c r="V1111" s="9" t="str">
        <f t="shared" si="193"/>
        <v/>
      </c>
      <c r="W1111" s="28" t="str">
        <f t="shared" si="194"/>
        <v/>
      </c>
      <c r="X1111" s="114" t="str">
        <f t="shared" si="195"/>
        <v/>
      </c>
      <c r="Y1111" s="114" t="str">
        <f t="shared" si="196"/>
        <v/>
      </c>
      <c r="Z1111" s="114" t="str">
        <f t="shared" si="197"/>
        <v/>
      </c>
    </row>
    <row r="1112" spans="3:26" ht="15.75" customHeight="1" x14ac:dyDescent="0.2">
      <c r="C1112" t="str">
        <f t="shared" si="187"/>
        <v/>
      </c>
      <c r="E1112" s="3" t="str">
        <f>IF(B1112="","",IFERROR(VLOOKUP(B1112,Ingredients!$A:$G,4,FALSE),"ingredient not in list"))</f>
        <v/>
      </c>
      <c r="F1112" t="str">
        <f t="shared" si="188"/>
        <v/>
      </c>
      <c r="G1112" s="9" t="str">
        <f>IF(B1112="", "", IFERROR((VLOOKUP(B1112,Ingredients!$A:$H,8,FALSE)*(D1112/(VLOOKUP(B1112,Ingredients!$A:$H,3,FALSE)))), "ingredient not in list"))</f>
        <v/>
      </c>
      <c r="H1112" t="str">
        <f t="shared" si="189"/>
        <v/>
      </c>
      <c r="I1112" s="69" t="str">
        <f>IF($B1112="", "", IFERROR((VLOOKUP($B1112,Ingredients!$A:$K,9,FALSE)*($D1112/(VLOOKUP($B1112,Ingredients!$A:$K,3,FALSE)))), "ingredient not in list"))</f>
        <v/>
      </c>
      <c r="J1112" t="str">
        <f t="shared" si="190"/>
        <v/>
      </c>
      <c r="K1112" s="69" t="str">
        <f>IF($B1112="", "", IFERROR((VLOOKUP($B1112,Ingredients!$A:$K,10,FALSE)*($D1112/(VLOOKUP($B1112,Ingredients!$A:$K,3,FALSE)))), "ingredient not in list"))</f>
        <v/>
      </c>
      <c r="L1112" t="str">
        <f t="shared" si="191"/>
        <v/>
      </c>
      <c r="M1112" s="69" t="str">
        <f>IF($B1112="", "", IFERROR((VLOOKUP($B1112,Ingredients!$A:$K,11,FALSE)*($D1112/(VLOOKUP($B1112,Ingredients!$A:$K,3,FALSE)))), "ingredient not in list"))</f>
        <v/>
      </c>
      <c r="N1112" t="str">
        <f t="shared" si="192"/>
        <v/>
      </c>
      <c r="O1112" s="29" t="str">
        <f>IF($B1112="", "", IFERROR((VLOOKUP($B1112,Ingredients!$A:$H,6,FALSE)*($D1112/(VLOOKUP($B1112,Ingredients!$A:$H,3,FALSE)))), "ingredient not in list"))</f>
        <v/>
      </c>
      <c r="P1112" s="9" t="str">
        <f>IF(AND(G1112&lt;&gt;"",G1113=""),SUM(G$1:G1113)-SUM(P$1:P1111),"")</f>
        <v/>
      </c>
      <c r="Q1112" t="str">
        <f>IF(AND(O1112&lt;&gt;"",O1113=""),SUM(O$1:O1113)-SUM(Q$1:Q1111),"")</f>
        <v/>
      </c>
      <c r="R1112" s="114" t="str">
        <f>IF(AND(I1112&lt;&gt;"",I1113=""),SUM(I$1:I1113)-SUM(R$1:R1111),"")</f>
        <v/>
      </c>
      <c r="S1112" s="114" t="str">
        <f>IF(AND(K1112&lt;&gt;"",K1113=""),SUM(K$1:K1113)-SUM(S$1:S1111),"")</f>
        <v/>
      </c>
      <c r="T1112" s="114" t="str">
        <f>IF(AND(M1112&lt;&gt;"",M1113=""),SUM(M$1:M1113)-SUM(T$1:T1111),"")</f>
        <v/>
      </c>
      <c r="V1112" s="9" t="str">
        <f t="shared" si="193"/>
        <v/>
      </c>
      <c r="W1112" s="28" t="str">
        <f t="shared" si="194"/>
        <v/>
      </c>
      <c r="X1112" s="114" t="str">
        <f t="shared" si="195"/>
        <v/>
      </c>
      <c r="Y1112" s="114" t="str">
        <f t="shared" si="196"/>
        <v/>
      </c>
      <c r="Z1112" s="114" t="str">
        <f t="shared" si="197"/>
        <v/>
      </c>
    </row>
    <row r="1113" spans="3:26" ht="15.75" customHeight="1" x14ac:dyDescent="0.2">
      <c r="C1113" t="str">
        <f t="shared" si="187"/>
        <v/>
      </c>
      <c r="E1113" s="3" t="str">
        <f>IF(B1113="","",IFERROR(VLOOKUP(B1113,Ingredients!$A:$G,4,FALSE),"ingredient not in list"))</f>
        <v/>
      </c>
      <c r="F1113" t="str">
        <f t="shared" si="188"/>
        <v/>
      </c>
      <c r="G1113" s="9" t="str">
        <f>IF(B1113="", "", IFERROR((VLOOKUP(B1113,Ingredients!$A:$H,8,FALSE)*(D1113/(VLOOKUP(B1113,Ingredients!$A:$H,3,FALSE)))), "ingredient not in list"))</f>
        <v/>
      </c>
      <c r="H1113" t="str">
        <f t="shared" si="189"/>
        <v/>
      </c>
      <c r="I1113" s="69" t="str">
        <f>IF($B1113="", "", IFERROR((VLOOKUP($B1113,Ingredients!$A:$K,9,FALSE)*($D1113/(VLOOKUP($B1113,Ingredients!$A:$K,3,FALSE)))), "ingredient not in list"))</f>
        <v/>
      </c>
      <c r="J1113" t="str">
        <f t="shared" si="190"/>
        <v/>
      </c>
      <c r="K1113" s="69" t="str">
        <f>IF($B1113="", "", IFERROR((VLOOKUP($B1113,Ingredients!$A:$K,10,FALSE)*($D1113/(VLOOKUP($B1113,Ingredients!$A:$K,3,FALSE)))), "ingredient not in list"))</f>
        <v/>
      </c>
      <c r="L1113" t="str">
        <f t="shared" si="191"/>
        <v/>
      </c>
      <c r="M1113" s="69" t="str">
        <f>IF($B1113="", "", IFERROR((VLOOKUP($B1113,Ingredients!$A:$K,11,FALSE)*($D1113/(VLOOKUP($B1113,Ingredients!$A:$K,3,FALSE)))), "ingredient not in list"))</f>
        <v/>
      </c>
      <c r="N1113" t="str">
        <f t="shared" si="192"/>
        <v/>
      </c>
      <c r="O1113" s="29" t="str">
        <f>IF($B1113="", "", IFERROR((VLOOKUP($B1113,Ingredients!$A:$H,6,FALSE)*($D1113/(VLOOKUP($B1113,Ingredients!$A:$H,3,FALSE)))), "ingredient not in list"))</f>
        <v/>
      </c>
      <c r="P1113" s="9" t="str">
        <f>IF(AND(G1113&lt;&gt;"",G1114=""),SUM(G$1:G1114)-SUM(P$1:P1112),"")</f>
        <v/>
      </c>
      <c r="Q1113" t="str">
        <f>IF(AND(O1113&lt;&gt;"",O1114=""),SUM(O$1:O1114)-SUM(Q$1:Q1112),"")</f>
        <v/>
      </c>
      <c r="R1113" s="114" t="str">
        <f>IF(AND(I1113&lt;&gt;"",I1114=""),SUM(I$1:I1114)-SUM(R$1:R1112),"")</f>
        <v/>
      </c>
      <c r="S1113" s="114" t="str">
        <f>IF(AND(K1113&lt;&gt;"",K1114=""),SUM(K$1:K1114)-SUM(S$1:S1112),"")</f>
        <v/>
      </c>
      <c r="T1113" s="114" t="str">
        <f>IF(AND(M1113&lt;&gt;"",M1114=""),SUM(M$1:M1114)-SUM(T$1:T1112),"")</f>
        <v/>
      </c>
      <c r="V1113" s="9" t="str">
        <f t="shared" si="193"/>
        <v/>
      </c>
      <c r="W1113" s="28" t="str">
        <f t="shared" si="194"/>
        <v/>
      </c>
      <c r="X1113" s="114" t="str">
        <f t="shared" si="195"/>
        <v/>
      </c>
      <c r="Y1113" s="114" t="str">
        <f t="shared" si="196"/>
        <v/>
      </c>
      <c r="Z1113" s="114" t="str">
        <f t="shared" si="197"/>
        <v/>
      </c>
    </row>
    <row r="1114" spans="3:26" ht="15.75" customHeight="1" x14ac:dyDescent="0.2">
      <c r="C1114" t="str">
        <f t="shared" si="187"/>
        <v/>
      </c>
      <c r="E1114" s="3" t="str">
        <f>IF(B1114="","",IFERROR(VLOOKUP(B1114,Ingredients!$A:$G,4,FALSE),"ingredient not in list"))</f>
        <v/>
      </c>
      <c r="F1114" t="str">
        <f t="shared" si="188"/>
        <v/>
      </c>
      <c r="G1114" s="9" t="str">
        <f>IF(B1114="", "", IFERROR((VLOOKUP(B1114,Ingredients!$A:$H,8,FALSE)*(D1114/(VLOOKUP(B1114,Ingredients!$A:$H,3,FALSE)))), "ingredient not in list"))</f>
        <v/>
      </c>
      <c r="H1114" t="str">
        <f t="shared" si="189"/>
        <v/>
      </c>
      <c r="I1114" s="69" t="str">
        <f>IF($B1114="", "", IFERROR((VLOOKUP($B1114,Ingredients!$A:$K,9,FALSE)*($D1114/(VLOOKUP($B1114,Ingredients!$A:$K,3,FALSE)))), "ingredient not in list"))</f>
        <v/>
      </c>
      <c r="J1114" t="str">
        <f t="shared" si="190"/>
        <v/>
      </c>
      <c r="K1114" s="69" t="str">
        <f>IF($B1114="", "", IFERROR((VLOOKUP($B1114,Ingredients!$A:$K,10,FALSE)*($D1114/(VLOOKUP($B1114,Ingredients!$A:$K,3,FALSE)))), "ingredient not in list"))</f>
        <v/>
      </c>
      <c r="L1114" t="str">
        <f t="shared" si="191"/>
        <v/>
      </c>
      <c r="M1114" s="69" t="str">
        <f>IF($B1114="", "", IFERROR((VLOOKUP($B1114,Ingredients!$A:$K,11,FALSE)*($D1114/(VLOOKUP($B1114,Ingredients!$A:$K,3,FALSE)))), "ingredient not in list"))</f>
        <v/>
      </c>
      <c r="N1114" t="str">
        <f t="shared" si="192"/>
        <v/>
      </c>
      <c r="O1114" s="29" t="str">
        <f>IF($B1114="", "", IFERROR((VLOOKUP($B1114,Ingredients!$A:$H,6,FALSE)*($D1114/(VLOOKUP($B1114,Ingredients!$A:$H,3,FALSE)))), "ingredient not in list"))</f>
        <v/>
      </c>
      <c r="P1114" s="9" t="str">
        <f>IF(AND(G1114&lt;&gt;"",G1115=""),SUM(G$1:G1115)-SUM(P$1:P1113),"")</f>
        <v/>
      </c>
      <c r="Q1114" t="str">
        <f>IF(AND(O1114&lt;&gt;"",O1115=""),SUM(O$1:O1115)-SUM(Q$1:Q1113),"")</f>
        <v/>
      </c>
      <c r="R1114" s="114" t="str">
        <f>IF(AND(I1114&lt;&gt;"",I1115=""),SUM(I$1:I1115)-SUM(R$1:R1113),"")</f>
        <v/>
      </c>
      <c r="S1114" s="114" t="str">
        <f>IF(AND(K1114&lt;&gt;"",K1115=""),SUM(K$1:K1115)-SUM(S$1:S1113),"")</f>
        <v/>
      </c>
      <c r="T1114" s="114" t="str">
        <f>IF(AND(M1114&lt;&gt;"",M1115=""),SUM(M$1:M1115)-SUM(T$1:T1113),"")</f>
        <v/>
      </c>
      <c r="V1114" s="9" t="str">
        <f t="shared" si="193"/>
        <v/>
      </c>
      <c r="W1114" s="28" t="str">
        <f t="shared" si="194"/>
        <v/>
      </c>
      <c r="X1114" s="114" t="str">
        <f t="shared" si="195"/>
        <v/>
      </c>
      <c r="Y1114" s="114" t="str">
        <f t="shared" si="196"/>
        <v/>
      </c>
      <c r="Z1114" s="114" t="str">
        <f t="shared" si="197"/>
        <v/>
      </c>
    </row>
    <row r="1115" spans="3:26" ht="15.75" customHeight="1" x14ac:dyDescent="0.2">
      <c r="C1115" t="str">
        <f t="shared" si="187"/>
        <v/>
      </c>
      <c r="E1115" s="3" t="str">
        <f>IF(B1115="","",IFERROR(VLOOKUP(B1115,Ingredients!$A:$G,4,FALSE),"ingredient not in list"))</f>
        <v/>
      </c>
      <c r="F1115" t="str">
        <f t="shared" si="188"/>
        <v/>
      </c>
      <c r="G1115" s="9" t="str">
        <f>IF(B1115="", "", IFERROR((VLOOKUP(B1115,Ingredients!$A:$H,8,FALSE)*(D1115/(VLOOKUP(B1115,Ingredients!$A:$H,3,FALSE)))), "ingredient not in list"))</f>
        <v/>
      </c>
      <c r="H1115" t="str">
        <f t="shared" si="189"/>
        <v/>
      </c>
      <c r="I1115" s="69" t="str">
        <f>IF($B1115="", "", IFERROR((VLOOKUP($B1115,Ingredients!$A:$K,9,FALSE)*($D1115/(VLOOKUP($B1115,Ingredients!$A:$K,3,FALSE)))), "ingredient not in list"))</f>
        <v/>
      </c>
      <c r="J1115" t="str">
        <f t="shared" si="190"/>
        <v/>
      </c>
      <c r="K1115" s="69" t="str">
        <f>IF($B1115="", "", IFERROR((VLOOKUP($B1115,Ingredients!$A:$K,10,FALSE)*($D1115/(VLOOKUP($B1115,Ingredients!$A:$K,3,FALSE)))), "ingredient not in list"))</f>
        <v/>
      </c>
      <c r="L1115" t="str">
        <f t="shared" si="191"/>
        <v/>
      </c>
      <c r="M1115" s="69" t="str">
        <f>IF($B1115="", "", IFERROR((VLOOKUP($B1115,Ingredients!$A:$K,11,FALSE)*($D1115/(VLOOKUP($B1115,Ingredients!$A:$K,3,FALSE)))), "ingredient not in list"))</f>
        <v/>
      </c>
      <c r="N1115" t="str">
        <f t="shared" si="192"/>
        <v/>
      </c>
      <c r="O1115" s="29" t="str">
        <f>IF($B1115="", "", IFERROR((VLOOKUP($B1115,Ingredients!$A:$H,6,FALSE)*($D1115/(VLOOKUP($B1115,Ingredients!$A:$H,3,FALSE)))), "ingredient not in list"))</f>
        <v/>
      </c>
      <c r="P1115" s="9" t="str">
        <f>IF(AND(G1115&lt;&gt;"",G1116=""),SUM(G$1:G1116)-SUM(P$1:P1114),"")</f>
        <v/>
      </c>
      <c r="Q1115" t="str">
        <f>IF(AND(O1115&lt;&gt;"",O1116=""),SUM(O$1:O1116)-SUM(Q$1:Q1114),"")</f>
        <v/>
      </c>
      <c r="R1115" s="114" t="str">
        <f>IF(AND(I1115&lt;&gt;"",I1116=""),SUM(I$1:I1116)-SUM(R$1:R1114),"")</f>
        <v/>
      </c>
      <c r="S1115" s="114" t="str">
        <f>IF(AND(K1115&lt;&gt;"",K1116=""),SUM(K$1:K1116)-SUM(S$1:S1114),"")</f>
        <v/>
      </c>
      <c r="T1115" s="114" t="str">
        <f>IF(AND(M1115&lt;&gt;"",M1116=""),SUM(M$1:M1116)-SUM(T$1:T1114),"")</f>
        <v/>
      </c>
      <c r="V1115" s="9" t="str">
        <f t="shared" si="193"/>
        <v/>
      </c>
      <c r="W1115" s="28" t="str">
        <f t="shared" si="194"/>
        <v/>
      </c>
      <c r="X1115" s="114" t="str">
        <f t="shared" si="195"/>
        <v/>
      </c>
      <c r="Y1115" s="114" t="str">
        <f t="shared" si="196"/>
        <v/>
      </c>
      <c r="Z1115" s="114" t="str">
        <f t="shared" si="197"/>
        <v/>
      </c>
    </row>
    <row r="1116" spans="3:26" ht="15.75" customHeight="1" x14ac:dyDescent="0.2">
      <c r="C1116" t="str">
        <f t="shared" si="187"/>
        <v/>
      </c>
      <c r="E1116" s="3" t="str">
        <f>IF(B1116="","",IFERROR(VLOOKUP(B1116,Ingredients!$A:$G,4,FALSE),"ingredient not in list"))</f>
        <v/>
      </c>
      <c r="F1116" t="str">
        <f t="shared" si="188"/>
        <v/>
      </c>
      <c r="G1116" s="9" t="str">
        <f>IF(B1116="", "", IFERROR((VLOOKUP(B1116,Ingredients!$A:$H,8,FALSE)*(D1116/(VLOOKUP(B1116,Ingredients!$A:$H,3,FALSE)))), "ingredient not in list"))</f>
        <v/>
      </c>
      <c r="H1116" t="str">
        <f t="shared" si="189"/>
        <v/>
      </c>
      <c r="I1116" s="69" t="str">
        <f>IF($B1116="", "", IFERROR((VLOOKUP($B1116,Ingredients!$A:$K,9,FALSE)*($D1116/(VLOOKUP($B1116,Ingredients!$A:$K,3,FALSE)))), "ingredient not in list"))</f>
        <v/>
      </c>
      <c r="J1116" t="str">
        <f t="shared" si="190"/>
        <v/>
      </c>
      <c r="K1116" s="69" t="str">
        <f>IF($B1116="", "", IFERROR((VLOOKUP($B1116,Ingredients!$A:$K,10,FALSE)*($D1116/(VLOOKUP($B1116,Ingredients!$A:$K,3,FALSE)))), "ingredient not in list"))</f>
        <v/>
      </c>
      <c r="L1116" t="str">
        <f t="shared" si="191"/>
        <v/>
      </c>
      <c r="M1116" s="69" t="str">
        <f>IF($B1116="", "", IFERROR((VLOOKUP($B1116,Ingredients!$A:$K,11,FALSE)*($D1116/(VLOOKUP($B1116,Ingredients!$A:$K,3,FALSE)))), "ingredient not in list"))</f>
        <v/>
      </c>
      <c r="N1116" t="str">
        <f t="shared" si="192"/>
        <v/>
      </c>
      <c r="O1116" s="29" t="str">
        <f>IF($B1116="", "", IFERROR((VLOOKUP($B1116,Ingredients!$A:$H,6,FALSE)*($D1116/(VLOOKUP($B1116,Ingredients!$A:$H,3,FALSE)))), "ingredient not in list"))</f>
        <v/>
      </c>
      <c r="P1116" s="9" t="str">
        <f>IF(AND(G1116&lt;&gt;"",G1117=""),SUM(G$1:G1117)-SUM(P$1:P1115),"")</f>
        <v/>
      </c>
      <c r="Q1116" t="str">
        <f>IF(AND(O1116&lt;&gt;"",O1117=""),SUM(O$1:O1117)-SUM(Q$1:Q1115),"")</f>
        <v/>
      </c>
      <c r="R1116" s="114" t="str">
        <f>IF(AND(I1116&lt;&gt;"",I1117=""),SUM(I$1:I1117)-SUM(R$1:R1115),"")</f>
        <v/>
      </c>
      <c r="S1116" s="114" t="str">
        <f>IF(AND(K1116&lt;&gt;"",K1117=""),SUM(K$1:K1117)-SUM(S$1:S1115),"")</f>
        <v/>
      </c>
      <c r="T1116" s="114" t="str">
        <f>IF(AND(M1116&lt;&gt;"",M1117=""),SUM(M$1:M1117)-SUM(T$1:T1115),"")</f>
        <v/>
      </c>
      <c r="V1116" s="9" t="str">
        <f t="shared" si="193"/>
        <v/>
      </c>
      <c r="W1116" s="28" t="str">
        <f t="shared" si="194"/>
        <v/>
      </c>
      <c r="X1116" s="114" t="str">
        <f t="shared" si="195"/>
        <v/>
      </c>
      <c r="Y1116" s="114" t="str">
        <f t="shared" si="196"/>
        <v/>
      </c>
      <c r="Z1116" s="114" t="str">
        <f t="shared" si="197"/>
        <v/>
      </c>
    </row>
    <row r="1117" spans="3:26" ht="15.75" customHeight="1" x14ac:dyDescent="0.2">
      <c r="C1117" t="str">
        <f t="shared" si="187"/>
        <v/>
      </c>
      <c r="E1117" s="3" t="str">
        <f>IF(B1117="","",IFERROR(VLOOKUP(B1117,Ingredients!$A:$G,4,FALSE),"ingredient not in list"))</f>
        <v/>
      </c>
      <c r="F1117" t="str">
        <f t="shared" si="188"/>
        <v/>
      </c>
      <c r="G1117" s="9" t="str">
        <f>IF(B1117="", "", IFERROR((VLOOKUP(B1117,Ingredients!$A:$H,8,FALSE)*(D1117/(VLOOKUP(B1117,Ingredients!$A:$H,3,FALSE)))), "ingredient not in list"))</f>
        <v/>
      </c>
      <c r="H1117" t="str">
        <f t="shared" si="189"/>
        <v/>
      </c>
      <c r="I1117" s="69" t="str">
        <f>IF($B1117="", "", IFERROR((VLOOKUP($B1117,Ingredients!$A:$K,9,FALSE)*($D1117/(VLOOKUP($B1117,Ingredients!$A:$K,3,FALSE)))), "ingredient not in list"))</f>
        <v/>
      </c>
      <c r="J1117" t="str">
        <f t="shared" si="190"/>
        <v/>
      </c>
      <c r="K1117" s="69" t="str">
        <f>IF($B1117="", "", IFERROR((VLOOKUP($B1117,Ingredients!$A:$K,10,FALSE)*($D1117/(VLOOKUP($B1117,Ingredients!$A:$K,3,FALSE)))), "ingredient not in list"))</f>
        <v/>
      </c>
      <c r="L1117" t="str">
        <f t="shared" si="191"/>
        <v/>
      </c>
      <c r="M1117" s="69" t="str">
        <f>IF($B1117="", "", IFERROR((VLOOKUP($B1117,Ingredients!$A:$K,11,FALSE)*($D1117/(VLOOKUP($B1117,Ingredients!$A:$K,3,FALSE)))), "ingredient not in list"))</f>
        <v/>
      </c>
      <c r="N1117" t="str">
        <f t="shared" si="192"/>
        <v/>
      </c>
      <c r="O1117" s="29" t="str">
        <f>IF($B1117="", "", IFERROR((VLOOKUP($B1117,Ingredients!$A:$H,6,FALSE)*($D1117/(VLOOKUP($B1117,Ingredients!$A:$H,3,FALSE)))), "ingredient not in list"))</f>
        <v/>
      </c>
      <c r="P1117" s="9" t="str">
        <f>IF(AND(G1117&lt;&gt;"",G1118=""),SUM(G$1:G1118)-SUM(P$1:P1116),"")</f>
        <v/>
      </c>
      <c r="Q1117" t="str">
        <f>IF(AND(O1117&lt;&gt;"",O1118=""),SUM(O$1:O1118)-SUM(Q$1:Q1116),"")</f>
        <v/>
      </c>
      <c r="R1117" s="114" t="str">
        <f>IF(AND(I1117&lt;&gt;"",I1118=""),SUM(I$1:I1118)-SUM(R$1:R1116),"")</f>
        <v/>
      </c>
      <c r="S1117" s="114" t="str">
        <f>IF(AND(K1117&lt;&gt;"",K1118=""),SUM(K$1:K1118)-SUM(S$1:S1116),"")</f>
        <v/>
      </c>
      <c r="T1117" s="114" t="str">
        <f>IF(AND(M1117&lt;&gt;"",M1118=""),SUM(M$1:M1118)-SUM(T$1:T1116),"")</f>
        <v/>
      </c>
      <c r="V1117" s="9" t="str">
        <f t="shared" si="193"/>
        <v/>
      </c>
      <c r="W1117" s="28" t="str">
        <f t="shared" si="194"/>
        <v/>
      </c>
      <c r="X1117" s="114" t="str">
        <f t="shared" si="195"/>
        <v/>
      </c>
      <c r="Y1117" s="114" t="str">
        <f t="shared" si="196"/>
        <v/>
      </c>
      <c r="Z1117" s="114" t="str">
        <f t="shared" si="197"/>
        <v/>
      </c>
    </row>
    <row r="1118" spans="3:26" ht="15.75" customHeight="1" x14ac:dyDescent="0.2">
      <c r="C1118" t="str">
        <f t="shared" si="187"/>
        <v/>
      </c>
      <c r="E1118" s="3" t="str">
        <f>IF(B1118="","",IFERROR(VLOOKUP(B1118,Ingredients!$A:$G,4,FALSE),"ingredient not in list"))</f>
        <v/>
      </c>
      <c r="F1118" t="str">
        <f t="shared" si="188"/>
        <v/>
      </c>
      <c r="G1118" s="9" t="str">
        <f>IF(B1118="", "", IFERROR((VLOOKUP(B1118,Ingredients!$A:$H,8,FALSE)*(D1118/(VLOOKUP(B1118,Ingredients!$A:$H,3,FALSE)))), "ingredient not in list"))</f>
        <v/>
      </c>
      <c r="H1118" t="str">
        <f t="shared" si="189"/>
        <v/>
      </c>
      <c r="I1118" s="69" t="str">
        <f>IF($B1118="", "", IFERROR((VLOOKUP($B1118,Ingredients!$A:$K,9,FALSE)*($D1118/(VLOOKUP($B1118,Ingredients!$A:$K,3,FALSE)))), "ingredient not in list"))</f>
        <v/>
      </c>
      <c r="J1118" t="str">
        <f t="shared" si="190"/>
        <v/>
      </c>
      <c r="K1118" s="69" t="str">
        <f>IF($B1118="", "", IFERROR((VLOOKUP($B1118,Ingredients!$A:$K,10,FALSE)*($D1118/(VLOOKUP($B1118,Ingredients!$A:$K,3,FALSE)))), "ingredient not in list"))</f>
        <v/>
      </c>
      <c r="L1118" t="str">
        <f t="shared" si="191"/>
        <v/>
      </c>
      <c r="M1118" s="69" t="str">
        <f>IF($B1118="", "", IFERROR((VLOOKUP($B1118,Ingredients!$A:$K,11,FALSE)*($D1118/(VLOOKUP($B1118,Ingredients!$A:$K,3,FALSE)))), "ingredient not in list"))</f>
        <v/>
      </c>
      <c r="N1118" t="str">
        <f t="shared" si="192"/>
        <v/>
      </c>
      <c r="O1118" s="29" t="str">
        <f>IF($B1118="", "", IFERROR((VLOOKUP($B1118,Ingredients!$A:$H,6,FALSE)*($D1118/(VLOOKUP($B1118,Ingredients!$A:$H,3,FALSE)))), "ingredient not in list"))</f>
        <v/>
      </c>
      <c r="P1118" s="9" t="str">
        <f>IF(AND(G1118&lt;&gt;"",G1119=""),SUM(G$1:G1119)-SUM(P$1:P1117),"")</f>
        <v/>
      </c>
      <c r="Q1118" t="str">
        <f>IF(AND(O1118&lt;&gt;"",O1119=""),SUM(O$1:O1119)-SUM(Q$1:Q1117),"")</f>
        <v/>
      </c>
      <c r="R1118" s="114" t="str">
        <f>IF(AND(I1118&lt;&gt;"",I1119=""),SUM(I$1:I1119)-SUM(R$1:R1117),"")</f>
        <v/>
      </c>
      <c r="S1118" s="114" t="str">
        <f>IF(AND(K1118&lt;&gt;"",K1119=""),SUM(K$1:K1119)-SUM(S$1:S1117),"")</f>
        <v/>
      </c>
      <c r="T1118" s="114" t="str">
        <f>IF(AND(M1118&lt;&gt;"",M1119=""),SUM(M$1:M1119)-SUM(T$1:T1117),"")</f>
        <v/>
      </c>
      <c r="V1118" s="9" t="str">
        <f t="shared" si="193"/>
        <v/>
      </c>
      <c r="W1118" s="28" t="str">
        <f t="shared" si="194"/>
        <v/>
      </c>
      <c r="X1118" s="114" t="str">
        <f t="shared" si="195"/>
        <v/>
      </c>
      <c r="Y1118" s="114" t="str">
        <f t="shared" si="196"/>
        <v/>
      </c>
      <c r="Z1118" s="114" t="str">
        <f t="shared" si="197"/>
        <v/>
      </c>
    </row>
    <row r="1119" spans="3:26" ht="15.75" customHeight="1" x14ac:dyDescent="0.2">
      <c r="C1119" t="str">
        <f t="shared" si="187"/>
        <v/>
      </c>
      <c r="E1119" s="3" t="str">
        <f>IF(B1119="","",IFERROR(VLOOKUP(B1119,Ingredients!$A:$G,4,FALSE),"ingredient not in list"))</f>
        <v/>
      </c>
      <c r="F1119" t="str">
        <f t="shared" si="188"/>
        <v/>
      </c>
      <c r="G1119" s="9" t="str">
        <f>IF(B1119="", "", IFERROR((VLOOKUP(B1119,Ingredients!$A:$H,8,FALSE)*(D1119/(VLOOKUP(B1119,Ingredients!$A:$H,3,FALSE)))), "ingredient not in list"))</f>
        <v/>
      </c>
      <c r="H1119" t="str">
        <f t="shared" si="189"/>
        <v/>
      </c>
      <c r="I1119" s="69" t="str">
        <f>IF($B1119="", "", IFERROR((VLOOKUP($B1119,Ingredients!$A:$K,9,FALSE)*($D1119/(VLOOKUP($B1119,Ingredients!$A:$K,3,FALSE)))), "ingredient not in list"))</f>
        <v/>
      </c>
      <c r="J1119" t="str">
        <f t="shared" si="190"/>
        <v/>
      </c>
      <c r="K1119" s="69" t="str">
        <f>IF($B1119="", "", IFERROR((VLOOKUP($B1119,Ingredients!$A:$K,10,FALSE)*($D1119/(VLOOKUP($B1119,Ingredients!$A:$K,3,FALSE)))), "ingredient not in list"))</f>
        <v/>
      </c>
      <c r="L1119" t="str">
        <f t="shared" si="191"/>
        <v/>
      </c>
      <c r="M1119" s="69" t="str">
        <f>IF($B1119="", "", IFERROR((VLOOKUP($B1119,Ingredients!$A:$K,11,FALSE)*($D1119/(VLOOKUP($B1119,Ingredients!$A:$K,3,FALSE)))), "ingredient not in list"))</f>
        <v/>
      </c>
      <c r="N1119" t="str">
        <f t="shared" si="192"/>
        <v/>
      </c>
      <c r="O1119" s="29" t="str">
        <f>IF($B1119="", "", IFERROR((VLOOKUP($B1119,Ingredients!$A:$H,6,FALSE)*($D1119/(VLOOKUP($B1119,Ingredients!$A:$H,3,FALSE)))), "ingredient not in list"))</f>
        <v/>
      </c>
      <c r="P1119" s="9" t="str">
        <f>IF(AND(G1119&lt;&gt;"",G1120=""),SUM(G$1:G1120)-SUM(P$1:P1118),"")</f>
        <v/>
      </c>
      <c r="Q1119" t="str">
        <f>IF(AND(O1119&lt;&gt;"",O1120=""),SUM(O$1:O1120)-SUM(Q$1:Q1118),"")</f>
        <v/>
      </c>
      <c r="R1119" s="114" t="str">
        <f>IF(AND(I1119&lt;&gt;"",I1120=""),SUM(I$1:I1120)-SUM(R$1:R1118),"")</f>
        <v/>
      </c>
      <c r="S1119" s="114" t="str">
        <f>IF(AND(K1119&lt;&gt;"",K1120=""),SUM(K$1:K1120)-SUM(S$1:S1118),"")</f>
        <v/>
      </c>
      <c r="T1119" s="114" t="str">
        <f>IF(AND(M1119&lt;&gt;"",M1120=""),SUM(M$1:M1120)-SUM(T$1:T1118),"")</f>
        <v/>
      </c>
      <c r="V1119" s="9" t="str">
        <f t="shared" si="193"/>
        <v/>
      </c>
      <c r="W1119" s="28" t="str">
        <f t="shared" si="194"/>
        <v/>
      </c>
      <c r="X1119" s="114" t="str">
        <f t="shared" si="195"/>
        <v/>
      </c>
      <c r="Y1119" s="114" t="str">
        <f t="shared" si="196"/>
        <v/>
      </c>
      <c r="Z1119" s="114" t="str">
        <f t="shared" si="197"/>
        <v/>
      </c>
    </row>
    <row r="1120" spans="3:26" ht="15.75" customHeight="1" x14ac:dyDescent="0.2">
      <c r="C1120" t="str">
        <f t="shared" si="187"/>
        <v/>
      </c>
      <c r="E1120" s="3" t="str">
        <f>IF(B1120="","",IFERROR(VLOOKUP(B1120,Ingredients!$A:$G,4,FALSE),"ingredient not in list"))</f>
        <v/>
      </c>
      <c r="F1120" t="str">
        <f t="shared" si="188"/>
        <v/>
      </c>
      <c r="G1120" s="9" t="str">
        <f>IF(B1120="", "", IFERROR((VLOOKUP(B1120,Ingredients!$A:$H,8,FALSE)*(D1120/(VLOOKUP(B1120,Ingredients!$A:$H,3,FALSE)))), "ingredient not in list"))</f>
        <v/>
      </c>
      <c r="H1120" t="str">
        <f t="shared" si="189"/>
        <v/>
      </c>
      <c r="I1120" s="69" t="str">
        <f>IF($B1120="", "", IFERROR((VLOOKUP($B1120,Ingredients!$A:$K,9,FALSE)*($D1120/(VLOOKUP($B1120,Ingredients!$A:$K,3,FALSE)))), "ingredient not in list"))</f>
        <v/>
      </c>
      <c r="J1120" t="str">
        <f t="shared" si="190"/>
        <v/>
      </c>
      <c r="K1120" s="69" t="str">
        <f>IF($B1120="", "", IFERROR((VLOOKUP($B1120,Ingredients!$A:$K,10,FALSE)*($D1120/(VLOOKUP($B1120,Ingredients!$A:$K,3,FALSE)))), "ingredient not in list"))</f>
        <v/>
      </c>
      <c r="L1120" t="str">
        <f t="shared" si="191"/>
        <v/>
      </c>
      <c r="M1120" s="69" t="str">
        <f>IF($B1120="", "", IFERROR((VLOOKUP($B1120,Ingredients!$A:$K,11,FALSE)*($D1120/(VLOOKUP($B1120,Ingredients!$A:$K,3,FALSE)))), "ingredient not in list"))</f>
        <v/>
      </c>
      <c r="N1120" t="str">
        <f t="shared" si="192"/>
        <v/>
      </c>
      <c r="O1120" s="29" t="str">
        <f>IF($B1120="", "", IFERROR((VLOOKUP($B1120,Ingredients!$A:$H,6,FALSE)*($D1120/(VLOOKUP($B1120,Ingredients!$A:$H,3,FALSE)))), "ingredient not in list"))</f>
        <v/>
      </c>
      <c r="P1120" s="9" t="str">
        <f>IF(AND(G1120&lt;&gt;"",G1121=""),SUM(G$1:G1121)-SUM(P$1:P1119),"")</f>
        <v/>
      </c>
      <c r="Q1120" t="str">
        <f>IF(AND(O1120&lt;&gt;"",O1121=""),SUM(O$1:O1121)-SUM(Q$1:Q1119),"")</f>
        <v/>
      </c>
      <c r="R1120" s="114" t="str">
        <f>IF(AND(I1120&lt;&gt;"",I1121=""),SUM(I$1:I1121)-SUM(R$1:R1119),"")</f>
        <v/>
      </c>
      <c r="S1120" s="114" t="str">
        <f>IF(AND(K1120&lt;&gt;"",K1121=""),SUM(K$1:K1121)-SUM(S$1:S1119),"")</f>
        <v/>
      </c>
      <c r="T1120" s="114" t="str">
        <f>IF(AND(M1120&lt;&gt;"",M1121=""),SUM(M$1:M1121)-SUM(T$1:T1119),"")</f>
        <v/>
      </c>
      <c r="V1120" s="9" t="str">
        <f t="shared" si="193"/>
        <v/>
      </c>
      <c r="W1120" s="28" t="str">
        <f t="shared" si="194"/>
        <v/>
      </c>
      <c r="X1120" s="114" t="str">
        <f t="shared" si="195"/>
        <v/>
      </c>
      <c r="Y1120" s="114" t="str">
        <f t="shared" si="196"/>
        <v/>
      </c>
      <c r="Z1120" s="114" t="str">
        <f t="shared" si="197"/>
        <v/>
      </c>
    </row>
    <row r="1121" spans="3:26" ht="15.75" customHeight="1" x14ac:dyDescent="0.2">
      <c r="C1121" t="str">
        <f t="shared" si="187"/>
        <v/>
      </c>
      <c r="E1121" s="3" t="str">
        <f>IF(B1121="","",IFERROR(VLOOKUP(B1121,Ingredients!$A:$G,4,FALSE),"ingredient not in list"))</f>
        <v/>
      </c>
      <c r="F1121" t="str">
        <f t="shared" si="188"/>
        <v/>
      </c>
      <c r="G1121" s="9" t="str">
        <f>IF(B1121="", "", IFERROR((VLOOKUP(B1121,Ingredients!$A:$H,8,FALSE)*(D1121/(VLOOKUP(B1121,Ingredients!$A:$H,3,FALSE)))), "ingredient not in list"))</f>
        <v/>
      </c>
      <c r="H1121" t="str">
        <f t="shared" si="189"/>
        <v/>
      </c>
      <c r="I1121" s="69" t="str">
        <f>IF($B1121="", "", IFERROR((VLOOKUP($B1121,Ingredients!$A:$K,9,FALSE)*($D1121/(VLOOKUP($B1121,Ingredients!$A:$K,3,FALSE)))), "ingredient not in list"))</f>
        <v/>
      </c>
      <c r="J1121" t="str">
        <f t="shared" si="190"/>
        <v/>
      </c>
      <c r="K1121" s="69" t="str">
        <f>IF($B1121="", "", IFERROR((VLOOKUP($B1121,Ingredients!$A:$K,10,FALSE)*($D1121/(VLOOKUP($B1121,Ingredients!$A:$K,3,FALSE)))), "ingredient not in list"))</f>
        <v/>
      </c>
      <c r="L1121" t="str">
        <f t="shared" si="191"/>
        <v/>
      </c>
      <c r="M1121" s="69" t="str">
        <f>IF($B1121="", "", IFERROR((VLOOKUP($B1121,Ingredients!$A:$K,11,FALSE)*($D1121/(VLOOKUP($B1121,Ingredients!$A:$K,3,FALSE)))), "ingredient not in list"))</f>
        <v/>
      </c>
      <c r="N1121" t="str">
        <f t="shared" si="192"/>
        <v/>
      </c>
      <c r="O1121" s="29" t="str">
        <f>IF($B1121="", "", IFERROR((VLOOKUP($B1121,Ingredients!$A:$H,6,FALSE)*($D1121/(VLOOKUP($B1121,Ingredients!$A:$H,3,FALSE)))), "ingredient not in list"))</f>
        <v/>
      </c>
      <c r="P1121" s="9" t="str">
        <f>IF(AND(G1121&lt;&gt;"",G1122=""),SUM(G$1:G1122)-SUM(P$1:P1120),"")</f>
        <v/>
      </c>
      <c r="Q1121" t="str">
        <f>IF(AND(O1121&lt;&gt;"",O1122=""),SUM(O$1:O1122)-SUM(Q$1:Q1120),"")</f>
        <v/>
      </c>
      <c r="R1121" s="114" t="str">
        <f>IF(AND(I1121&lt;&gt;"",I1122=""),SUM(I$1:I1122)-SUM(R$1:R1120),"")</f>
        <v/>
      </c>
      <c r="S1121" s="114" t="str">
        <f>IF(AND(K1121&lt;&gt;"",K1122=""),SUM(K$1:K1122)-SUM(S$1:S1120),"")</f>
        <v/>
      </c>
      <c r="T1121" s="114" t="str">
        <f>IF(AND(M1121&lt;&gt;"",M1122=""),SUM(M$1:M1122)-SUM(T$1:T1120),"")</f>
        <v/>
      </c>
      <c r="V1121" s="9" t="str">
        <f t="shared" si="193"/>
        <v/>
      </c>
      <c r="W1121" s="28" t="str">
        <f t="shared" si="194"/>
        <v/>
      </c>
      <c r="X1121" s="114" t="str">
        <f t="shared" si="195"/>
        <v/>
      </c>
      <c r="Y1121" s="114" t="str">
        <f t="shared" si="196"/>
        <v/>
      </c>
      <c r="Z1121" s="114" t="str">
        <f t="shared" si="197"/>
        <v/>
      </c>
    </row>
    <row r="1122" spans="3:26" ht="15.75" customHeight="1" x14ac:dyDescent="0.2">
      <c r="C1122" t="str">
        <f t="shared" si="187"/>
        <v/>
      </c>
      <c r="E1122" s="3" t="str">
        <f>IF(B1122="","",IFERROR(VLOOKUP(B1122,Ingredients!$A:$G,4,FALSE),"ingredient not in list"))</f>
        <v/>
      </c>
      <c r="F1122" t="str">
        <f t="shared" si="188"/>
        <v/>
      </c>
      <c r="G1122" s="9" t="str">
        <f>IF(B1122="", "", IFERROR((VLOOKUP(B1122,Ingredients!$A:$H,8,FALSE)*(D1122/(VLOOKUP(B1122,Ingredients!$A:$H,3,FALSE)))), "ingredient not in list"))</f>
        <v/>
      </c>
      <c r="H1122" t="str">
        <f t="shared" si="189"/>
        <v/>
      </c>
      <c r="I1122" s="69" t="str">
        <f>IF($B1122="", "", IFERROR((VLOOKUP($B1122,Ingredients!$A:$K,9,FALSE)*($D1122/(VLOOKUP($B1122,Ingredients!$A:$K,3,FALSE)))), "ingredient not in list"))</f>
        <v/>
      </c>
      <c r="J1122" t="str">
        <f t="shared" si="190"/>
        <v/>
      </c>
      <c r="K1122" s="69" t="str">
        <f>IF($B1122="", "", IFERROR((VLOOKUP($B1122,Ingredients!$A:$K,10,FALSE)*($D1122/(VLOOKUP($B1122,Ingredients!$A:$K,3,FALSE)))), "ingredient not in list"))</f>
        <v/>
      </c>
      <c r="L1122" t="str">
        <f t="shared" si="191"/>
        <v/>
      </c>
      <c r="M1122" s="69" t="str">
        <f>IF($B1122="", "", IFERROR((VLOOKUP($B1122,Ingredients!$A:$K,11,FALSE)*($D1122/(VLOOKUP($B1122,Ingredients!$A:$K,3,FALSE)))), "ingredient not in list"))</f>
        <v/>
      </c>
      <c r="N1122" t="str">
        <f t="shared" si="192"/>
        <v/>
      </c>
      <c r="O1122" s="29" t="str">
        <f>IF($B1122="", "", IFERROR((VLOOKUP($B1122,Ingredients!$A:$H,6,FALSE)*($D1122/(VLOOKUP($B1122,Ingredients!$A:$H,3,FALSE)))), "ingredient not in list"))</f>
        <v/>
      </c>
      <c r="P1122" s="9" t="str">
        <f>IF(AND(G1122&lt;&gt;"",G1123=""),SUM(G$1:G1123)-SUM(P$1:P1121),"")</f>
        <v/>
      </c>
      <c r="Q1122" t="str">
        <f>IF(AND(O1122&lt;&gt;"",O1123=""),SUM(O$1:O1123)-SUM(Q$1:Q1121),"")</f>
        <v/>
      </c>
      <c r="R1122" s="114" t="str">
        <f>IF(AND(I1122&lt;&gt;"",I1123=""),SUM(I$1:I1123)-SUM(R$1:R1121),"")</f>
        <v/>
      </c>
      <c r="S1122" s="114" t="str">
        <f>IF(AND(K1122&lt;&gt;"",K1123=""),SUM(K$1:K1123)-SUM(S$1:S1121),"")</f>
        <v/>
      </c>
      <c r="T1122" s="114" t="str">
        <f>IF(AND(M1122&lt;&gt;"",M1123=""),SUM(M$1:M1123)-SUM(T$1:T1121),"")</f>
        <v/>
      </c>
      <c r="V1122" s="9" t="str">
        <f t="shared" si="193"/>
        <v/>
      </c>
      <c r="W1122" s="28" t="str">
        <f t="shared" si="194"/>
        <v/>
      </c>
      <c r="X1122" s="114" t="str">
        <f t="shared" si="195"/>
        <v/>
      </c>
      <c r="Y1122" s="114" t="str">
        <f t="shared" si="196"/>
        <v/>
      </c>
      <c r="Z1122" s="114" t="str">
        <f t="shared" si="197"/>
        <v/>
      </c>
    </row>
    <row r="1123" spans="3:26" ht="15.75" customHeight="1" x14ac:dyDescent="0.2">
      <c r="C1123" t="str">
        <f t="shared" si="187"/>
        <v/>
      </c>
      <c r="E1123" s="3" t="str">
        <f>IF(B1123="","",IFERROR(VLOOKUP(B1123,Ingredients!$A:$G,4,FALSE),"ingredient not in list"))</f>
        <v/>
      </c>
      <c r="F1123" t="str">
        <f t="shared" si="188"/>
        <v/>
      </c>
      <c r="G1123" s="9" t="str">
        <f>IF(B1123="", "", IFERROR((VLOOKUP(B1123,Ingredients!$A:$H,8,FALSE)*(D1123/(VLOOKUP(B1123,Ingredients!$A:$H,3,FALSE)))), "ingredient not in list"))</f>
        <v/>
      </c>
      <c r="H1123" t="str">
        <f t="shared" si="189"/>
        <v/>
      </c>
      <c r="I1123" s="69" t="str">
        <f>IF($B1123="", "", IFERROR((VLOOKUP($B1123,Ingredients!$A:$K,9,FALSE)*($D1123/(VLOOKUP($B1123,Ingredients!$A:$K,3,FALSE)))), "ingredient not in list"))</f>
        <v/>
      </c>
      <c r="J1123" t="str">
        <f t="shared" si="190"/>
        <v/>
      </c>
      <c r="K1123" s="69" t="str">
        <f>IF($B1123="", "", IFERROR((VLOOKUP($B1123,Ingredients!$A:$K,10,FALSE)*($D1123/(VLOOKUP($B1123,Ingredients!$A:$K,3,FALSE)))), "ingredient not in list"))</f>
        <v/>
      </c>
      <c r="L1123" t="str">
        <f t="shared" si="191"/>
        <v/>
      </c>
      <c r="M1123" s="69" t="str">
        <f>IF($B1123="", "", IFERROR((VLOOKUP($B1123,Ingredients!$A:$K,11,FALSE)*($D1123/(VLOOKUP($B1123,Ingredients!$A:$K,3,FALSE)))), "ingredient not in list"))</f>
        <v/>
      </c>
      <c r="N1123" t="str">
        <f t="shared" si="192"/>
        <v/>
      </c>
      <c r="O1123" s="29" t="str">
        <f>IF($B1123="", "", IFERROR((VLOOKUP($B1123,Ingredients!$A:$H,6,FALSE)*($D1123/(VLOOKUP($B1123,Ingredients!$A:$H,3,FALSE)))), "ingredient not in list"))</f>
        <v/>
      </c>
      <c r="P1123" s="9" t="str">
        <f>IF(AND(G1123&lt;&gt;"",G1124=""),SUM(G$1:G1124)-SUM(P$1:P1122),"")</f>
        <v/>
      </c>
      <c r="Q1123" t="str">
        <f>IF(AND(O1123&lt;&gt;"",O1124=""),SUM(O$1:O1124)-SUM(Q$1:Q1122),"")</f>
        <v/>
      </c>
      <c r="R1123" s="114" t="str">
        <f>IF(AND(I1123&lt;&gt;"",I1124=""),SUM(I$1:I1124)-SUM(R$1:R1122),"")</f>
        <v/>
      </c>
      <c r="S1123" s="114" t="str">
        <f>IF(AND(K1123&lt;&gt;"",K1124=""),SUM(K$1:K1124)-SUM(S$1:S1122),"")</f>
        <v/>
      </c>
      <c r="T1123" s="114" t="str">
        <f>IF(AND(M1123&lt;&gt;"",M1124=""),SUM(M$1:M1124)-SUM(T$1:T1122),"")</f>
        <v/>
      </c>
      <c r="V1123" s="9" t="str">
        <f t="shared" si="193"/>
        <v/>
      </c>
      <c r="W1123" s="28" t="str">
        <f t="shared" si="194"/>
        <v/>
      </c>
      <c r="X1123" s="114" t="str">
        <f t="shared" si="195"/>
        <v/>
      </c>
      <c r="Y1123" s="114" t="str">
        <f t="shared" si="196"/>
        <v/>
      </c>
      <c r="Z1123" s="114" t="str">
        <f t="shared" si="197"/>
        <v/>
      </c>
    </row>
    <row r="1124" spans="3:26" ht="15.75" customHeight="1" x14ac:dyDescent="0.2">
      <c r="C1124" t="str">
        <f t="shared" si="187"/>
        <v/>
      </c>
      <c r="E1124" s="3" t="str">
        <f>IF(B1124="","",IFERROR(VLOOKUP(B1124,Ingredients!$A:$G,4,FALSE),"ingredient not in list"))</f>
        <v/>
      </c>
      <c r="F1124" t="str">
        <f t="shared" si="188"/>
        <v/>
      </c>
      <c r="G1124" s="9" t="str">
        <f>IF(B1124="", "", IFERROR((VLOOKUP(B1124,Ingredients!$A:$H,8,FALSE)*(D1124/(VLOOKUP(B1124,Ingredients!$A:$H,3,FALSE)))), "ingredient not in list"))</f>
        <v/>
      </c>
      <c r="H1124" t="str">
        <f t="shared" si="189"/>
        <v/>
      </c>
      <c r="I1124" s="69" t="str">
        <f>IF($B1124="", "", IFERROR((VLOOKUP($B1124,Ingredients!$A:$K,9,FALSE)*($D1124/(VLOOKUP($B1124,Ingredients!$A:$K,3,FALSE)))), "ingredient not in list"))</f>
        <v/>
      </c>
      <c r="J1124" t="str">
        <f t="shared" si="190"/>
        <v/>
      </c>
      <c r="K1124" s="69" t="str">
        <f>IF($B1124="", "", IFERROR((VLOOKUP($B1124,Ingredients!$A:$K,10,FALSE)*($D1124/(VLOOKUP($B1124,Ingredients!$A:$K,3,FALSE)))), "ingredient not in list"))</f>
        <v/>
      </c>
      <c r="L1124" t="str">
        <f t="shared" si="191"/>
        <v/>
      </c>
      <c r="M1124" s="69" t="str">
        <f>IF($B1124="", "", IFERROR((VLOOKUP($B1124,Ingredients!$A:$K,11,FALSE)*($D1124/(VLOOKUP($B1124,Ingredients!$A:$K,3,FALSE)))), "ingredient not in list"))</f>
        <v/>
      </c>
      <c r="N1124" t="str">
        <f t="shared" si="192"/>
        <v/>
      </c>
      <c r="O1124" s="29" t="str">
        <f>IF($B1124="", "", IFERROR((VLOOKUP($B1124,Ingredients!$A:$H,6,FALSE)*($D1124/(VLOOKUP($B1124,Ingredients!$A:$H,3,FALSE)))), "ingredient not in list"))</f>
        <v/>
      </c>
      <c r="P1124" s="9" t="str">
        <f>IF(AND(G1124&lt;&gt;"",G1125=""),SUM(G$1:G1125)-SUM(P$1:P1123),"")</f>
        <v/>
      </c>
      <c r="Q1124" t="str">
        <f>IF(AND(O1124&lt;&gt;"",O1125=""),SUM(O$1:O1125)-SUM(Q$1:Q1123),"")</f>
        <v/>
      </c>
      <c r="R1124" s="114" t="str">
        <f>IF(AND(I1124&lt;&gt;"",I1125=""),SUM(I$1:I1125)-SUM(R$1:R1123),"")</f>
        <v/>
      </c>
      <c r="S1124" s="114" t="str">
        <f>IF(AND(K1124&lt;&gt;"",K1125=""),SUM(K$1:K1125)-SUM(S$1:S1123),"")</f>
        <v/>
      </c>
      <c r="T1124" s="114" t="str">
        <f>IF(AND(M1124&lt;&gt;"",M1125=""),SUM(M$1:M1125)-SUM(T$1:T1123),"")</f>
        <v/>
      </c>
      <c r="V1124" s="9" t="str">
        <f t="shared" si="193"/>
        <v/>
      </c>
      <c r="W1124" s="28" t="str">
        <f t="shared" si="194"/>
        <v/>
      </c>
      <c r="X1124" s="114" t="str">
        <f t="shared" si="195"/>
        <v/>
      </c>
      <c r="Y1124" s="114" t="str">
        <f t="shared" si="196"/>
        <v/>
      </c>
      <c r="Z1124" s="114" t="str">
        <f t="shared" si="197"/>
        <v/>
      </c>
    </row>
    <row r="1125" spans="3:26" ht="15.75" customHeight="1" x14ac:dyDescent="0.2">
      <c r="C1125" t="str">
        <f t="shared" si="187"/>
        <v/>
      </c>
      <c r="E1125" s="3" t="str">
        <f>IF(B1125="","",IFERROR(VLOOKUP(B1125,Ingredients!$A:$G,4,FALSE),"ingredient not in list"))</f>
        <v/>
      </c>
      <c r="F1125" t="str">
        <f t="shared" si="188"/>
        <v/>
      </c>
      <c r="G1125" s="9" t="str">
        <f>IF(B1125="", "", IFERROR((VLOOKUP(B1125,Ingredients!$A:$H,8,FALSE)*(D1125/(VLOOKUP(B1125,Ingredients!$A:$H,3,FALSE)))), "ingredient not in list"))</f>
        <v/>
      </c>
      <c r="H1125" t="str">
        <f t="shared" si="189"/>
        <v/>
      </c>
      <c r="I1125" s="69" t="str">
        <f>IF($B1125="", "", IFERROR((VLOOKUP($B1125,Ingredients!$A:$K,9,FALSE)*($D1125/(VLOOKUP($B1125,Ingredients!$A:$K,3,FALSE)))), "ingredient not in list"))</f>
        <v/>
      </c>
      <c r="J1125" t="str">
        <f t="shared" si="190"/>
        <v/>
      </c>
      <c r="K1125" s="69" t="str">
        <f>IF($B1125="", "", IFERROR((VLOOKUP($B1125,Ingredients!$A:$K,10,FALSE)*($D1125/(VLOOKUP($B1125,Ingredients!$A:$K,3,FALSE)))), "ingredient not in list"))</f>
        <v/>
      </c>
      <c r="L1125" t="str">
        <f t="shared" si="191"/>
        <v/>
      </c>
      <c r="M1125" s="69" t="str">
        <f>IF($B1125="", "", IFERROR((VLOOKUP($B1125,Ingredients!$A:$K,11,FALSE)*($D1125/(VLOOKUP($B1125,Ingredients!$A:$K,3,FALSE)))), "ingredient not in list"))</f>
        <v/>
      </c>
      <c r="N1125" t="str">
        <f t="shared" si="192"/>
        <v/>
      </c>
      <c r="O1125" s="29" t="str">
        <f>IF($B1125="", "", IFERROR((VLOOKUP($B1125,Ingredients!$A:$H,6,FALSE)*($D1125/(VLOOKUP($B1125,Ingredients!$A:$H,3,FALSE)))), "ingredient not in list"))</f>
        <v/>
      </c>
      <c r="P1125" s="9" t="str">
        <f>IF(AND(G1125&lt;&gt;"",G1126=""),SUM(G$1:G1126)-SUM(P$1:P1124),"")</f>
        <v/>
      </c>
      <c r="Q1125" t="str">
        <f>IF(AND(O1125&lt;&gt;"",O1126=""),SUM(O$1:O1126)-SUM(Q$1:Q1124),"")</f>
        <v/>
      </c>
      <c r="R1125" s="114" t="str">
        <f>IF(AND(I1125&lt;&gt;"",I1126=""),SUM(I$1:I1126)-SUM(R$1:R1124),"")</f>
        <v/>
      </c>
      <c r="S1125" s="114" t="str">
        <f>IF(AND(K1125&lt;&gt;"",K1126=""),SUM(K$1:K1126)-SUM(S$1:S1124),"")</f>
        <v/>
      </c>
      <c r="T1125" s="114" t="str">
        <f>IF(AND(M1125&lt;&gt;"",M1126=""),SUM(M$1:M1126)-SUM(T$1:T1124),"")</f>
        <v/>
      </c>
      <c r="V1125" s="9" t="str">
        <f t="shared" si="193"/>
        <v/>
      </c>
      <c r="W1125" s="28" t="str">
        <f t="shared" si="194"/>
        <v/>
      </c>
      <c r="X1125" s="114" t="str">
        <f t="shared" si="195"/>
        <v/>
      </c>
      <c r="Y1125" s="114" t="str">
        <f t="shared" si="196"/>
        <v/>
      </c>
      <c r="Z1125" s="114" t="str">
        <f t="shared" si="197"/>
        <v/>
      </c>
    </row>
    <row r="1126" spans="3:26" ht="15.75" customHeight="1" x14ac:dyDescent="0.2">
      <c r="C1126" t="str">
        <f t="shared" si="187"/>
        <v/>
      </c>
      <c r="E1126" s="3" t="str">
        <f>IF(B1126="","",IFERROR(VLOOKUP(B1126,Ingredients!$A:$G,4,FALSE),"ingredient not in list"))</f>
        <v/>
      </c>
      <c r="F1126" t="str">
        <f t="shared" si="188"/>
        <v/>
      </c>
      <c r="G1126" s="9" t="str">
        <f>IF(B1126="", "", IFERROR((VLOOKUP(B1126,Ingredients!$A:$H,8,FALSE)*(D1126/(VLOOKUP(B1126,Ingredients!$A:$H,3,FALSE)))), "ingredient not in list"))</f>
        <v/>
      </c>
      <c r="H1126" t="str">
        <f t="shared" si="189"/>
        <v/>
      </c>
      <c r="I1126" s="69" t="str">
        <f>IF($B1126="", "", IFERROR((VLOOKUP($B1126,Ingredients!$A:$K,9,FALSE)*($D1126/(VLOOKUP($B1126,Ingredients!$A:$K,3,FALSE)))), "ingredient not in list"))</f>
        <v/>
      </c>
      <c r="J1126" t="str">
        <f t="shared" si="190"/>
        <v/>
      </c>
      <c r="K1126" s="69" t="str">
        <f>IF($B1126="", "", IFERROR((VLOOKUP($B1126,Ingredients!$A:$K,10,FALSE)*($D1126/(VLOOKUP($B1126,Ingredients!$A:$K,3,FALSE)))), "ingredient not in list"))</f>
        <v/>
      </c>
      <c r="L1126" t="str">
        <f t="shared" si="191"/>
        <v/>
      </c>
      <c r="M1126" s="69" t="str">
        <f>IF($B1126="", "", IFERROR((VLOOKUP($B1126,Ingredients!$A:$K,11,FALSE)*($D1126/(VLOOKUP($B1126,Ingredients!$A:$K,3,FALSE)))), "ingredient not in list"))</f>
        <v/>
      </c>
      <c r="N1126" t="str">
        <f t="shared" si="192"/>
        <v/>
      </c>
      <c r="O1126" s="29" t="str">
        <f>IF($B1126="", "", IFERROR((VLOOKUP($B1126,Ingredients!$A:$H,6,FALSE)*($D1126/(VLOOKUP($B1126,Ingredients!$A:$H,3,FALSE)))), "ingredient not in list"))</f>
        <v/>
      </c>
      <c r="P1126" s="9" t="str">
        <f>IF(AND(G1126&lt;&gt;"",G1127=""),SUM(G$1:G1127)-SUM(P$1:P1125),"")</f>
        <v/>
      </c>
      <c r="Q1126" t="str">
        <f>IF(AND(O1126&lt;&gt;"",O1127=""),SUM(O$1:O1127)-SUM(Q$1:Q1125),"")</f>
        <v/>
      </c>
      <c r="R1126" s="114" t="str">
        <f>IF(AND(I1126&lt;&gt;"",I1127=""),SUM(I$1:I1127)-SUM(R$1:R1125),"")</f>
        <v/>
      </c>
      <c r="S1126" s="114" t="str">
        <f>IF(AND(K1126&lt;&gt;"",K1127=""),SUM(K$1:K1127)-SUM(S$1:S1125),"")</f>
        <v/>
      </c>
      <c r="T1126" s="114" t="str">
        <f>IF(AND(M1126&lt;&gt;"",M1127=""),SUM(M$1:M1127)-SUM(T$1:T1125),"")</f>
        <v/>
      </c>
      <c r="V1126" s="9" t="str">
        <f t="shared" si="193"/>
        <v/>
      </c>
      <c r="W1126" s="28" t="str">
        <f t="shared" si="194"/>
        <v/>
      </c>
      <c r="X1126" s="114" t="str">
        <f t="shared" si="195"/>
        <v/>
      </c>
      <c r="Y1126" s="114" t="str">
        <f t="shared" si="196"/>
        <v/>
      </c>
      <c r="Z1126" s="114" t="str">
        <f t="shared" si="197"/>
        <v/>
      </c>
    </row>
    <row r="1127" spans="3:26" ht="15.75" customHeight="1" x14ac:dyDescent="0.2">
      <c r="C1127" t="str">
        <f t="shared" si="187"/>
        <v/>
      </c>
      <c r="E1127" s="3" t="str">
        <f>IF(B1127="","",IFERROR(VLOOKUP(B1127,Ingredients!$A:$G,4,FALSE),"ingredient not in list"))</f>
        <v/>
      </c>
      <c r="F1127" t="str">
        <f t="shared" si="188"/>
        <v/>
      </c>
      <c r="G1127" s="9" t="str">
        <f>IF(B1127="", "", IFERROR((VLOOKUP(B1127,Ingredients!$A:$H,8,FALSE)*(D1127/(VLOOKUP(B1127,Ingredients!$A:$H,3,FALSE)))), "ingredient not in list"))</f>
        <v/>
      </c>
      <c r="H1127" t="str">
        <f t="shared" si="189"/>
        <v/>
      </c>
      <c r="I1127" s="69" t="str">
        <f>IF($B1127="", "", IFERROR((VLOOKUP($B1127,Ingredients!$A:$K,9,FALSE)*($D1127/(VLOOKUP($B1127,Ingredients!$A:$K,3,FALSE)))), "ingredient not in list"))</f>
        <v/>
      </c>
      <c r="J1127" t="str">
        <f t="shared" si="190"/>
        <v/>
      </c>
      <c r="K1127" s="69" t="str">
        <f>IF($B1127="", "", IFERROR((VLOOKUP($B1127,Ingredients!$A:$K,10,FALSE)*($D1127/(VLOOKUP($B1127,Ingredients!$A:$K,3,FALSE)))), "ingredient not in list"))</f>
        <v/>
      </c>
      <c r="L1127" t="str">
        <f t="shared" si="191"/>
        <v/>
      </c>
      <c r="M1127" s="69" t="str">
        <f>IF($B1127="", "", IFERROR((VLOOKUP($B1127,Ingredients!$A:$K,11,FALSE)*($D1127/(VLOOKUP($B1127,Ingredients!$A:$K,3,FALSE)))), "ingredient not in list"))</f>
        <v/>
      </c>
      <c r="N1127" t="str">
        <f t="shared" si="192"/>
        <v/>
      </c>
      <c r="O1127" s="29" t="str">
        <f>IF($B1127="", "", IFERROR((VLOOKUP($B1127,Ingredients!$A:$H,6,FALSE)*($D1127/(VLOOKUP($B1127,Ingredients!$A:$H,3,FALSE)))), "ingredient not in list"))</f>
        <v/>
      </c>
      <c r="P1127" s="9" t="str">
        <f>IF(AND(G1127&lt;&gt;"",G1128=""),SUM(G$1:G1128)-SUM(P$1:P1126),"")</f>
        <v/>
      </c>
      <c r="Q1127" t="str">
        <f>IF(AND(O1127&lt;&gt;"",O1128=""),SUM(O$1:O1128)-SUM(Q$1:Q1126),"")</f>
        <v/>
      </c>
      <c r="R1127" s="114" t="str">
        <f>IF(AND(I1127&lt;&gt;"",I1128=""),SUM(I$1:I1128)-SUM(R$1:R1126),"")</f>
        <v/>
      </c>
      <c r="S1127" s="114" t="str">
        <f>IF(AND(K1127&lt;&gt;"",K1128=""),SUM(K$1:K1128)-SUM(S$1:S1126),"")</f>
        <v/>
      </c>
      <c r="T1127" s="114" t="str">
        <f>IF(AND(M1127&lt;&gt;"",M1128=""),SUM(M$1:M1128)-SUM(T$1:T1126),"")</f>
        <v/>
      </c>
      <c r="V1127" s="9" t="str">
        <f t="shared" si="193"/>
        <v/>
      </c>
      <c r="W1127" s="28" t="str">
        <f t="shared" si="194"/>
        <v/>
      </c>
      <c r="X1127" s="114" t="str">
        <f t="shared" si="195"/>
        <v/>
      </c>
      <c r="Y1127" s="114" t="str">
        <f t="shared" si="196"/>
        <v/>
      </c>
      <c r="Z1127" s="114" t="str">
        <f t="shared" si="197"/>
        <v/>
      </c>
    </row>
    <row r="1128" spans="3:26" ht="15.75" customHeight="1" x14ac:dyDescent="0.2">
      <c r="C1128" t="str">
        <f t="shared" si="187"/>
        <v/>
      </c>
      <c r="E1128" s="3" t="str">
        <f>IF(B1128="","",IFERROR(VLOOKUP(B1128,Ingredients!$A:$G,4,FALSE),"ingredient not in list"))</f>
        <v/>
      </c>
      <c r="F1128" t="str">
        <f t="shared" si="188"/>
        <v/>
      </c>
      <c r="G1128" s="9" t="str">
        <f>IF(B1128="", "", IFERROR((VLOOKUP(B1128,Ingredients!$A:$H,8,FALSE)*(D1128/(VLOOKUP(B1128,Ingredients!$A:$H,3,FALSE)))), "ingredient not in list"))</f>
        <v/>
      </c>
      <c r="H1128" t="str">
        <f t="shared" si="189"/>
        <v/>
      </c>
      <c r="I1128" s="69" t="str">
        <f>IF($B1128="", "", IFERROR((VLOOKUP($B1128,Ingredients!$A:$K,9,FALSE)*($D1128/(VLOOKUP($B1128,Ingredients!$A:$K,3,FALSE)))), "ingredient not in list"))</f>
        <v/>
      </c>
      <c r="J1128" t="str">
        <f t="shared" si="190"/>
        <v/>
      </c>
      <c r="K1128" s="69" t="str">
        <f>IF($B1128="", "", IFERROR((VLOOKUP($B1128,Ingredients!$A:$K,10,FALSE)*($D1128/(VLOOKUP($B1128,Ingredients!$A:$K,3,FALSE)))), "ingredient not in list"))</f>
        <v/>
      </c>
      <c r="L1128" t="str">
        <f t="shared" si="191"/>
        <v/>
      </c>
      <c r="M1128" s="69" t="str">
        <f>IF($B1128="", "", IFERROR((VLOOKUP($B1128,Ingredients!$A:$K,11,FALSE)*($D1128/(VLOOKUP($B1128,Ingredients!$A:$K,3,FALSE)))), "ingredient not in list"))</f>
        <v/>
      </c>
      <c r="N1128" t="str">
        <f t="shared" si="192"/>
        <v/>
      </c>
      <c r="O1128" s="29" t="str">
        <f>IF($B1128="", "", IFERROR((VLOOKUP($B1128,Ingredients!$A:$H,6,FALSE)*($D1128/(VLOOKUP($B1128,Ingredients!$A:$H,3,FALSE)))), "ingredient not in list"))</f>
        <v/>
      </c>
      <c r="P1128" s="9" t="str">
        <f>IF(AND(G1128&lt;&gt;"",G1129=""),SUM(G$1:G1129)-SUM(P$1:P1127),"")</f>
        <v/>
      </c>
      <c r="Q1128" t="str">
        <f>IF(AND(O1128&lt;&gt;"",O1129=""),SUM(O$1:O1129)-SUM(Q$1:Q1127),"")</f>
        <v/>
      </c>
      <c r="R1128" s="114" t="str">
        <f>IF(AND(I1128&lt;&gt;"",I1129=""),SUM(I$1:I1129)-SUM(R$1:R1127),"")</f>
        <v/>
      </c>
      <c r="S1128" s="114" t="str">
        <f>IF(AND(K1128&lt;&gt;"",K1129=""),SUM(K$1:K1129)-SUM(S$1:S1127),"")</f>
        <v/>
      </c>
      <c r="T1128" s="114" t="str">
        <f>IF(AND(M1128&lt;&gt;"",M1129=""),SUM(M$1:M1129)-SUM(T$1:T1127),"")</f>
        <v/>
      </c>
      <c r="V1128" s="9" t="str">
        <f t="shared" si="193"/>
        <v/>
      </c>
      <c r="W1128" s="28" t="str">
        <f t="shared" si="194"/>
        <v/>
      </c>
      <c r="X1128" s="114" t="str">
        <f t="shared" si="195"/>
        <v/>
      </c>
      <c r="Y1128" s="114" t="str">
        <f t="shared" si="196"/>
        <v/>
      </c>
      <c r="Z1128" s="114" t="str">
        <f t="shared" si="197"/>
        <v/>
      </c>
    </row>
    <row r="1129" spans="3:26" ht="15.75" customHeight="1" x14ac:dyDescent="0.2">
      <c r="C1129" t="str">
        <f t="shared" si="187"/>
        <v/>
      </c>
      <c r="E1129" s="3" t="str">
        <f>IF(B1129="","",IFERROR(VLOOKUP(B1129,Ingredients!$A:$G,4,FALSE),"ingredient not in list"))</f>
        <v/>
      </c>
      <c r="F1129" t="str">
        <f t="shared" si="188"/>
        <v/>
      </c>
      <c r="G1129" s="9" t="str">
        <f>IF(B1129="", "", IFERROR((VLOOKUP(B1129,Ingredients!$A:$H,8,FALSE)*(D1129/(VLOOKUP(B1129,Ingredients!$A:$H,3,FALSE)))), "ingredient not in list"))</f>
        <v/>
      </c>
      <c r="H1129" t="str">
        <f t="shared" si="189"/>
        <v/>
      </c>
      <c r="I1129" s="69" t="str">
        <f>IF($B1129="", "", IFERROR((VLOOKUP($B1129,Ingredients!$A:$K,9,FALSE)*($D1129/(VLOOKUP($B1129,Ingredients!$A:$K,3,FALSE)))), "ingredient not in list"))</f>
        <v/>
      </c>
      <c r="J1129" t="str">
        <f t="shared" si="190"/>
        <v/>
      </c>
      <c r="K1129" s="69" t="str">
        <f>IF($B1129="", "", IFERROR((VLOOKUP($B1129,Ingredients!$A:$K,10,FALSE)*($D1129/(VLOOKUP($B1129,Ingredients!$A:$K,3,FALSE)))), "ingredient not in list"))</f>
        <v/>
      </c>
      <c r="L1129" t="str">
        <f t="shared" si="191"/>
        <v/>
      </c>
      <c r="M1129" s="69" t="str">
        <f>IF($B1129="", "", IFERROR((VLOOKUP($B1129,Ingredients!$A:$K,11,FALSE)*($D1129/(VLOOKUP($B1129,Ingredients!$A:$K,3,FALSE)))), "ingredient not in list"))</f>
        <v/>
      </c>
      <c r="N1129" t="str">
        <f t="shared" si="192"/>
        <v/>
      </c>
      <c r="O1129" s="29" t="str">
        <f>IF($B1129="", "", IFERROR((VLOOKUP($B1129,Ingredients!$A:$H,6,FALSE)*($D1129/(VLOOKUP($B1129,Ingredients!$A:$H,3,FALSE)))), "ingredient not in list"))</f>
        <v/>
      </c>
      <c r="P1129" s="9" t="str">
        <f>IF(AND(G1129&lt;&gt;"",G1130=""),SUM(G$1:G1130)-SUM(P$1:P1128),"")</f>
        <v/>
      </c>
      <c r="Q1129" t="str">
        <f>IF(AND(O1129&lt;&gt;"",O1130=""),SUM(O$1:O1130)-SUM(Q$1:Q1128),"")</f>
        <v/>
      </c>
      <c r="R1129" s="114" t="str">
        <f>IF(AND(I1129&lt;&gt;"",I1130=""),SUM(I$1:I1130)-SUM(R$1:R1128),"")</f>
        <v/>
      </c>
      <c r="S1129" s="114" t="str">
        <f>IF(AND(K1129&lt;&gt;"",K1130=""),SUM(K$1:K1130)-SUM(S$1:S1128),"")</f>
        <v/>
      </c>
      <c r="T1129" s="114" t="str">
        <f>IF(AND(M1129&lt;&gt;"",M1130=""),SUM(M$1:M1130)-SUM(T$1:T1128),"")</f>
        <v/>
      </c>
      <c r="V1129" s="9" t="str">
        <f t="shared" si="193"/>
        <v/>
      </c>
      <c r="W1129" s="28" t="str">
        <f t="shared" si="194"/>
        <v/>
      </c>
      <c r="X1129" s="114" t="str">
        <f t="shared" si="195"/>
        <v/>
      </c>
      <c r="Y1129" s="114" t="str">
        <f t="shared" si="196"/>
        <v/>
      </c>
      <c r="Z1129" s="114" t="str">
        <f t="shared" si="197"/>
        <v/>
      </c>
    </row>
    <row r="1130" spans="3:26" ht="15.75" customHeight="1" x14ac:dyDescent="0.2">
      <c r="C1130" t="str">
        <f t="shared" si="187"/>
        <v/>
      </c>
      <c r="E1130" s="3" t="str">
        <f>IF(B1130="","",IFERROR(VLOOKUP(B1130,Ingredients!$A:$G,4,FALSE),"ingredient not in list"))</f>
        <v/>
      </c>
      <c r="F1130" t="str">
        <f t="shared" si="188"/>
        <v/>
      </c>
      <c r="G1130" s="9" t="str">
        <f>IF(B1130="", "", IFERROR((VLOOKUP(B1130,Ingredients!$A:$H,8,FALSE)*(D1130/(VLOOKUP(B1130,Ingredients!$A:$H,3,FALSE)))), "ingredient not in list"))</f>
        <v/>
      </c>
      <c r="H1130" t="str">
        <f t="shared" si="189"/>
        <v/>
      </c>
      <c r="I1130" s="69" t="str">
        <f>IF($B1130="", "", IFERROR((VLOOKUP($B1130,Ingredients!$A:$K,9,FALSE)*($D1130/(VLOOKUP($B1130,Ingredients!$A:$K,3,FALSE)))), "ingredient not in list"))</f>
        <v/>
      </c>
      <c r="J1130" t="str">
        <f t="shared" si="190"/>
        <v/>
      </c>
      <c r="K1130" s="69" t="str">
        <f>IF($B1130="", "", IFERROR((VLOOKUP($B1130,Ingredients!$A:$K,10,FALSE)*($D1130/(VLOOKUP($B1130,Ingredients!$A:$K,3,FALSE)))), "ingredient not in list"))</f>
        <v/>
      </c>
      <c r="L1130" t="str">
        <f t="shared" si="191"/>
        <v/>
      </c>
      <c r="M1130" s="69" t="str">
        <f>IF($B1130="", "", IFERROR((VLOOKUP($B1130,Ingredients!$A:$K,11,FALSE)*($D1130/(VLOOKUP($B1130,Ingredients!$A:$K,3,FALSE)))), "ingredient not in list"))</f>
        <v/>
      </c>
      <c r="N1130" t="str">
        <f t="shared" si="192"/>
        <v/>
      </c>
      <c r="O1130" s="29" t="str">
        <f>IF($B1130="", "", IFERROR((VLOOKUP($B1130,Ingredients!$A:$H,6,FALSE)*($D1130/(VLOOKUP($B1130,Ingredients!$A:$H,3,FALSE)))), "ingredient not in list"))</f>
        <v/>
      </c>
      <c r="P1130" s="9" t="str">
        <f>IF(AND(G1130&lt;&gt;"",G1131=""),SUM(G$1:G1131)-SUM(P$1:P1129),"")</f>
        <v/>
      </c>
      <c r="Q1130" t="str">
        <f>IF(AND(O1130&lt;&gt;"",O1131=""),SUM(O$1:O1131)-SUM(Q$1:Q1129),"")</f>
        <v/>
      </c>
      <c r="R1130" s="114" t="str">
        <f>IF(AND(I1130&lt;&gt;"",I1131=""),SUM(I$1:I1131)-SUM(R$1:R1129),"")</f>
        <v/>
      </c>
      <c r="S1130" s="114" t="str">
        <f>IF(AND(K1130&lt;&gt;"",K1131=""),SUM(K$1:K1131)-SUM(S$1:S1129),"")</f>
        <v/>
      </c>
      <c r="T1130" s="114" t="str">
        <f>IF(AND(M1130&lt;&gt;"",M1131=""),SUM(M$1:M1131)-SUM(T$1:T1129),"")</f>
        <v/>
      </c>
      <c r="V1130" s="9" t="str">
        <f t="shared" si="193"/>
        <v/>
      </c>
      <c r="W1130" s="28" t="str">
        <f t="shared" si="194"/>
        <v/>
      </c>
      <c r="X1130" s="114" t="str">
        <f t="shared" si="195"/>
        <v/>
      </c>
      <c r="Y1130" s="114" t="str">
        <f t="shared" si="196"/>
        <v/>
      </c>
      <c r="Z1130" s="114" t="str">
        <f t="shared" si="197"/>
        <v/>
      </c>
    </row>
    <row r="1131" spans="3:26" ht="15.75" customHeight="1" x14ac:dyDescent="0.2">
      <c r="C1131" t="str">
        <f t="shared" si="187"/>
        <v/>
      </c>
      <c r="E1131" s="3" t="str">
        <f>IF(B1131="","",IFERROR(VLOOKUP(B1131,Ingredients!$A:$G,4,FALSE),"ingredient not in list"))</f>
        <v/>
      </c>
      <c r="F1131" t="str">
        <f t="shared" si="188"/>
        <v/>
      </c>
      <c r="G1131" s="9" t="str">
        <f>IF(B1131="", "", IFERROR((VLOOKUP(B1131,Ingredients!$A:$H,8,FALSE)*(D1131/(VLOOKUP(B1131,Ingredients!$A:$H,3,FALSE)))), "ingredient not in list"))</f>
        <v/>
      </c>
      <c r="H1131" t="str">
        <f t="shared" si="189"/>
        <v/>
      </c>
      <c r="I1131" s="69" t="str">
        <f>IF($B1131="", "", IFERROR((VLOOKUP($B1131,Ingredients!$A:$K,9,FALSE)*($D1131/(VLOOKUP($B1131,Ingredients!$A:$K,3,FALSE)))), "ingredient not in list"))</f>
        <v/>
      </c>
      <c r="J1131" t="str">
        <f t="shared" si="190"/>
        <v/>
      </c>
      <c r="K1131" s="69" t="str">
        <f>IF($B1131="", "", IFERROR((VLOOKUP($B1131,Ingredients!$A:$K,10,FALSE)*($D1131/(VLOOKUP($B1131,Ingredients!$A:$K,3,FALSE)))), "ingredient not in list"))</f>
        <v/>
      </c>
      <c r="L1131" t="str">
        <f t="shared" si="191"/>
        <v/>
      </c>
      <c r="M1131" s="69" t="str">
        <f>IF($B1131="", "", IFERROR((VLOOKUP($B1131,Ingredients!$A:$K,11,FALSE)*($D1131/(VLOOKUP($B1131,Ingredients!$A:$K,3,FALSE)))), "ingredient not in list"))</f>
        <v/>
      </c>
      <c r="N1131" t="str">
        <f t="shared" si="192"/>
        <v/>
      </c>
      <c r="O1131" s="29" t="str">
        <f>IF($B1131="", "", IFERROR((VLOOKUP($B1131,Ingredients!$A:$H,6,FALSE)*($D1131/(VLOOKUP($B1131,Ingredients!$A:$H,3,FALSE)))), "ingredient not in list"))</f>
        <v/>
      </c>
      <c r="P1131" s="9" t="str">
        <f>IF(AND(G1131&lt;&gt;"",G1132=""),SUM(G$1:G1132)-SUM(P$1:P1130),"")</f>
        <v/>
      </c>
      <c r="Q1131" t="str">
        <f>IF(AND(O1131&lt;&gt;"",O1132=""),SUM(O$1:O1132)-SUM(Q$1:Q1130),"")</f>
        <v/>
      </c>
      <c r="R1131" s="114" t="str">
        <f>IF(AND(I1131&lt;&gt;"",I1132=""),SUM(I$1:I1132)-SUM(R$1:R1130),"")</f>
        <v/>
      </c>
      <c r="S1131" s="114" t="str">
        <f>IF(AND(K1131&lt;&gt;"",K1132=""),SUM(K$1:K1132)-SUM(S$1:S1130),"")</f>
        <v/>
      </c>
      <c r="T1131" s="114" t="str">
        <f>IF(AND(M1131&lt;&gt;"",M1132=""),SUM(M$1:M1132)-SUM(T$1:T1130),"")</f>
        <v/>
      </c>
      <c r="V1131" s="9" t="str">
        <f t="shared" si="193"/>
        <v/>
      </c>
      <c r="W1131" s="28" t="str">
        <f t="shared" si="194"/>
        <v/>
      </c>
      <c r="X1131" s="114" t="str">
        <f t="shared" si="195"/>
        <v/>
      </c>
      <c r="Y1131" s="114" t="str">
        <f t="shared" si="196"/>
        <v/>
      </c>
      <c r="Z1131" s="114" t="str">
        <f t="shared" si="197"/>
        <v/>
      </c>
    </row>
    <row r="1132" spans="3:26" ht="15.75" customHeight="1" x14ac:dyDescent="0.2">
      <c r="C1132" t="str">
        <f t="shared" si="187"/>
        <v/>
      </c>
      <c r="E1132" s="3" t="str">
        <f>IF(B1132="","",IFERROR(VLOOKUP(B1132,Ingredients!$A:$G,4,FALSE),"ingredient not in list"))</f>
        <v/>
      </c>
      <c r="F1132" t="str">
        <f t="shared" si="188"/>
        <v/>
      </c>
      <c r="G1132" s="9" t="str">
        <f>IF(B1132="", "", IFERROR((VLOOKUP(B1132,Ingredients!$A:$H,8,FALSE)*(D1132/(VLOOKUP(B1132,Ingredients!$A:$H,3,FALSE)))), "ingredient not in list"))</f>
        <v/>
      </c>
      <c r="H1132" t="str">
        <f t="shared" si="189"/>
        <v/>
      </c>
      <c r="I1132" s="69" t="str">
        <f>IF($B1132="", "", IFERROR((VLOOKUP($B1132,Ingredients!$A:$K,9,FALSE)*($D1132/(VLOOKUP($B1132,Ingredients!$A:$K,3,FALSE)))), "ingredient not in list"))</f>
        <v/>
      </c>
      <c r="J1132" t="str">
        <f t="shared" si="190"/>
        <v/>
      </c>
      <c r="K1132" s="69" t="str">
        <f>IF($B1132="", "", IFERROR((VLOOKUP($B1132,Ingredients!$A:$K,10,FALSE)*($D1132/(VLOOKUP($B1132,Ingredients!$A:$K,3,FALSE)))), "ingredient not in list"))</f>
        <v/>
      </c>
      <c r="L1132" t="str">
        <f t="shared" si="191"/>
        <v/>
      </c>
      <c r="M1132" s="69" t="str">
        <f>IF($B1132="", "", IFERROR((VLOOKUP($B1132,Ingredients!$A:$K,11,FALSE)*($D1132/(VLOOKUP($B1132,Ingredients!$A:$K,3,FALSE)))), "ingredient not in list"))</f>
        <v/>
      </c>
      <c r="N1132" t="str">
        <f t="shared" si="192"/>
        <v/>
      </c>
      <c r="O1132" s="29" t="str">
        <f>IF($B1132="", "", IFERROR((VLOOKUP($B1132,Ingredients!$A:$H,6,FALSE)*($D1132/(VLOOKUP($B1132,Ingredients!$A:$H,3,FALSE)))), "ingredient not in list"))</f>
        <v/>
      </c>
      <c r="P1132" s="9" t="str">
        <f>IF(AND(G1132&lt;&gt;"",G1133=""),SUM(G$1:G1133)-SUM(P$1:P1131),"")</f>
        <v/>
      </c>
      <c r="Q1132" t="str">
        <f>IF(AND(O1132&lt;&gt;"",O1133=""),SUM(O$1:O1133)-SUM(Q$1:Q1131),"")</f>
        <v/>
      </c>
      <c r="R1132" s="114" t="str">
        <f>IF(AND(I1132&lt;&gt;"",I1133=""),SUM(I$1:I1133)-SUM(R$1:R1131),"")</f>
        <v/>
      </c>
      <c r="S1132" s="114" t="str">
        <f>IF(AND(K1132&lt;&gt;"",K1133=""),SUM(K$1:K1133)-SUM(S$1:S1131),"")</f>
        <v/>
      </c>
      <c r="T1132" s="114" t="str">
        <f>IF(AND(M1132&lt;&gt;"",M1133=""),SUM(M$1:M1133)-SUM(T$1:T1131),"")</f>
        <v/>
      </c>
      <c r="V1132" s="9" t="str">
        <f t="shared" si="193"/>
        <v/>
      </c>
      <c r="W1132" s="28" t="str">
        <f t="shared" si="194"/>
        <v/>
      </c>
      <c r="X1132" s="114" t="str">
        <f t="shared" si="195"/>
        <v/>
      </c>
      <c r="Y1132" s="114" t="str">
        <f t="shared" si="196"/>
        <v/>
      </c>
      <c r="Z1132" s="114" t="str">
        <f t="shared" si="197"/>
        <v/>
      </c>
    </row>
    <row r="1133" spans="3:26" ht="15.75" customHeight="1" x14ac:dyDescent="0.2">
      <c r="C1133" t="str">
        <f t="shared" si="187"/>
        <v/>
      </c>
      <c r="E1133" s="3" t="str">
        <f>IF(B1133="","",IFERROR(VLOOKUP(B1133,Ingredients!$A:$G,4,FALSE),"ingredient not in list"))</f>
        <v/>
      </c>
      <c r="F1133" t="str">
        <f t="shared" si="188"/>
        <v/>
      </c>
      <c r="G1133" s="9" t="str">
        <f>IF(B1133="", "", IFERROR((VLOOKUP(B1133,Ingredients!$A:$H,8,FALSE)*(D1133/(VLOOKUP(B1133,Ingredients!$A:$H,3,FALSE)))), "ingredient not in list"))</f>
        <v/>
      </c>
      <c r="H1133" t="str">
        <f t="shared" si="189"/>
        <v/>
      </c>
      <c r="I1133" s="69" t="str">
        <f>IF($B1133="", "", IFERROR((VLOOKUP($B1133,Ingredients!$A:$K,9,FALSE)*($D1133/(VLOOKUP($B1133,Ingredients!$A:$K,3,FALSE)))), "ingredient not in list"))</f>
        <v/>
      </c>
      <c r="J1133" t="str">
        <f t="shared" si="190"/>
        <v/>
      </c>
      <c r="K1133" s="69" t="str">
        <f>IF($B1133="", "", IFERROR((VLOOKUP($B1133,Ingredients!$A:$K,10,FALSE)*($D1133/(VLOOKUP($B1133,Ingredients!$A:$K,3,FALSE)))), "ingredient not in list"))</f>
        <v/>
      </c>
      <c r="L1133" t="str">
        <f t="shared" si="191"/>
        <v/>
      </c>
      <c r="M1133" s="69" t="str">
        <f>IF($B1133="", "", IFERROR((VLOOKUP($B1133,Ingredients!$A:$K,11,FALSE)*($D1133/(VLOOKUP($B1133,Ingredients!$A:$K,3,FALSE)))), "ingredient not in list"))</f>
        <v/>
      </c>
      <c r="N1133" t="str">
        <f t="shared" si="192"/>
        <v/>
      </c>
      <c r="O1133" s="29" t="str">
        <f>IF($B1133="", "", IFERROR((VLOOKUP($B1133,Ingredients!$A:$H,6,FALSE)*($D1133/(VLOOKUP($B1133,Ingredients!$A:$H,3,FALSE)))), "ingredient not in list"))</f>
        <v/>
      </c>
      <c r="P1133" s="9" t="str">
        <f>IF(AND(G1133&lt;&gt;"",G1134=""),SUM(G$1:G1134)-SUM(P$1:P1132),"")</f>
        <v/>
      </c>
      <c r="Q1133" t="str">
        <f>IF(AND(O1133&lt;&gt;"",O1134=""),SUM(O$1:O1134)-SUM(Q$1:Q1132),"")</f>
        <v/>
      </c>
      <c r="R1133" s="114" t="str">
        <f>IF(AND(I1133&lt;&gt;"",I1134=""),SUM(I$1:I1134)-SUM(R$1:R1132),"")</f>
        <v/>
      </c>
      <c r="S1133" s="114" t="str">
        <f>IF(AND(K1133&lt;&gt;"",K1134=""),SUM(K$1:K1134)-SUM(S$1:S1132),"")</f>
        <v/>
      </c>
      <c r="T1133" s="114" t="str">
        <f>IF(AND(M1133&lt;&gt;"",M1134=""),SUM(M$1:M1134)-SUM(T$1:T1132),"")</f>
        <v/>
      </c>
      <c r="V1133" s="9" t="str">
        <f t="shared" si="193"/>
        <v/>
      </c>
      <c r="W1133" s="28" t="str">
        <f t="shared" si="194"/>
        <v/>
      </c>
      <c r="X1133" s="114" t="str">
        <f t="shared" si="195"/>
        <v/>
      </c>
      <c r="Y1133" s="114" t="str">
        <f t="shared" si="196"/>
        <v/>
      </c>
      <c r="Z1133" s="114" t="str">
        <f t="shared" si="197"/>
        <v/>
      </c>
    </row>
    <row r="1134" spans="3:26" ht="15.75" customHeight="1" x14ac:dyDescent="0.2">
      <c r="C1134" t="str">
        <f t="shared" si="187"/>
        <v/>
      </c>
      <c r="E1134" s="3" t="str">
        <f>IF(B1134="","",IFERROR(VLOOKUP(B1134,Ingredients!$A:$G,4,FALSE),"ingredient not in list"))</f>
        <v/>
      </c>
      <c r="F1134" t="str">
        <f t="shared" si="188"/>
        <v/>
      </c>
      <c r="G1134" s="9" t="str">
        <f>IF(B1134="", "", IFERROR((VLOOKUP(B1134,Ingredients!$A:$H,8,FALSE)*(D1134/(VLOOKUP(B1134,Ingredients!$A:$H,3,FALSE)))), "ingredient not in list"))</f>
        <v/>
      </c>
      <c r="H1134" t="str">
        <f t="shared" si="189"/>
        <v/>
      </c>
      <c r="I1134" s="69" t="str">
        <f>IF($B1134="", "", IFERROR((VLOOKUP($B1134,Ingredients!$A:$K,9,FALSE)*($D1134/(VLOOKUP($B1134,Ingredients!$A:$K,3,FALSE)))), "ingredient not in list"))</f>
        <v/>
      </c>
      <c r="J1134" t="str">
        <f t="shared" si="190"/>
        <v/>
      </c>
      <c r="K1134" s="69" t="str">
        <f>IF($B1134="", "", IFERROR((VLOOKUP($B1134,Ingredients!$A:$K,10,FALSE)*($D1134/(VLOOKUP($B1134,Ingredients!$A:$K,3,FALSE)))), "ingredient not in list"))</f>
        <v/>
      </c>
      <c r="L1134" t="str">
        <f t="shared" si="191"/>
        <v/>
      </c>
      <c r="M1134" s="69" t="str">
        <f>IF($B1134="", "", IFERROR((VLOOKUP($B1134,Ingredients!$A:$K,11,FALSE)*($D1134/(VLOOKUP($B1134,Ingredients!$A:$K,3,FALSE)))), "ingredient not in list"))</f>
        <v/>
      </c>
      <c r="N1134" t="str">
        <f t="shared" si="192"/>
        <v/>
      </c>
      <c r="O1134" s="29" t="str">
        <f>IF($B1134="", "", IFERROR((VLOOKUP($B1134,Ingredients!$A:$H,6,FALSE)*($D1134/(VLOOKUP($B1134,Ingredients!$A:$H,3,FALSE)))), "ingredient not in list"))</f>
        <v/>
      </c>
      <c r="P1134" s="9" t="str">
        <f>IF(AND(G1134&lt;&gt;"",G1135=""),SUM(G$1:G1135)-SUM(P$1:P1133),"")</f>
        <v/>
      </c>
      <c r="Q1134" t="str">
        <f>IF(AND(O1134&lt;&gt;"",O1135=""),SUM(O$1:O1135)-SUM(Q$1:Q1133),"")</f>
        <v/>
      </c>
      <c r="R1134" s="114" t="str">
        <f>IF(AND(I1134&lt;&gt;"",I1135=""),SUM(I$1:I1135)-SUM(R$1:R1133),"")</f>
        <v/>
      </c>
      <c r="S1134" s="114" t="str">
        <f>IF(AND(K1134&lt;&gt;"",K1135=""),SUM(K$1:K1135)-SUM(S$1:S1133),"")</f>
        <v/>
      </c>
      <c r="T1134" s="114" t="str">
        <f>IF(AND(M1134&lt;&gt;"",M1135=""),SUM(M$1:M1135)-SUM(T$1:T1133),"")</f>
        <v/>
      </c>
      <c r="V1134" s="9" t="str">
        <f t="shared" si="193"/>
        <v/>
      </c>
      <c r="W1134" s="28" t="str">
        <f t="shared" si="194"/>
        <v/>
      </c>
      <c r="X1134" s="114" t="str">
        <f t="shared" si="195"/>
        <v/>
      </c>
      <c r="Y1134" s="114" t="str">
        <f t="shared" si="196"/>
        <v/>
      </c>
      <c r="Z1134" s="114" t="str">
        <f t="shared" si="197"/>
        <v/>
      </c>
    </row>
    <row r="1135" spans="3:26" ht="15.75" customHeight="1" x14ac:dyDescent="0.2">
      <c r="C1135" t="str">
        <f t="shared" si="187"/>
        <v/>
      </c>
      <c r="E1135" s="3" t="str">
        <f>IF(B1135="","",IFERROR(VLOOKUP(B1135,Ingredients!$A:$G,4,FALSE),"ingredient not in list"))</f>
        <v/>
      </c>
      <c r="F1135" t="str">
        <f t="shared" si="188"/>
        <v/>
      </c>
      <c r="G1135" s="9" t="str">
        <f>IF(B1135="", "", IFERROR((VLOOKUP(B1135,Ingredients!$A:$H,8,FALSE)*(D1135/(VLOOKUP(B1135,Ingredients!$A:$H,3,FALSE)))), "ingredient not in list"))</f>
        <v/>
      </c>
      <c r="H1135" t="str">
        <f t="shared" si="189"/>
        <v/>
      </c>
      <c r="I1135" s="69" t="str">
        <f>IF($B1135="", "", IFERROR((VLOOKUP($B1135,Ingredients!$A:$K,9,FALSE)*($D1135/(VLOOKUP($B1135,Ingredients!$A:$K,3,FALSE)))), "ingredient not in list"))</f>
        <v/>
      </c>
      <c r="J1135" t="str">
        <f t="shared" si="190"/>
        <v/>
      </c>
      <c r="K1135" s="69" t="str">
        <f>IF($B1135="", "", IFERROR((VLOOKUP($B1135,Ingredients!$A:$K,10,FALSE)*($D1135/(VLOOKUP($B1135,Ingredients!$A:$K,3,FALSE)))), "ingredient not in list"))</f>
        <v/>
      </c>
      <c r="L1135" t="str">
        <f t="shared" si="191"/>
        <v/>
      </c>
      <c r="M1135" s="69" t="str">
        <f>IF($B1135="", "", IFERROR((VLOOKUP($B1135,Ingredients!$A:$K,11,FALSE)*($D1135/(VLOOKUP($B1135,Ingredients!$A:$K,3,FALSE)))), "ingredient not in list"))</f>
        <v/>
      </c>
      <c r="N1135" t="str">
        <f t="shared" si="192"/>
        <v/>
      </c>
      <c r="O1135" s="29" t="str">
        <f>IF($B1135="", "", IFERROR((VLOOKUP($B1135,Ingredients!$A:$H,6,FALSE)*($D1135/(VLOOKUP($B1135,Ingredients!$A:$H,3,FALSE)))), "ingredient not in list"))</f>
        <v/>
      </c>
      <c r="P1135" s="9" t="str">
        <f>IF(AND(G1135&lt;&gt;"",G1136=""),SUM(G$1:G1136)-SUM(P$1:P1134),"")</f>
        <v/>
      </c>
      <c r="Q1135" t="str">
        <f>IF(AND(O1135&lt;&gt;"",O1136=""),SUM(O$1:O1136)-SUM(Q$1:Q1134),"")</f>
        <v/>
      </c>
      <c r="R1135" s="114" t="str">
        <f>IF(AND(I1135&lt;&gt;"",I1136=""),SUM(I$1:I1136)-SUM(R$1:R1134),"")</f>
        <v/>
      </c>
      <c r="S1135" s="114" t="str">
        <f>IF(AND(K1135&lt;&gt;"",K1136=""),SUM(K$1:K1136)-SUM(S$1:S1134),"")</f>
        <v/>
      </c>
      <c r="T1135" s="114" t="str">
        <f>IF(AND(M1135&lt;&gt;"",M1136=""),SUM(M$1:M1136)-SUM(T$1:T1134),"")</f>
        <v/>
      </c>
      <c r="V1135" s="9" t="str">
        <f t="shared" si="193"/>
        <v/>
      </c>
      <c r="W1135" s="28" t="str">
        <f t="shared" si="194"/>
        <v/>
      </c>
      <c r="X1135" s="114" t="str">
        <f t="shared" si="195"/>
        <v/>
      </c>
      <c r="Y1135" s="114" t="str">
        <f t="shared" si="196"/>
        <v/>
      </c>
      <c r="Z1135" s="114" t="str">
        <f t="shared" si="197"/>
        <v/>
      </c>
    </row>
    <row r="1136" spans="3:26" ht="15.75" customHeight="1" x14ac:dyDescent="0.2">
      <c r="C1136" t="str">
        <f t="shared" si="187"/>
        <v/>
      </c>
      <c r="E1136" s="3" t="str">
        <f>IF(B1136="","",IFERROR(VLOOKUP(B1136,Ingredients!$A:$G,4,FALSE),"ingredient not in list"))</f>
        <v/>
      </c>
      <c r="F1136" t="str">
        <f t="shared" si="188"/>
        <v/>
      </c>
      <c r="G1136" s="9" t="str">
        <f>IF(B1136="", "", IFERROR((VLOOKUP(B1136,Ingredients!$A:$H,8,FALSE)*(D1136/(VLOOKUP(B1136,Ingredients!$A:$H,3,FALSE)))), "ingredient not in list"))</f>
        <v/>
      </c>
      <c r="H1136" t="str">
        <f t="shared" si="189"/>
        <v/>
      </c>
      <c r="I1136" s="69" t="str">
        <f>IF($B1136="", "", IFERROR((VLOOKUP($B1136,Ingredients!$A:$K,9,FALSE)*($D1136/(VLOOKUP($B1136,Ingredients!$A:$K,3,FALSE)))), "ingredient not in list"))</f>
        <v/>
      </c>
      <c r="J1136" t="str">
        <f t="shared" si="190"/>
        <v/>
      </c>
      <c r="K1136" s="69" t="str">
        <f>IF($B1136="", "", IFERROR((VLOOKUP($B1136,Ingredients!$A:$K,10,FALSE)*($D1136/(VLOOKUP($B1136,Ingredients!$A:$K,3,FALSE)))), "ingredient not in list"))</f>
        <v/>
      </c>
      <c r="L1136" t="str">
        <f t="shared" si="191"/>
        <v/>
      </c>
      <c r="M1136" s="69" t="str">
        <f>IF($B1136="", "", IFERROR((VLOOKUP($B1136,Ingredients!$A:$K,11,FALSE)*($D1136/(VLOOKUP($B1136,Ingredients!$A:$K,3,FALSE)))), "ingredient not in list"))</f>
        <v/>
      </c>
      <c r="N1136" t="str">
        <f t="shared" si="192"/>
        <v/>
      </c>
      <c r="O1136" s="29" t="str">
        <f>IF($B1136="", "", IFERROR((VLOOKUP($B1136,Ingredients!$A:$H,6,FALSE)*($D1136/(VLOOKUP($B1136,Ingredients!$A:$H,3,FALSE)))), "ingredient not in list"))</f>
        <v/>
      </c>
      <c r="P1136" s="9" t="str">
        <f>IF(AND(G1136&lt;&gt;"",G1137=""),SUM(G$1:G1137)-SUM(P$1:P1135),"")</f>
        <v/>
      </c>
      <c r="Q1136" t="str">
        <f>IF(AND(O1136&lt;&gt;"",O1137=""),SUM(O$1:O1137)-SUM(Q$1:Q1135),"")</f>
        <v/>
      </c>
      <c r="R1136" s="114" t="str">
        <f>IF(AND(I1136&lt;&gt;"",I1137=""),SUM(I$1:I1137)-SUM(R$1:R1135),"")</f>
        <v/>
      </c>
      <c r="S1136" s="114" t="str">
        <f>IF(AND(K1136&lt;&gt;"",K1137=""),SUM(K$1:K1137)-SUM(S$1:S1135),"")</f>
        <v/>
      </c>
      <c r="T1136" s="114" t="str">
        <f>IF(AND(M1136&lt;&gt;"",M1137=""),SUM(M$1:M1137)-SUM(T$1:T1135),"")</f>
        <v/>
      </c>
      <c r="V1136" s="9" t="str">
        <f t="shared" si="193"/>
        <v/>
      </c>
      <c r="W1136" s="28" t="str">
        <f t="shared" si="194"/>
        <v/>
      </c>
      <c r="X1136" s="114" t="str">
        <f t="shared" si="195"/>
        <v/>
      </c>
      <c r="Y1136" s="114" t="str">
        <f t="shared" si="196"/>
        <v/>
      </c>
      <c r="Z1136" s="114" t="str">
        <f t="shared" si="197"/>
        <v/>
      </c>
    </row>
    <row r="1137" spans="3:26" ht="15.75" customHeight="1" x14ac:dyDescent="0.2">
      <c r="C1137" t="str">
        <f t="shared" si="187"/>
        <v/>
      </c>
      <c r="E1137" s="3" t="str">
        <f>IF(B1137="","",IFERROR(VLOOKUP(B1137,Ingredients!$A:$G,4,FALSE),"ingredient not in list"))</f>
        <v/>
      </c>
      <c r="F1137" t="str">
        <f t="shared" si="188"/>
        <v/>
      </c>
      <c r="G1137" s="9" t="str">
        <f>IF(B1137="", "", IFERROR((VLOOKUP(B1137,Ingredients!$A:$H,8,FALSE)*(D1137/(VLOOKUP(B1137,Ingredients!$A:$H,3,FALSE)))), "ingredient not in list"))</f>
        <v/>
      </c>
      <c r="H1137" t="str">
        <f t="shared" si="189"/>
        <v/>
      </c>
      <c r="I1137" s="69" t="str">
        <f>IF($B1137="", "", IFERROR((VLOOKUP($B1137,Ingredients!$A:$K,9,FALSE)*($D1137/(VLOOKUP($B1137,Ingredients!$A:$K,3,FALSE)))), "ingredient not in list"))</f>
        <v/>
      </c>
      <c r="J1137" t="str">
        <f t="shared" si="190"/>
        <v/>
      </c>
      <c r="K1137" s="69" t="str">
        <f>IF($B1137="", "", IFERROR((VLOOKUP($B1137,Ingredients!$A:$K,10,FALSE)*($D1137/(VLOOKUP($B1137,Ingredients!$A:$K,3,FALSE)))), "ingredient not in list"))</f>
        <v/>
      </c>
      <c r="L1137" t="str">
        <f t="shared" si="191"/>
        <v/>
      </c>
      <c r="M1137" s="69" t="str">
        <f>IF($B1137="", "", IFERROR((VLOOKUP($B1137,Ingredients!$A:$K,11,FALSE)*($D1137/(VLOOKUP($B1137,Ingredients!$A:$K,3,FALSE)))), "ingredient not in list"))</f>
        <v/>
      </c>
      <c r="N1137" t="str">
        <f t="shared" si="192"/>
        <v/>
      </c>
      <c r="O1137" s="29" t="str">
        <f>IF($B1137="", "", IFERROR((VLOOKUP($B1137,Ingredients!$A:$H,6,FALSE)*($D1137/(VLOOKUP($B1137,Ingredients!$A:$H,3,FALSE)))), "ingredient not in list"))</f>
        <v/>
      </c>
      <c r="P1137" s="9" t="str">
        <f>IF(AND(G1137&lt;&gt;"",G1138=""),SUM(G$1:G1138)-SUM(P$1:P1136),"")</f>
        <v/>
      </c>
      <c r="Q1137" t="str">
        <f>IF(AND(O1137&lt;&gt;"",O1138=""),SUM(O$1:O1138)-SUM(Q$1:Q1136),"")</f>
        <v/>
      </c>
      <c r="R1137" s="114" t="str">
        <f>IF(AND(I1137&lt;&gt;"",I1138=""),SUM(I$1:I1138)-SUM(R$1:R1136),"")</f>
        <v/>
      </c>
      <c r="S1137" s="114" t="str">
        <f>IF(AND(K1137&lt;&gt;"",K1138=""),SUM(K$1:K1138)-SUM(S$1:S1136),"")</f>
        <v/>
      </c>
      <c r="T1137" s="114" t="str">
        <f>IF(AND(M1137&lt;&gt;"",M1138=""),SUM(M$1:M1138)-SUM(T$1:T1136),"")</f>
        <v/>
      </c>
      <c r="V1137" s="9" t="str">
        <f t="shared" si="193"/>
        <v/>
      </c>
      <c r="W1137" s="28" t="str">
        <f t="shared" si="194"/>
        <v/>
      </c>
      <c r="X1137" s="114" t="str">
        <f t="shared" si="195"/>
        <v/>
      </c>
      <c r="Y1137" s="114" t="str">
        <f t="shared" si="196"/>
        <v/>
      </c>
      <c r="Z1137" s="114" t="str">
        <f t="shared" si="197"/>
        <v/>
      </c>
    </row>
    <row r="1138" spans="3:26" ht="15.75" customHeight="1" x14ac:dyDescent="0.2">
      <c r="C1138" t="str">
        <f t="shared" si="187"/>
        <v/>
      </c>
      <c r="E1138" s="3" t="str">
        <f>IF(B1138="","",IFERROR(VLOOKUP(B1138,Ingredients!$A:$G,4,FALSE),"ingredient not in list"))</f>
        <v/>
      </c>
      <c r="F1138" t="str">
        <f t="shared" si="188"/>
        <v/>
      </c>
      <c r="G1138" s="9" t="str">
        <f>IF(B1138="", "", IFERROR((VLOOKUP(B1138,Ingredients!$A:$H,8,FALSE)*(D1138/(VLOOKUP(B1138,Ingredients!$A:$H,3,FALSE)))), "ingredient not in list"))</f>
        <v/>
      </c>
      <c r="H1138" t="str">
        <f t="shared" si="189"/>
        <v/>
      </c>
      <c r="I1138" s="69" t="str">
        <f>IF($B1138="", "", IFERROR((VLOOKUP($B1138,Ingredients!$A:$K,9,FALSE)*($D1138/(VLOOKUP($B1138,Ingredients!$A:$K,3,FALSE)))), "ingredient not in list"))</f>
        <v/>
      </c>
      <c r="J1138" t="str">
        <f t="shared" si="190"/>
        <v/>
      </c>
      <c r="K1138" s="69" t="str">
        <f>IF($B1138="", "", IFERROR((VLOOKUP($B1138,Ingredients!$A:$K,10,FALSE)*($D1138/(VLOOKUP($B1138,Ingredients!$A:$K,3,FALSE)))), "ingredient not in list"))</f>
        <v/>
      </c>
      <c r="L1138" t="str">
        <f t="shared" si="191"/>
        <v/>
      </c>
      <c r="M1138" s="69" t="str">
        <f>IF($B1138="", "", IFERROR((VLOOKUP($B1138,Ingredients!$A:$K,11,FALSE)*($D1138/(VLOOKUP($B1138,Ingredients!$A:$K,3,FALSE)))), "ingredient not in list"))</f>
        <v/>
      </c>
      <c r="N1138" t="str">
        <f t="shared" si="192"/>
        <v/>
      </c>
      <c r="O1138" s="29" t="str">
        <f>IF($B1138="", "", IFERROR((VLOOKUP($B1138,Ingredients!$A:$H,6,FALSE)*($D1138/(VLOOKUP($B1138,Ingredients!$A:$H,3,FALSE)))), "ingredient not in list"))</f>
        <v/>
      </c>
      <c r="P1138" s="9" t="str">
        <f>IF(AND(G1138&lt;&gt;"",G1139=""),SUM(G$1:G1139)-SUM(P$1:P1137),"")</f>
        <v/>
      </c>
      <c r="Q1138" t="str">
        <f>IF(AND(O1138&lt;&gt;"",O1139=""),SUM(O$1:O1139)-SUM(Q$1:Q1137),"")</f>
        <v/>
      </c>
      <c r="R1138" s="114" t="str">
        <f>IF(AND(I1138&lt;&gt;"",I1139=""),SUM(I$1:I1139)-SUM(R$1:R1137),"")</f>
        <v/>
      </c>
      <c r="S1138" s="114" t="str">
        <f>IF(AND(K1138&lt;&gt;"",K1139=""),SUM(K$1:K1139)-SUM(S$1:S1137),"")</f>
        <v/>
      </c>
      <c r="T1138" s="114" t="str">
        <f>IF(AND(M1138&lt;&gt;"",M1139=""),SUM(M$1:M1139)-SUM(T$1:T1137),"")</f>
        <v/>
      </c>
      <c r="V1138" s="9" t="str">
        <f t="shared" si="193"/>
        <v/>
      </c>
      <c r="W1138" s="28" t="str">
        <f t="shared" si="194"/>
        <v/>
      </c>
      <c r="X1138" s="114" t="str">
        <f t="shared" si="195"/>
        <v/>
      </c>
      <c r="Y1138" s="114" t="str">
        <f t="shared" si="196"/>
        <v/>
      </c>
      <c r="Z1138" s="114" t="str">
        <f t="shared" si="197"/>
        <v/>
      </c>
    </row>
    <row r="1139" spans="3:26" ht="15.75" customHeight="1" x14ac:dyDescent="0.2">
      <c r="C1139" t="str">
        <f t="shared" si="187"/>
        <v/>
      </c>
      <c r="E1139" s="3" t="str">
        <f>IF(B1139="","",IFERROR(VLOOKUP(B1139,Ingredients!$A:$G,4,FALSE),"ingredient not in list"))</f>
        <v/>
      </c>
      <c r="F1139" t="str">
        <f t="shared" si="188"/>
        <v/>
      </c>
      <c r="G1139" s="9" t="str">
        <f>IF(B1139="", "", IFERROR((VLOOKUP(B1139,Ingredients!$A:$H,8,FALSE)*(D1139/(VLOOKUP(B1139,Ingredients!$A:$H,3,FALSE)))), "ingredient not in list"))</f>
        <v/>
      </c>
      <c r="H1139" t="str">
        <f t="shared" si="189"/>
        <v/>
      </c>
      <c r="I1139" s="69" t="str">
        <f>IF($B1139="", "", IFERROR((VLOOKUP($B1139,Ingredients!$A:$K,9,FALSE)*($D1139/(VLOOKUP($B1139,Ingredients!$A:$K,3,FALSE)))), "ingredient not in list"))</f>
        <v/>
      </c>
      <c r="J1139" t="str">
        <f t="shared" si="190"/>
        <v/>
      </c>
      <c r="K1139" s="69" t="str">
        <f>IF($B1139="", "", IFERROR((VLOOKUP($B1139,Ingredients!$A:$K,10,FALSE)*($D1139/(VLOOKUP($B1139,Ingredients!$A:$K,3,FALSE)))), "ingredient not in list"))</f>
        <v/>
      </c>
      <c r="L1139" t="str">
        <f t="shared" si="191"/>
        <v/>
      </c>
      <c r="M1139" s="69" t="str">
        <f>IF($B1139="", "", IFERROR((VLOOKUP($B1139,Ingredients!$A:$K,11,FALSE)*($D1139/(VLOOKUP($B1139,Ingredients!$A:$K,3,FALSE)))), "ingredient not in list"))</f>
        <v/>
      </c>
      <c r="N1139" t="str">
        <f t="shared" si="192"/>
        <v/>
      </c>
      <c r="O1139" s="29" t="str">
        <f>IF($B1139="", "", IFERROR((VLOOKUP($B1139,Ingredients!$A:$H,6,FALSE)*($D1139/(VLOOKUP($B1139,Ingredients!$A:$H,3,FALSE)))), "ingredient not in list"))</f>
        <v/>
      </c>
      <c r="P1139" s="9" t="str">
        <f>IF(AND(G1139&lt;&gt;"",G1140=""),SUM(G$1:G1140)-SUM(P$1:P1138),"")</f>
        <v/>
      </c>
      <c r="Q1139" t="str">
        <f>IF(AND(O1139&lt;&gt;"",O1140=""),SUM(O$1:O1140)-SUM(Q$1:Q1138),"")</f>
        <v/>
      </c>
      <c r="R1139" s="114" t="str">
        <f>IF(AND(I1139&lt;&gt;"",I1140=""),SUM(I$1:I1140)-SUM(R$1:R1138),"")</f>
        <v/>
      </c>
      <c r="S1139" s="114" t="str">
        <f>IF(AND(K1139&lt;&gt;"",K1140=""),SUM(K$1:K1140)-SUM(S$1:S1138),"")</f>
        <v/>
      </c>
      <c r="T1139" s="114" t="str">
        <f>IF(AND(M1139&lt;&gt;"",M1140=""),SUM(M$1:M1140)-SUM(T$1:T1138),"")</f>
        <v/>
      </c>
      <c r="V1139" s="9" t="str">
        <f t="shared" si="193"/>
        <v/>
      </c>
      <c r="W1139" s="28" t="str">
        <f t="shared" si="194"/>
        <v/>
      </c>
      <c r="X1139" s="114" t="str">
        <f t="shared" si="195"/>
        <v/>
      </c>
      <c r="Y1139" s="114" t="str">
        <f t="shared" si="196"/>
        <v/>
      </c>
      <c r="Z1139" s="114" t="str">
        <f t="shared" si="197"/>
        <v/>
      </c>
    </row>
    <row r="1140" spans="3:26" ht="15.75" customHeight="1" x14ac:dyDescent="0.2">
      <c r="C1140" t="str">
        <f t="shared" si="187"/>
        <v/>
      </c>
      <c r="E1140" s="3" t="str">
        <f>IF(B1140="","",IFERROR(VLOOKUP(B1140,Ingredients!$A:$G,4,FALSE),"ingredient not in list"))</f>
        <v/>
      </c>
      <c r="F1140" t="str">
        <f t="shared" si="188"/>
        <v/>
      </c>
      <c r="G1140" s="9" t="str">
        <f>IF(B1140="", "", IFERROR((VLOOKUP(B1140,Ingredients!$A:$H,8,FALSE)*(D1140/(VLOOKUP(B1140,Ingredients!$A:$H,3,FALSE)))), "ingredient not in list"))</f>
        <v/>
      </c>
      <c r="H1140" t="str">
        <f t="shared" si="189"/>
        <v/>
      </c>
      <c r="I1140" s="69" t="str">
        <f>IF($B1140="", "", IFERROR((VLOOKUP($B1140,Ingredients!$A:$K,9,FALSE)*($D1140/(VLOOKUP($B1140,Ingredients!$A:$K,3,FALSE)))), "ingredient not in list"))</f>
        <v/>
      </c>
      <c r="J1140" t="str">
        <f t="shared" si="190"/>
        <v/>
      </c>
      <c r="K1140" s="69" t="str">
        <f>IF($B1140="", "", IFERROR((VLOOKUP($B1140,Ingredients!$A:$K,10,FALSE)*($D1140/(VLOOKUP($B1140,Ingredients!$A:$K,3,FALSE)))), "ingredient not in list"))</f>
        <v/>
      </c>
      <c r="L1140" t="str">
        <f t="shared" si="191"/>
        <v/>
      </c>
      <c r="M1140" s="69" t="str">
        <f>IF($B1140="", "", IFERROR((VLOOKUP($B1140,Ingredients!$A:$K,11,FALSE)*($D1140/(VLOOKUP($B1140,Ingredients!$A:$K,3,FALSE)))), "ingredient not in list"))</f>
        <v/>
      </c>
      <c r="N1140" t="str">
        <f t="shared" si="192"/>
        <v/>
      </c>
      <c r="O1140" s="29" t="str">
        <f>IF($B1140="", "", IFERROR((VLOOKUP($B1140,Ingredients!$A:$H,6,FALSE)*($D1140/(VLOOKUP($B1140,Ingredients!$A:$H,3,FALSE)))), "ingredient not in list"))</f>
        <v/>
      </c>
      <c r="P1140" s="9" t="str">
        <f>IF(AND(G1140&lt;&gt;"",G1141=""),SUM(G$1:G1141)-SUM(P$1:P1139),"")</f>
        <v/>
      </c>
      <c r="Q1140" t="str">
        <f>IF(AND(O1140&lt;&gt;"",O1141=""),SUM(O$1:O1141)-SUM(Q$1:Q1139),"")</f>
        <v/>
      </c>
      <c r="R1140" s="114" t="str">
        <f>IF(AND(I1140&lt;&gt;"",I1141=""),SUM(I$1:I1141)-SUM(R$1:R1139),"")</f>
        <v/>
      </c>
      <c r="S1140" s="114" t="str">
        <f>IF(AND(K1140&lt;&gt;"",K1141=""),SUM(K$1:K1141)-SUM(S$1:S1139),"")</f>
        <v/>
      </c>
      <c r="T1140" s="114" t="str">
        <f>IF(AND(M1140&lt;&gt;"",M1141=""),SUM(M$1:M1141)-SUM(T$1:T1139),"")</f>
        <v/>
      </c>
      <c r="V1140" s="9" t="str">
        <f t="shared" si="193"/>
        <v/>
      </c>
      <c r="W1140" s="28" t="str">
        <f t="shared" si="194"/>
        <v/>
      </c>
      <c r="X1140" s="114" t="str">
        <f t="shared" si="195"/>
        <v/>
      </c>
      <c r="Y1140" s="114" t="str">
        <f t="shared" si="196"/>
        <v/>
      </c>
      <c r="Z1140" s="114" t="str">
        <f t="shared" si="197"/>
        <v/>
      </c>
    </row>
    <row r="1141" spans="3:26" ht="15.75" customHeight="1" x14ac:dyDescent="0.2">
      <c r="C1141" t="str">
        <f t="shared" si="187"/>
        <v/>
      </c>
      <c r="E1141" s="3" t="str">
        <f>IF(B1141="","",IFERROR(VLOOKUP(B1141,Ingredients!$A:$G,4,FALSE),"ingredient not in list"))</f>
        <v/>
      </c>
      <c r="F1141" t="str">
        <f t="shared" si="188"/>
        <v/>
      </c>
      <c r="G1141" s="9" t="str">
        <f>IF(B1141="", "", IFERROR((VLOOKUP(B1141,Ingredients!$A:$H,8,FALSE)*(D1141/(VLOOKUP(B1141,Ingredients!$A:$H,3,FALSE)))), "ingredient not in list"))</f>
        <v/>
      </c>
      <c r="H1141" t="str">
        <f t="shared" si="189"/>
        <v/>
      </c>
      <c r="I1141" s="69" t="str">
        <f>IF($B1141="", "", IFERROR((VLOOKUP($B1141,Ingredients!$A:$K,9,FALSE)*($D1141/(VLOOKUP($B1141,Ingredients!$A:$K,3,FALSE)))), "ingredient not in list"))</f>
        <v/>
      </c>
      <c r="J1141" t="str">
        <f t="shared" si="190"/>
        <v/>
      </c>
      <c r="K1141" s="69" t="str">
        <f>IF($B1141="", "", IFERROR((VLOOKUP($B1141,Ingredients!$A:$K,10,FALSE)*($D1141/(VLOOKUP($B1141,Ingredients!$A:$K,3,FALSE)))), "ingredient not in list"))</f>
        <v/>
      </c>
      <c r="L1141" t="str">
        <f t="shared" si="191"/>
        <v/>
      </c>
      <c r="M1141" s="69" t="str">
        <f>IF($B1141="", "", IFERROR((VLOOKUP($B1141,Ingredients!$A:$K,11,FALSE)*($D1141/(VLOOKUP($B1141,Ingredients!$A:$K,3,FALSE)))), "ingredient not in list"))</f>
        <v/>
      </c>
      <c r="N1141" t="str">
        <f t="shared" si="192"/>
        <v/>
      </c>
      <c r="O1141" s="29" t="str">
        <f>IF($B1141="", "", IFERROR((VLOOKUP($B1141,Ingredients!$A:$H,6,FALSE)*($D1141/(VLOOKUP($B1141,Ingredients!$A:$H,3,FALSE)))), "ingredient not in list"))</f>
        <v/>
      </c>
      <c r="P1141" s="9" t="str">
        <f>IF(AND(G1141&lt;&gt;"",G1142=""),SUM(G$1:G1142)-SUM(P$1:P1140),"")</f>
        <v/>
      </c>
      <c r="Q1141" t="str">
        <f>IF(AND(O1141&lt;&gt;"",O1142=""),SUM(O$1:O1142)-SUM(Q$1:Q1140),"")</f>
        <v/>
      </c>
      <c r="R1141" s="114" t="str">
        <f>IF(AND(I1141&lt;&gt;"",I1142=""),SUM(I$1:I1142)-SUM(R$1:R1140),"")</f>
        <v/>
      </c>
      <c r="S1141" s="114" t="str">
        <f>IF(AND(K1141&lt;&gt;"",K1142=""),SUM(K$1:K1142)-SUM(S$1:S1140),"")</f>
        <v/>
      </c>
      <c r="T1141" s="114" t="str">
        <f>IF(AND(M1141&lt;&gt;"",M1142=""),SUM(M$1:M1142)-SUM(T$1:T1140),"")</f>
        <v/>
      </c>
      <c r="V1141" s="9" t="str">
        <f t="shared" si="193"/>
        <v/>
      </c>
      <c r="W1141" s="28" t="str">
        <f t="shared" si="194"/>
        <v/>
      </c>
      <c r="X1141" s="114" t="str">
        <f t="shared" si="195"/>
        <v/>
      </c>
      <c r="Y1141" s="114" t="str">
        <f t="shared" si="196"/>
        <v/>
      </c>
      <c r="Z1141" s="114" t="str">
        <f t="shared" si="197"/>
        <v/>
      </c>
    </row>
    <row r="1142" spans="3:26" ht="15.75" customHeight="1" x14ac:dyDescent="0.2">
      <c r="C1142" t="str">
        <f t="shared" si="187"/>
        <v/>
      </c>
      <c r="E1142" s="3" t="str">
        <f>IF(B1142="","",IFERROR(VLOOKUP(B1142,Ingredients!$A:$G,4,FALSE),"ingredient not in list"))</f>
        <v/>
      </c>
      <c r="F1142" t="str">
        <f t="shared" si="188"/>
        <v/>
      </c>
      <c r="G1142" s="9" t="str">
        <f>IF(B1142="", "", IFERROR((VLOOKUP(B1142,Ingredients!$A:$H,8,FALSE)*(D1142/(VLOOKUP(B1142,Ingredients!$A:$H,3,FALSE)))), "ingredient not in list"))</f>
        <v/>
      </c>
      <c r="H1142" t="str">
        <f t="shared" si="189"/>
        <v/>
      </c>
      <c r="I1142" s="69" t="str">
        <f>IF($B1142="", "", IFERROR((VLOOKUP($B1142,Ingredients!$A:$K,9,FALSE)*($D1142/(VLOOKUP($B1142,Ingredients!$A:$K,3,FALSE)))), "ingredient not in list"))</f>
        <v/>
      </c>
      <c r="J1142" t="str">
        <f t="shared" si="190"/>
        <v/>
      </c>
      <c r="K1142" s="69" t="str">
        <f>IF($B1142="", "", IFERROR((VLOOKUP($B1142,Ingredients!$A:$K,10,FALSE)*($D1142/(VLOOKUP($B1142,Ingredients!$A:$K,3,FALSE)))), "ingredient not in list"))</f>
        <v/>
      </c>
      <c r="L1142" t="str">
        <f t="shared" si="191"/>
        <v/>
      </c>
      <c r="M1142" s="69" t="str">
        <f>IF($B1142="", "", IFERROR((VLOOKUP($B1142,Ingredients!$A:$K,11,FALSE)*($D1142/(VLOOKUP($B1142,Ingredients!$A:$K,3,FALSE)))), "ingredient not in list"))</f>
        <v/>
      </c>
      <c r="N1142" t="str">
        <f t="shared" si="192"/>
        <v/>
      </c>
      <c r="O1142" s="29" t="str">
        <f>IF($B1142="", "", IFERROR((VLOOKUP($B1142,Ingredients!$A:$H,6,FALSE)*($D1142/(VLOOKUP($B1142,Ingredients!$A:$H,3,FALSE)))), "ingredient not in list"))</f>
        <v/>
      </c>
      <c r="P1142" s="9" t="str">
        <f>IF(AND(G1142&lt;&gt;"",G1143=""),SUM(G$1:G1143)-SUM(P$1:P1141),"")</f>
        <v/>
      </c>
      <c r="Q1142" t="str">
        <f>IF(AND(O1142&lt;&gt;"",O1143=""),SUM(O$1:O1143)-SUM(Q$1:Q1141),"")</f>
        <v/>
      </c>
      <c r="R1142" s="114" t="str">
        <f>IF(AND(I1142&lt;&gt;"",I1143=""),SUM(I$1:I1143)-SUM(R$1:R1141),"")</f>
        <v/>
      </c>
      <c r="S1142" s="114" t="str">
        <f>IF(AND(K1142&lt;&gt;"",K1143=""),SUM(K$1:K1143)-SUM(S$1:S1141),"")</f>
        <v/>
      </c>
      <c r="T1142" s="114" t="str">
        <f>IF(AND(M1142&lt;&gt;"",M1143=""),SUM(M$1:M1143)-SUM(T$1:T1141),"")</f>
        <v/>
      </c>
      <c r="V1142" s="9" t="str">
        <f t="shared" si="193"/>
        <v/>
      </c>
      <c r="W1142" s="28" t="str">
        <f t="shared" si="194"/>
        <v/>
      </c>
      <c r="X1142" s="114" t="str">
        <f t="shared" si="195"/>
        <v/>
      </c>
      <c r="Y1142" s="114" t="str">
        <f t="shared" si="196"/>
        <v/>
      </c>
      <c r="Z1142" s="114" t="str">
        <f t="shared" si="197"/>
        <v/>
      </c>
    </row>
    <row r="1143" spans="3:26" ht="15.75" customHeight="1" x14ac:dyDescent="0.2">
      <c r="C1143" t="str">
        <f t="shared" si="187"/>
        <v/>
      </c>
      <c r="E1143" s="3" t="str">
        <f>IF(B1143="","",IFERROR(VLOOKUP(B1143,Ingredients!$A:$G,4,FALSE),"ingredient not in list"))</f>
        <v/>
      </c>
      <c r="F1143" t="str">
        <f t="shared" si="188"/>
        <v/>
      </c>
      <c r="G1143" s="9" t="str">
        <f>IF(B1143="", "", IFERROR((VLOOKUP(B1143,Ingredients!$A:$H,8,FALSE)*(D1143/(VLOOKUP(B1143,Ingredients!$A:$H,3,FALSE)))), "ingredient not in list"))</f>
        <v/>
      </c>
      <c r="H1143" t="str">
        <f t="shared" si="189"/>
        <v/>
      </c>
      <c r="I1143" s="69" t="str">
        <f>IF($B1143="", "", IFERROR((VLOOKUP($B1143,Ingredients!$A:$K,9,FALSE)*($D1143/(VLOOKUP($B1143,Ingredients!$A:$K,3,FALSE)))), "ingredient not in list"))</f>
        <v/>
      </c>
      <c r="J1143" t="str">
        <f t="shared" si="190"/>
        <v/>
      </c>
      <c r="K1143" s="69" t="str">
        <f>IF($B1143="", "", IFERROR((VLOOKUP($B1143,Ingredients!$A:$K,10,FALSE)*($D1143/(VLOOKUP($B1143,Ingredients!$A:$K,3,FALSE)))), "ingredient not in list"))</f>
        <v/>
      </c>
      <c r="L1143" t="str">
        <f t="shared" si="191"/>
        <v/>
      </c>
      <c r="M1143" s="69" t="str">
        <f>IF($B1143="", "", IFERROR((VLOOKUP($B1143,Ingredients!$A:$K,11,FALSE)*($D1143/(VLOOKUP($B1143,Ingredients!$A:$K,3,FALSE)))), "ingredient not in list"))</f>
        <v/>
      </c>
      <c r="N1143" t="str">
        <f t="shared" si="192"/>
        <v/>
      </c>
      <c r="O1143" s="29" t="str">
        <f>IF($B1143="", "", IFERROR((VLOOKUP($B1143,Ingredients!$A:$H,6,FALSE)*($D1143/(VLOOKUP($B1143,Ingredients!$A:$H,3,FALSE)))), "ingredient not in list"))</f>
        <v/>
      </c>
      <c r="P1143" s="9" t="str">
        <f>IF(AND(G1143&lt;&gt;"",G1144=""),SUM(G$1:G1144)-SUM(P$1:P1142),"")</f>
        <v/>
      </c>
      <c r="Q1143" t="str">
        <f>IF(AND(O1143&lt;&gt;"",O1144=""),SUM(O$1:O1144)-SUM(Q$1:Q1142),"")</f>
        <v/>
      </c>
      <c r="R1143" s="114" t="str">
        <f>IF(AND(I1143&lt;&gt;"",I1144=""),SUM(I$1:I1144)-SUM(R$1:R1142),"")</f>
        <v/>
      </c>
      <c r="S1143" s="114" t="str">
        <f>IF(AND(K1143&lt;&gt;"",K1144=""),SUM(K$1:K1144)-SUM(S$1:S1142),"")</f>
        <v/>
      </c>
      <c r="T1143" s="114" t="str">
        <f>IF(AND(M1143&lt;&gt;"",M1144=""),SUM(M$1:M1144)-SUM(T$1:T1142),"")</f>
        <v/>
      </c>
      <c r="V1143" s="9" t="str">
        <f t="shared" si="193"/>
        <v/>
      </c>
      <c r="W1143" s="28" t="str">
        <f t="shared" si="194"/>
        <v/>
      </c>
      <c r="X1143" s="114" t="str">
        <f t="shared" si="195"/>
        <v/>
      </c>
      <c r="Y1143" s="114" t="str">
        <f t="shared" si="196"/>
        <v/>
      </c>
      <c r="Z1143" s="114" t="str">
        <f t="shared" si="197"/>
        <v/>
      </c>
    </row>
    <row r="1144" spans="3:26" ht="15.75" customHeight="1" x14ac:dyDescent="0.2">
      <c r="C1144" t="str">
        <f t="shared" si="187"/>
        <v/>
      </c>
      <c r="E1144" s="3" t="str">
        <f>IF(B1144="","",IFERROR(VLOOKUP(B1144,Ingredients!$A:$G,4,FALSE),"ingredient not in list"))</f>
        <v/>
      </c>
      <c r="F1144" t="str">
        <f t="shared" si="188"/>
        <v/>
      </c>
      <c r="G1144" s="9" t="str">
        <f>IF(B1144="", "", IFERROR((VLOOKUP(B1144,Ingredients!$A:$H,8,FALSE)*(D1144/(VLOOKUP(B1144,Ingredients!$A:$H,3,FALSE)))), "ingredient not in list"))</f>
        <v/>
      </c>
      <c r="H1144" t="str">
        <f t="shared" si="189"/>
        <v/>
      </c>
      <c r="I1144" s="69" t="str">
        <f>IF($B1144="", "", IFERROR((VLOOKUP($B1144,Ingredients!$A:$K,9,FALSE)*($D1144/(VLOOKUP($B1144,Ingredients!$A:$K,3,FALSE)))), "ingredient not in list"))</f>
        <v/>
      </c>
      <c r="J1144" t="str">
        <f t="shared" si="190"/>
        <v/>
      </c>
      <c r="K1144" s="69" t="str">
        <f>IF($B1144="", "", IFERROR((VLOOKUP($B1144,Ingredients!$A:$K,10,FALSE)*($D1144/(VLOOKUP($B1144,Ingredients!$A:$K,3,FALSE)))), "ingredient not in list"))</f>
        <v/>
      </c>
      <c r="L1144" t="str">
        <f t="shared" si="191"/>
        <v/>
      </c>
      <c r="M1144" s="69" t="str">
        <f>IF($B1144="", "", IFERROR((VLOOKUP($B1144,Ingredients!$A:$K,11,FALSE)*($D1144/(VLOOKUP($B1144,Ingredients!$A:$K,3,FALSE)))), "ingredient not in list"))</f>
        <v/>
      </c>
      <c r="N1144" t="str">
        <f t="shared" si="192"/>
        <v/>
      </c>
      <c r="O1144" s="29" t="str">
        <f>IF($B1144="", "", IFERROR((VLOOKUP($B1144,Ingredients!$A:$H,6,FALSE)*($D1144/(VLOOKUP($B1144,Ingredients!$A:$H,3,FALSE)))), "ingredient not in list"))</f>
        <v/>
      </c>
      <c r="P1144" s="9" t="str">
        <f>IF(AND(G1144&lt;&gt;"",G1145=""),SUM(G$1:G1145)-SUM(P$1:P1143),"")</f>
        <v/>
      </c>
      <c r="Q1144" t="str">
        <f>IF(AND(O1144&lt;&gt;"",O1145=""),SUM(O$1:O1145)-SUM(Q$1:Q1143),"")</f>
        <v/>
      </c>
      <c r="R1144" s="114" t="str">
        <f>IF(AND(I1144&lt;&gt;"",I1145=""),SUM(I$1:I1145)-SUM(R$1:R1143),"")</f>
        <v/>
      </c>
      <c r="S1144" s="114" t="str">
        <f>IF(AND(K1144&lt;&gt;"",K1145=""),SUM(K$1:K1145)-SUM(S$1:S1143),"")</f>
        <v/>
      </c>
      <c r="T1144" s="114" t="str">
        <f>IF(AND(M1144&lt;&gt;"",M1145=""),SUM(M$1:M1145)-SUM(T$1:T1143),"")</f>
        <v/>
      </c>
      <c r="V1144" s="9" t="str">
        <f t="shared" si="193"/>
        <v/>
      </c>
      <c r="W1144" s="28" t="str">
        <f t="shared" si="194"/>
        <v/>
      </c>
      <c r="X1144" s="114" t="str">
        <f t="shared" si="195"/>
        <v/>
      </c>
      <c r="Y1144" s="114" t="str">
        <f t="shared" si="196"/>
        <v/>
      </c>
      <c r="Z1144" s="114" t="str">
        <f t="shared" si="197"/>
        <v/>
      </c>
    </row>
    <row r="1145" spans="3:26" ht="15.75" customHeight="1" x14ac:dyDescent="0.2">
      <c r="C1145" t="str">
        <f t="shared" si="187"/>
        <v/>
      </c>
      <c r="E1145" s="3" t="str">
        <f>IF(B1145="","",IFERROR(VLOOKUP(B1145,Ingredients!$A:$G,4,FALSE),"ingredient not in list"))</f>
        <v/>
      </c>
      <c r="F1145" t="str">
        <f t="shared" si="188"/>
        <v/>
      </c>
      <c r="G1145" s="9" t="str">
        <f>IF(B1145="", "", IFERROR((VLOOKUP(B1145,Ingredients!$A:$H,8,FALSE)*(D1145/(VLOOKUP(B1145,Ingredients!$A:$H,3,FALSE)))), "ingredient not in list"))</f>
        <v/>
      </c>
      <c r="H1145" t="str">
        <f t="shared" si="189"/>
        <v/>
      </c>
      <c r="I1145" s="69" t="str">
        <f>IF($B1145="", "", IFERROR((VLOOKUP($B1145,Ingredients!$A:$K,9,FALSE)*($D1145/(VLOOKUP($B1145,Ingredients!$A:$K,3,FALSE)))), "ingredient not in list"))</f>
        <v/>
      </c>
      <c r="J1145" t="str">
        <f t="shared" si="190"/>
        <v/>
      </c>
      <c r="K1145" s="69" t="str">
        <f>IF($B1145="", "", IFERROR((VLOOKUP($B1145,Ingredients!$A:$K,10,FALSE)*($D1145/(VLOOKUP($B1145,Ingredients!$A:$K,3,FALSE)))), "ingredient not in list"))</f>
        <v/>
      </c>
      <c r="L1145" t="str">
        <f t="shared" si="191"/>
        <v/>
      </c>
      <c r="M1145" s="69" t="str">
        <f>IF($B1145="", "", IFERROR((VLOOKUP($B1145,Ingredients!$A:$K,11,FALSE)*($D1145/(VLOOKUP($B1145,Ingredients!$A:$K,3,FALSE)))), "ingredient not in list"))</f>
        <v/>
      </c>
      <c r="N1145" t="str">
        <f t="shared" si="192"/>
        <v/>
      </c>
      <c r="O1145" s="29" t="str">
        <f>IF($B1145="", "", IFERROR((VLOOKUP($B1145,Ingredients!$A:$H,6,FALSE)*($D1145/(VLOOKUP($B1145,Ingredients!$A:$H,3,FALSE)))), "ingredient not in list"))</f>
        <v/>
      </c>
      <c r="P1145" s="9" t="str">
        <f>IF(AND(G1145&lt;&gt;"",G1146=""),SUM(G$1:G1146)-SUM(P$1:P1144),"")</f>
        <v/>
      </c>
      <c r="Q1145" t="str">
        <f>IF(AND(O1145&lt;&gt;"",O1146=""),SUM(O$1:O1146)-SUM(Q$1:Q1144),"")</f>
        <v/>
      </c>
      <c r="R1145" s="114" t="str">
        <f>IF(AND(I1145&lt;&gt;"",I1146=""),SUM(I$1:I1146)-SUM(R$1:R1144),"")</f>
        <v/>
      </c>
      <c r="S1145" s="114" t="str">
        <f>IF(AND(K1145&lt;&gt;"",K1146=""),SUM(K$1:K1146)-SUM(S$1:S1144),"")</f>
        <v/>
      </c>
      <c r="T1145" s="114" t="str">
        <f>IF(AND(M1145&lt;&gt;"",M1146=""),SUM(M$1:M1146)-SUM(T$1:T1144),"")</f>
        <v/>
      </c>
      <c r="V1145" s="9" t="str">
        <f t="shared" si="193"/>
        <v/>
      </c>
      <c r="W1145" s="28" t="str">
        <f t="shared" si="194"/>
        <v/>
      </c>
      <c r="X1145" s="114" t="str">
        <f t="shared" si="195"/>
        <v/>
      </c>
      <c r="Y1145" s="114" t="str">
        <f t="shared" si="196"/>
        <v/>
      </c>
      <c r="Z1145" s="114" t="str">
        <f t="shared" si="197"/>
        <v/>
      </c>
    </row>
    <row r="1146" spans="3:26" ht="15.75" customHeight="1" x14ac:dyDescent="0.2">
      <c r="C1146" t="str">
        <f t="shared" si="187"/>
        <v/>
      </c>
      <c r="E1146" s="3" t="str">
        <f>IF(B1146="","",IFERROR(VLOOKUP(B1146,Ingredients!$A:$G,4,FALSE),"ingredient not in list"))</f>
        <v/>
      </c>
      <c r="F1146" t="str">
        <f t="shared" si="188"/>
        <v/>
      </c>
      <c r="G1146" s="9" t="str">
        <f>IF(B1146="", "", IFERROR((VLOOKUP(B1146,Ingredients!$A:$H,8,FALSE)*(D1146/(VLOOKUP(B1146,Ingredients!$A:$H,3,FALSE)))), "ingredient not in list"))</f>
        <v/>
      </c>
      <c r="H1146" t="str">
        <f t="shared" si="189"/>
        <v/>
      </c>
      <c r="I1146" s="69" t="str">
        <f>IF($B1146="", "", IFERROR((VLOOKUP($B1146,Ingredients!$A:$K,9,FALSE)*($D1146/(VLOOKUP($B1146,Ingredients!$A:$K,3,FALSE)))), "ingredient not in list"))</f>
        <v/>
      </c>
      <c r="J1146" t="str">
        <f t="shared" si="190"/>
        <v/>
      </c>
      <c r="K1146" s="69" t="str">
        <f>IF($B1146="", "", IFERROR((VLOOKUP($B1146,Ingredients!$A:$K,10,FALSE)*($D1146/(VLOOKUP($B1146,Ingredients!$A:$K,3,FALSE)))), "ingredient not in list"))</f>
        <v/>
      </c>
      <c r="L1146" t="str">
        <f t="shared" si="191"/>
        <v/>
      </c>
      <c r="M1146" s="69" t="str">
        <f>IF($B1146="", "", IFERROR((VLOOKUP($B1146,Ingredients!$A:$K,11,FALSE)*($D1146/(VLOOKUP($B1146,Ingredients!$A:$K,3,FALSE)))), "ingredient not in list"))</f>
        <v/>
      </c>
      <c r="N1146" t="str">
        <f t="shared" si="192"/>
        <v/>
      </c>
      <c r="O1146" s="29" t="str">
        <f>IF($B1146="", "", IFERROR((VLOOKUP($B1146,Ingredients!$A:$H,6,FALSE)*($D1146/(VLOOKUP($B1146,Ingredients!$A:$H,3,FALSE)))), "ingredient not in list"))</f>
        <v/>
      </c>
      <c r="P1146" s="9" t="str">
        <f>IF(AND(G1146&lt;&gt;"",G1147=""),SUM(G$1:G1147)-SUM(P$1:P1145),"")</f>
        <v/>
      </c>
      <c r="Q1146" t="str">
        <f>IF(AND(O1146&lt;&gt;"",O1147=""),SUM(O$1:O1147)-SUM(Q$1:Q1145),"")</f>
        <v/>
      </c>
      <c r="R1146" s="114" t="str">
        <f>IF(AND(I1146&lt;&gt;"",I1147=""),SUM(I$1:I1147)-SUM(R$1:R1145),"")</f>
        <v/>
      </c>
      <c r="S1146" s="114" t="str">
        <f>IF(AND(K1146&lt;&gt;"",K1147=""),SUM(K$1:K1147)-SUM(S$1:S1145),"")</f>
        <v/>
      </c>
      <c r="T1146" s="114" t="str">
        <f>IF(AND(M1146&lt;&gt;"",M1147=""),SUM(M$1:M1147)-SUM(T$1:T1145),"")</f>
        <v/>
      </c>
      <c r="V1146" s="9" t="str">
        <f t="shared" si="193"/>
        <v/>
      </c>
      <c r="W1146" s="28" t="str">
        <f t="shared" si="194"/>
        <v/>
      </c>
      <c r="X1146" s="114" t="str">
        <f t="shared" si="195"/>
        <v/>
      </c>
      <c r="Y1146" s="114" t="str">
        <f t="shared" si="196"/>
        <v/>
      </c>
      <c r="Z1146" s="114" t="str">
        <f t="shared" si="197"/>
        <v/>
      </c>
    </row>
    <row r="1147" spans="3:26" ht="15.75" customHeight="1" x14ac:dyDescent="0.2">
      <c r="C1147" t="str">
        <f t="shared" si="187"/>
        <v/>
      </c>
      <c r="E1147" s="3" t="str">
        <f>IF(B1147="","",IFERROR(VLOOKUP(B1147,Ingredients!$A:$G,4,FALSE),"ingredient not in list"))</f>
        <v/>
      </c>
      <c r="F1147" t="str">
        <f t="shared" si="188"/>
        <v/>
      </c>
      <c r="G1147" s="9" t="str">
        <f>IF(B1147="", "", IFERROR((VLOOKUP(B1147,Ingredients!$A:$H,8,FALSE)*(D1147/(VLOOKUP(B1147,Ingredients!$A:$H,3,FALSE)))), "ingredient not in list"))</f>
        <v/>
      </c>
      <c r="H1147" t="str">
        <f t="shared" si="189"/>
        <v/>
      </c>
      <c r="I1147" s="69" t="str">
        <f>IF($B1147="", "", IFERROR((VLOOKUP($B1147,Ingredients!$A:$K,9,FALSE)*($D1147/(VLOOKUP($B1147,Ingredients!$A:$K,3,FALSE)))), "ingredient not in list"))</f>
        <v/>
      </c>
      <c r="J1147" t="str">
        <f t="shared" si="190"/>
        <v/>
      </c>
      <c r="K1147" s="69" t="str">
        <f>IF($B1147="", "", IFERROR((VLOOKUP($B1147,Ingredients!$A:$K,10,FALSE)*($D1147/(VLOOKUP($B1147,Ingredients!$A:$K,3,FALSE)))), "ingredient not in list"))</f>
        <v/>
      </c>
      <c r="L1147" t="str">
        <f t="shared" si="191"/>
        <v/>
      </c>
      <c r="M1147" s="69" t="str">
        <f>IF($B1147="", "", IFERROR((VLOOKUP($B1147,Ingredients!$A:$K,11,FALSE)*($D1147/(VLOOKUP($B1147,Ingredients!$A:$K,3,FALSE)))), "ingredient not in list"))</f>
        <v/>
      </c>
      <c r="N1147" t="str">
        <f t="shared" si="192"/>
        <v/>
      </c>
      <c r="O1147" s="29" t="str">
        <f>IF($B1147="", "", IFERROR((VLOOKUP($B1147,Ingredients!$A:$H,6,FALSE)*($D1147/(VLOOKUP($B1147,Ingredients!$A:$H,3,FALSE)))), "ingredient not in list"))</f>
        <v/>
      </c>
      <c r="P1147" s="9" t="str">
        <f>IF(AND(G1147&lt;&gt;"",G1148=""),SUM(G$1:G1148)-SUM(P$1:P1146),"")</f>
        <v/>
      </c>
      <c r="Q1147" t="str">
        <f>IF(AND(O1147&lt;&gt;"",O1148=""),SUM(O$1:O1148)-SUM(Q$1:Q1146),"")</f>
        <v/>
      </c>
      <c r="R1147" s="114" t="str">
        <f>IF(AND(I1147&lt;&gt;"",I1148=""),SUM(I$1:I1148)-SUM(R$1:R1146),"")</f>
        <v/>
      </c>
      <c r="S1147" s="114" t="str">
        <f>IF(AND(K1147&lt;&gt;"",K1148=""),SUM(K$1:K1148)-SUM(S$1:S1146),"")</f>
        <v/>
      </c>
      <c r="T1147" s="114" t="str">
        <f>IF(AND(M1147&lt;&gt;"",M1148=""),SUM(M$1:M1148)-SUM(T$1:T1146),"")</f>
        <v/>
      </c>
      <c r="V1147" s="9" t="str">
        <f t="shared" si="193"/>
        <v/>
      </c>
      <c r="W1147" s="28" t="str">
        <f t="shared" si="194"/>
        <v/>
      </c>
      <c r="X1147" s="114" t="str">
        <f t="shared" si="195"/>
        <v/>
      </c>
      <c r="Y1147" s="114" t="str">
        <f t="shared" si="196"/>
        <v/>
      </c>
      <c r="Z1147" s="114" t="str">
        <f t="shared" si="197"/>
        <v/>
      </c>
    </row>
    <row r="1148" spans="3:26" ht="15.75" customHeight="1" x14ac:dyDescent="0.2">
      <c r="C1148" t="str">
        <f t="shared" si="187"/>
        <v/>
      </c>
      <c r="E1148" s="3" t="str">
        <f>IF(B1148="","",IFERROR(VLOOKUP(B1148,Ingredients!$A:$G,4,FALSE),"ingredient not in list"))</f>
        <v/>
      </c>
      <c r="F1148" t="str">
        <f t="shared" si="188"/>
        <v/>
      </c>
      <c r="G1148" s="9" t="str">
        <f>IF(B1148="", "", IFERROR((VLOOKUP(B1148,Ingredients!$A:$H,8,FALSE)*(D1148/(VLOOKUP(B1148,Ingredients!$A:$H,3,FALSE)))), "ingredient not in list"))</f>
        <v/>
      </c>
      <c r="H1148" t="str">
        <f t="shared" si="189"/>
        <v/>
      </c>
      <c r="I1148" s="69" t="str">
        <f>IF($B1148="", "", IFERROR((VLOOKUP($B1148,Ingredients!$A:$K,9,FALSE)*($D1148/(VLOOKUP($B1148,Ingredients!$A:$K,3,FALSE)))), "ingredient not in list"))</f>
        <v/>
      </c>
      <c r="J1148" t="str">
        <f t="shared" si="190"/>
        <v/>
      </c>
      <c r="K1148" s="69" t="str">
        <f>IF($B1148="", "", IFERROR((VLOOKUP($B1148,Ingredients!$A:$K,10,FALSE)*($D1148/(VLOOKUP($B1148,Ingredients!$A:$K,3,FALSE)))), "ingredient not in list"))</f>
        <v/>
      </c>
      <c r="L1148" t="str">
        <f t="shared" si="191"/>
        <v/>
      </c>
      <c r="M1148" s="69" t="str">
        <f>IF($B1148="", "", IFERROR((VLOOKUP($B1148,Ingredients!$A:$K,11,FALSE)*($D1148/(VLOOKUP($B1148,Ingredients!$A:$K,3,FALSE)))), "ingredient not in list"))</f>
        <v/>
      </c>
      <c r="N1148" t="str">
        <f t="shared" si="192"/>
        <v/>
      </c>
      <c r="O1148" s="29" t="str">
        <f>IF($B1148="", "", IFERROR((VLOOKUP($B1148,Ingredients!$A:$H,6,FALSE)*($D1148/(VLOOKUP($B1148,Ingredients!$A:$H,3,FALSE)))), "ingredient not in list"))</f>
        <v/>
      </c>
      <c r="P1148" s="9" t="str">
        <f>IF(AND(G1148&lt;&gt;"",G1149=""),SUM(G$1:G1149)-SUM(P$1:P1147),"")</f>
        <v/>
      </c>
      <c r="Q1148" t="str">
        <f>IF(AND(O1148&lt;&gt;"",O1149=""),SUM(O$1:O1149)-SUM(Q$1:Q1147),"")</f>
        <v/>
      </c>
      <c r="R1148" s="114" t="str">
        <f>IF(AND(I1148&lt;&gt;"",I1149=""),SUM(I$1:I1149)-SUM(R$1:R1147),"")</f>
        <v/>
      </c>
      <c r="S1148" s="114" t="str">
        <f>IF(AND(K1148&lt;&gt;"",K1149=""),SUM(K$1:K1149)-SUM(S$1:S1147),"")</f>
        <v/>
      </c>
      <c r="T1148" s="114" t="str">
        <f>IF(AND(M1148&lt;&gt;"",M1149=""),SUM(M$1:M1149)-SUM(T$1:T1147),"")</f>
        <v/>
      </c>
      <c r="V1148" s="9" t="str">
        <f t="shared" si="193"/>
        <v/>
      </c>
      <c r="W1148" s="28" t="str">
        <f t="shared" si="194"/>
        <v/>
      </c>
      <c r="X1148" s="114" t="str">
        <f t="shared" si="195"/>
        <v/>
      </c>
      <c r="Y1148" s="114" t="str">
        <f t="shared" si="196"/>
        <v/>
      </c>
      <c r="Z1148" s="114" t="str">
        <f t="shared" si="197"/>
        <v/>
      </c>
    </row>
    <row r="1149" spans="3:26" ht="15.75" customHeight="1" x14ac:dyDescent="0.2">
      <c r="C1149" t="str">
        <f t="shared" si="187"/>
        <v/>
      </c>
      <c r="E1149" s="3" t="str">
        <f>IF(B1149="","",IFERROR(VLOOKUP(B1149,Ingredients!$A:$G,4,FALSE),"ingredient not in list"))</f>
        <v/>
      </c>
      <c r="F1149" t="str">
        <f t="shared" si="188"/>
        <v/>
      </c>
      <c r="G1149" s="9" t="str">
        <f>IF(B1149="", "", IFERROR((VLOOKUP(B1149,Ingredients!$A:$H,8,FALSE)*(D1149/(VLOOKUP(B1149,Ingredients!$A:$H,3,FALSE)))), "ingredient not in list"))</f>
        <v/>
      </c>
      <c r="H1149" t="str">
        <f t="shared" si="189"/>
        <v/>
      </c>
      <c r="I1149" s="69" t="str">
        <f>IF($B1149="", "", IFERROR((VLOOKUP($B1149,Ingredients!$A:$K,9,FALSE)*($D1149/(VLOOKUP($B1149,Ingredients!$A:$K,3,FALSE)))), "ingredient not in list"))</f>
        <v/>
      </c>
      <c r="J1149" t="str">
        <f t="shared" si="190"/>
        <v/>
      </c>
      <c r="K1149" s="69" t="str">
        <f>IF($B1149="", "", IFERROR((VLOOKUP($B1149,Ingredients!$A:$K,10,FALSE)*($D1149/(VLOOKUP($B1149,Ingredients!$A:$K,3,FALSE)))), "ingredient not in list"))</f>
        <v/>
      </c>
      <c r="L1149" t="str">
        <f t="shared" si="191"/>
        <v/>
      </c>
      <c r="M1149" s="69" t="str">
        <f>IF($B1149="", "", IFERROR((VLOOKUP($B1149,Ingredients!$A:$K,11,FALSE)*($D1149/(VLOOKUP($B1149,Ingredients!$A:$K,3,FALSE)))), "ingredient not in list"))</f>
        <v/>
      </c>
      <c r="N1149" t="str">
        <f t="shared" si="192"/>
        <v/>
      </c>
      <c r="O1149" s="29" t="str">
        <f>IF($B1149="", "", IFERROR((VLOOKUP($B1149,Ingredients!$A:$H,6,FALSE)*($D1149/(VLOOKUP($B1149,Ingredients!$A:$H,3,FALSE)))), "ingredient not in list"))</f>
        <v/>
      </c>
      <c r="P1149" s="9" t="str">
        <f>IF(AND(G1149&lt;&gt;"",G1150=""),SUM(G$1:G1150)-SUM(P$1:P1148),"")</f>
        <v/>
      </c>
      <c r="Q1149" t="str">
        <f>IF(AND(O1149&lt;&gt;"",O1150=""),SUM(O$1:O1150)-SUM(Q$1:Q1148),"")</f>
        <v/>
      </c>
      <c r="R1149" s="114" t="str">
        <f>IF(AND(I1149&lt;&gt;"",I1150=""),SUM(I$1:I1150)-SUM(R$1:R1148),"")</f>
        <v/>
      </c>
      <c r="S1149" s="114" t="str">
        <f>IF(AND(K1149&lt;&gt;"",K1150=""),SUM(K$1:K1150)-SUM(S$1:S1148),"")</f>
        <v/>
      </c>
      <c r="T1149" s="114" t="str">
        <f>IF(AND(M1149&lt;&gt;"",M1150=""),SUM(M$1:M1150)-SUM(T$1:T1148),"")</f>
        <v/>
      </c>
      <c r="V1149" s="9" t="str">
        <f t="shared" si="193"/>
        <v/>
      </c>
      <c r="W1149" s="28" t="str">
        <f t="shared" si="194"/>
        <v/>
      </c>
      <c r="X1149" s="114" t="str">
        <f t="shared" si="195"/>
        <v/>
      </c>
      <c r="Y1149" s="114" t="str">
        <f t="shared" si="196"/>
        <v/>
      </c>
      <c r="Z1149" s="114" t="str">
        <f t="shared" si="197"/>
        <v/>
      </c>
    </row>
    <row r="1150" spans="3:26" ht="15.75" customHeight="1" x14ac:dyDescent="0.2">
      <c r="C1150" t="str">
        <f t="shared" si="187"/>
        <v/>
      </c>
      <c r="E1150" s="3" t="str">
        <f>IF(B1150="","",IFERROR(VLOOKUP(B1150,Ingredients!$A:$G,4,FALSE),"ingredient not in list"))</f>
        <v/>
      </c>
      <c r="F1150" t="str">
        <f t="shared" si="188"/>
        <v/>
      </c>
      <c r="G1150" s="9" t="str">
        <f>IF(B1150="", "", IFERROR((VLOOKUP(B1150,Ingredients!$A:$H,8,FALSE)*(D1150/(VLOOKUP(B1150,Ingredients!$A:$H,3,FALSE)))), "ingredient not in list"))</f>
        <v/>
      </c>
      <c r="H1150" t="str">
        <f t="shared" si="189"/>
        <v/>
      </c>
      <c r="I1150" s="69" t="str">
        <f>IF($B1150="", "", IFERROR((VLOOKUP($B1150,Ingredients!$A:$K,9,FALSE)*($D1150/(VLOOKUP($B1150,Ingredients!$A:$K,3,FALSE)))), "ingredient not in list"))</f>
        <v/>
      </c>
      <c r="J1150" t="str">
        <f t="shared" si="190"/>
        <v/>
      </c>
      <c r="K1150" s="69" t="str">
        <f>IF($B1150="", "", IFERROR((VLOOKUP($B1150,Ingredients!$A:$K,10,FALSE)*($D1150/(VLOOKUP($B1150,Ingredients!$A:$K,3,FALSE)))), "ingredient not in list"))</f>
        <v/>
      </c>
      <c r="L1150" t="str">
        <f t="shared" si="191"/>
        <v/>
      </c>
      <c r="M1150" s="69" t="str">
        <f>IF($B1150="", "", IFERROR((VLOOKUP($B1150,Ingredients!$A:$K,11,FALSE)*($D1150/(VLOOKUP($B1150,Ingredients!$A:$K,3,FALSE)))), "ingredient not in list"))</f>
        <v/>
      </c>
      <c r="N1150" t="str">
        <f t="shared" si="192"/>
        <v/>
      </c>
      <c r="O1150" s="29" t="str">
        <f>IF($B1150="", "", IFERROR((VLOOKUP($B1150,Ingredients!$A:$H,6,FALSE)*($D1150/(VLOOKUP($B1150,Ingredients!$A:$H,3,FALSE)))), "ingredient not in list"))</f>
        <v/>
      </c>
      <c r="P1150" s="9" t="str">
        <f>IF(AND(G1150&lt;&gt;"",G1151=""),SUM(G$1:G1151)-SUM(P$1:P1149),"")</f>
        <v/>
      </c>
      <c r="Q1150" t="str">
        <f>IF(AND(O1150&lt;&gt;"",O1151=""),SUM(O$1:O1151)-SUM(Q$1:Q1149),"")</f>
        <v/>
      </c>
      <c r="R1150" s="114" t="str">
        <f>IF(AND(I1150&lt;&gt;"",I1151=""),SUM(I$1:I1151)-SUM(R$1:R1149),"")</f>
        <v/>
      </c>
      <c r="S1150" s="114" t="str">
        <f>IF(AND(K1150&lt;&gt;"",K1151=""),SUM(K$1:K1151)-SUM(S$1:S1149),"")</f>
        <v/>
      </c>
      <c r="T1150" s="114" t="str">
        <f>IF(AND(M1150&lt;&gt;"",M1151=""),SUM(M$1:M1151)-SUM(T$1:T1149),"")</f>
        <v/>
      </c>
      <c r="V1150" s="9" t="str">
        <f t="shared" si="193"/>
        <v/>
      </c>
      <c r="W1150" s="28" t="str">
        <f t="shared" si="194"/>
        <v/>
      </c>
      <c r="X1150" s="114" t="str">
        <f t="shared" si="195"/>
        <v/>
      </c>
      <c r="Y1150" s="114" t="str">
        <f t="shared" si="196"/>
        <v/>
      </c>
      <c r="Z1150" s="114" t="str">
        <f t="shared" si="197"/>
        <v/>
      </c>
    </row>
    <row r="1151" spans="3:26" ht="15.75" customHeight="1" x14ac:dyDescent="0.2">
      <c r="C1151" t="str">
        <f t="shared" si="187"/>
        <v/>
      </c>
      <c r="E1151" s="3" t="str">
        <f>IF(B1151="","",IFERROR(VLOOKUP(B1151,Ingredients!$A:$G,4,FALSE),"ingredient not in list"))</f>
        <v/>
      </c>
      <c r="F1151" t="str">
        <f t="shared" si="188"/>
        <v/>
      </c>
      <c r="G1151" s="9" t="str">
        <f>IF(B1151="", "", IFERROR((VLOOKUP(B1151,Ingredients!$A:$H,8,FALSE)*(D1151/(VLOOKUP(B1151,Ingredients!$A:$H,3,FALSE)))), "ingredient not in list"))</f>
        <v/>
      </c>
      <c r="H1151" t="str">
        <f t="shared" si="189"/>
        <v/>
      </c>
      <c r="I1151" s="69" t="str">
        <f>IF($B1151="", "", IFERROR((VLOOKUP($B1151,Ingredients!$A:$K,9,FALSE)*($D1151/(VLOOKUP($B1151,Ingredients!$A:$K,3,FALSE)))), "ingredient not in list"))</f>
        <v/>
      </c>
      <c r="J1151" t="str">
        <f t="shared" si="190"/>
        <v/>
      </c>
      <c r="K1151" s="69" t="str">
        <f>IF($B1151="", "", IFERROR((VLOOKUP($B1151,Ingredients!$A:$K,10,FALSE)*($D1151/(VLOOKUP($B1151,Ingredients!$A:$K,3,FALSE)))), "ingredient not in list"))</f>
        <v/>
      </c>
      <c r="L1151" t="str">
        <f t="shared" si="191"/>
        <v/>
      </c>
      <c r="M1151" s="69" t="str">
        <f>IF($B1151="", "", IFERROR((VLOOKUP($B1151,Ingredients!$A:$K,11,FALSE)*($D1151/(VLOOKUP($B1151,Ingredients!$A:$K,3,FALSE)))), "ingredient not in list"))</f>
        <v/>
      </c>
      <c r="N1151" t="str">
        <f t="shared" si="192"/>
        <v/>
      </c>
      <c r="O1151" s="29" t="str">
        <f>IF($B1151="", "", IFERROR((VLOOKUP($B1151,Ingredients!$A:$H,6,FALSE)*($D1151/(VLOOKUP($B1151,Ingredients!$A:$H,3,FALSE)))), "ingredient not in list"))</f>
        <v/>
      </c>
      <c r="P1151" s="9" t="str">
        <f>IF(AND(G1151&lt;&gt;"",G1152=""),SUM(G$1:G1152)-SUM(P$1:P1150),"")</f>
        <v/>
      </c>
      <c r="Q1151" t="str">
        <f>IF(AND(O1151&lt;&gt;"",O1152=""),SUM(O$1:O1152)-SUM(Q$1:Q1150),"")</f>
        <v/>
      </c>
      <c r="R1151" s="114" t="str">
        <f>IF(AND(I1151&lt;&gt;"",I1152=""),SUM(I$1:I1152)-SUM(R$1:R1150),"")</f>
        <v/>
      </c>
      <c r="S1151" s="114" t="str">
        <f>IF(AND(K1151&lt;&gt;"",K1152=""),SUM(K$1:K1152)-SUM(S$1:S1150),"")</f>
        <v/>
      </c>
      <c r="T1151" s="114" t="str">
        <f>IF(AND(M1151&lt;&gt;"",M1152=""),SUM(M$1:M1152)-SUM(T$1:T1150),"")</f>
        <v/>
      </c>
      <c r="V1151" s="9" t="str">
        <f t="shared" si="193"/>
        <v/>
      </c>
      <c r="W1151" s="28" t="str">
        <f t="shared" si="194"/>
        <v/>
      </c>
      <c r="X1151" s="114" t="str">
        <f t="shared" si="195"/>
        <v/>
      </c>
      <c r="Y1151" s="114" t="str">
        <f t="shared" si="196"/>
        <v/>
      </c>
      <c r="Z1151" s="114" t="str">
        <f t="shared" si="197"/>
        <v/>
      </c>
    </row>
    <row r="1152" spans="3:26" ht="15.75" customHeight="1" x14ac:dyDescent="0.2">
      <c r="C1152" t="str">
        <f t="shared" si="187"/>
        <v/>
      </c>
      <c r="E1152" s="3" t="str">
        <f>IF(B1152="","",IFERROR(VLOOKUP(B1152,Ingredients!$A:$G,4,FALSE),"ingredient not in list"))</f>
        <v/>
      </c>
      <c r="F1152" t="str">
        <f t="shared" si="188"/>
        <v/>
      </c>
      <c r="G1152" s="9" t="str">
        <f>IF(B1152="", "", IFERROR((VLOOKUP(B1152,Ingredients!$A:$H,8,FALSE)*(D1152/(VLOOKUP(B1152,Ingredients!$A:$H,3,FALSE)))), "ingredient not in list"))</f>
        <v/>
      </c>
      <c r="H1152" t="str">
        <f t="shared" si="189"/>
        <v/>
      </c>
      <c r="I1152" s="69" t="str">
        <f>IF($B1152="", "", IFERROR((VLOOKUP($B1152,Ingredients!$A:$K,9,FALSE)*($D1152/(VLOOKUP($B1152,Ingredients!$A:$K,3,FALSE)))), "ingredient not in list"))</f>
        <v/>
      </c>
      <c r="J1152" t="str">
        <f t="shared" si="190"/>
        <v/>
      </c>
      <c r="K1152" s="69" t="str">
        <f>IF($B1152="", "", IFERROR((VLOOKUP($B1152,Ingredients!$A:$K,10,FALSE)*($D1152/(VLOOKUP($B1152,Ingredients!$A:$K,3,FALSE)))), "ingredient not in list"))</f>
        <v/>
      </c>
      <c r="L1152" t="str">
        <f t="shared" si="191"/>
        <v/>
      </c>
      <c r="M1152" s="69" t="str">
        <f>IF($B1152="", "", IFERROR((VLOOKUP($B1152,Ingredients!$A:$K,11,FALSE)*($D1152/(VLOOKUP($B1152,Ingredients!$A:$K,3,FALSE)))), "ingredient not in list"))</f>
        <v/>
      </c>
      <c r="N1152" t="str">
        <f t="shared" si="192"/>
        <v/>
      </c>
      <c r="O1152" s="29" t="str">
        <f>IF($B1152="", "", IFERROR((VLOOKUP($B1152,Ingredients!$A:$H,6,FALSE)*($D1152/(VLOOKUP($B1152,Ingredients!$A:$H,3,FALSE)))), "ingredient not in list"))</f>
        <v/>
      </c>
      <c r="P1152" s="9" t="str">
        <f>IF(AND(G1152&lt;&gt;"",G1153=""),SUM(G$1:G1153)-SUM(P$1:P1151),"")</f>
        <v/>
      </c>
      <c r="Q1152" t="str">
        <f>IF(AND(O1152&lt;&gt;"",O1153=""),SUM(O$1:O1153)-SUM(Q$1:Q1151),"")</f>
        <v/>
      </c>
      <c r="R1152" s="114" t="str">
        <f>IF(AND(I1152&lt;&gt;"",I1153=""),SUM(I$1:I1153)-SUM(R$1:R1151),"")</f>
        <v/>
      </c>
      <c r="S1152" s="114" t="str">
        <f>IF(AND(K1152&lt;&gt;"",K1153=""),SUM(K$1:K1153)-SUM(S$1:S1151),"")</f>
        <v/>
      </c>
      <c r="T1152" s="114" t="str">
        <f>IF(AND(M1152&lt;&gt;"",M1153=""),SUM(M$1:M1153)-SUM(T$1:T1151),"")</f>
        <v/>
      </c>
      <c r="V1152" s="9" t="str">
        <f t="shared" si="193"/>
        <v/>
      </c>
      <c r="W1152" s="28" t="str">
        <f t="shared" si="194"/>
        <v/>
      </c>
      <c r="X1152" s="114" t="str">
        <f t="shared" si="195"/>
        <v/>
      </c>
      <c r="Y1152" s="114" t="str">
        <f t="shared" si="196"/>
        <v/>
      </c>
      <c r="Z1152" s="114" t="str">
        <f t="shared" si="197"/>
        <v/>
      </c>
    </row>
    <row r="1153" spans="3:26" ht="15.75" customHeight="1" x14ac:dyDescent="0.2">
      <c r="C1153" t="str">
        <f t="shared" si="187"/>
        <v/>
      </c>
      <c r="E1153" s="3" t="str">
        <f>IF(B1153="","",IFERROR(VLOOKUP(B1153,Ingredients!$A:$G,4,FALSE),"ingredient not in list"))</f>
        <v/>
      </c>
      <c r="F1153" t="str">
        <f t="shared" si="188"/>
        <v/>
      </c>
      <c r="G1153" s="9" t="str">
        <f>IF(B1153="", "", IFERROR((VLOOKUP(B1153,Ingredients!$A:$H,8,FALSE)*(D1153/(VLOOKUP(B1153,Ingredients!$A:$H,3,FALSE)))), "ingredient not in list"))</f>
        <v/>
      </c>
      <c r="H1153" t="str">
        <f t="shared" si="189"/>
        <v/>
      </c>
      <c r="I1153" s="69" t="str">
        <f>IF($B1153="", "", IFERROR((VLOOKUP($B1153,Ingredients!$A:$K,9,FALSE)*($D1153/(VLOOKUP($B1153,Ingredients!$A:$K,3,FALSE)))), "ingredient not in list"))</f>
        <v/>
      </c>
      <c r="J1153" t="str">
        <f t="shared" si="190"/>
        <v/>
      </c>
      <c r="K1153" s="69" t="str">
        <f>IF($B1153="", "", IFERROR((VLOOKUP($B1153,Ingredients!$A:$K,10,FALSE)*($D1153/(VLOOKUP($B1153,Ingredients!$A:$K,3,FALSE)))), "ingredient not in list"))</f>
        <v/>
      </c>
      <c r="L1153" t="str">
        <f t="shared" si="191"/>
        <v/>
      </c>
      <c r="M1153" s="69" t="str">
        <f>IF($B1153="", "", IFERROR((VLOOKUP($B1153,Ingredients!$A:$K,11,FALSE)*($D1153/(VLOOKUP($B1153,Ingredients!$A:$K,3,FALSE)))), "ingredient not in list"))</f>
        <v/>
      </c>
      <c r="N1153" t="str">
        <f t="shared" si="192"/>
        <v/>
      </c>
      <c r="O1153" s="29" t="str">
        <f>IF($B1153="", "", IFERROR((VLOOKUP($B1153,Ingredients!$A:$H,6,FALSE)*($D1153/(VLOOKUP($B1153,Ingredients!$A:$H,3,FALSE)))), "ingredient not in list"))</f>
        <v/>
      </c>
      <c r="P1153" s="9" t="str">
        <f>IF(AND(G1153&lt;&gt;"",G1154=""),SUM(G$1:G1154)-SUM(P$1:P1152),"")</f>
        <v/>
      </c>
      <c r="Q1153" t="str">
        <f>IF(AND(O1153&lt;&gt;"",O1154=""),SUM(O$1:O1154)-SUM(Q$1:Q1152),"")</f>
        <v/>
      </c>
      <c r="R1153" s="114" t="str">
        <f>IF(AND(I1153&lt;&gt;"",I1154=""),SUM(I$1:I1154)-SUM(R$1:R1152),"")</f>
        <v/>
      </c>
      <c r="S1153" s="114" t="str">
        <f>IF(AND(K1153&lt;&gt;"",K1154=""),SUM(K$1:K1154)-SUM(S$1:S1152),"")</f>
        <v/>
      </c>
      <c r="T1153" s="114" t="str">
        <f>IF(AND(M1153&lt;&gt;"",M1154=""),SUM(M$1:M1154)-SUM(T$1:T1152),"")</f>
        <v/>
      </c>
      <c r="V1153" s="9" t="str">
        <f t="shared" si="193"/>
        <v/>
      </c>
      <c r="W1153" s="28" t="str">
        <f t="shared" si="194"/>
        <v/>
      </c>
      <c r="X1153" s="114" t="str">
        <f t="shared" si="195"/>
        <v/>
      </c>
      <c r="Y1153" s="114" t="str">
        <f t="shared" si="196"/>
        <v/>
      </c>
      <c r="Z1153" s="114" t="str">
        <f t="shared" si="197"/>
        <v/>
      </c>
    </row>
    <row r="1154" spans="3:26" ht="15.75" customHeight="1" x14ac:dyDescent="0.2">
      <c r="C1154" t="str">
        <f t="shared" ref="C1154:C1217" si="198">IF($B1154="","", "|")</f>
        <v/>
      </c>
      <c r="E1154" s="3" t="str">
        <f>IF(B1154="","",IFERROR(VLOOKUP(B1154,Ingredients!$A:$G,4,FALSE),"ingredient not in list"))</f>
        <v/>
      </c>
      <c r="F1154" t="str">
        <f t="shared" ref="F1154:F1217" si="199">IF($B1154="","", "|")</f>
        <v/>
      </c>
      <c r="G1154" s="9" t="str">
        <f>IF(B1154="", "", IFERROR((VLOOKUP(B1154,Ingredients!$A:$H,8,FALSE)*(D1154/(VLOOKUP(B1154,Ingredients!$A:$H,3,FALSE)))), "ingredient not in list"))</f>
        <v/>
      </c>
      <c r="H1154" t="str">
        <f t="shared" ref="H1154:H1217" si="200">IF($B1154="","", "|")</f>
        <v/>
      </c>
      <c r="I1154" s="69" t="str">
        <f>IF($B1154="", "", IFERROR((VLOOKUP($B1154,Ingredients!$A:$K,9,FALSE)*($D1154/(VLOOKUP($B1154,Ingredients!$A:$K,3,FALSE)))), "ingredient not in list"))</f>
        <v/>
      </c>
      <c r="J1154" t="str">
        <f t="shared" ref="J1154:J1217" si="201">IF($B1154="","", "|")</f>
        <v/>
      </c>
      <c r="K1154" s="69" t="str">
        <f>IF($B1154="", "", IFERROR((VLOOKUP($B1154,Ingredients!$A:$K,10,FALSE)*($D1154/(VLOOKUP($B1154,Ingredients!$A:$K,3,FALSE)))), "ingredient not in list"))</f>
        <v/>
      </c>
      <c r="L1154" t="str">
        <f t="shared" ref="L1154:L1217" si="202">IF($B1154="","", "|")</f>
        <v/>
      </c>
      <c r="M1154" s="69" t="str">
        <f>IF($B1154="", "", IFERROR((VLOOKUP($B1154,Ingredients!$A:$K,11,FALSE)*($D1154/(VLOOKUP($B1154,Ingredients!$A:$K,3,FALSE)))), "ingredient not in list"))</f>
        <v/>
      </c>
      <c r="N1154" t="str">
        <f t="shared" ref="N1154:N1217" si="203">IF($B1154="","", "|")</f>
        <v/>
      </c>
      <c r="O1154" s="29" t="str">
        <f>IF($B1154="", "", IFERROR((VLOOKUP($B1154,Ingredients!$A:$H,6,FALSE)*($D1154/(VLOOKUP($B1154,Ingredients!$A:$H,3,FALSE)))), "ingredient not in list"))</f>
        <v/>
      </c>
      <c r="P1154" s="9" t="str">
        <f>IF(AND(G1154&lt;&gt;"",G1155=""),SUM(G$1:G1155)-SUM(P$1:P1153),"")</f>
        <v/>
      </c>
      <c r="Q1154" t="str">
        <f>IF(AND(O1154&lt;&gt;"",O1155=""),SUM(O$1:O1155)-SUM(Q$1:Q1153),"")</f>
        <v/>
      </c>
      <c r="R1154" s="114" t="str">
        <f>IF(AND(I1154&lt;&gt;"",I1155=""),SUM(I$1:I1155)-SUM(R$1:R1153),"")</f>
        <v/>
      </c>
      <c r="S1154" s="114" t="str">
        <f>IF(AND(K1154&lt;&gt;"",K1155=""),SUM(K$1:K1155)-SUM(S$1:S1153),"")</f>
        <v/>
      </c>
      <c r="T1154" s="114" t="str">
        <f>IF(AND(M1154&lt;&gt;"",M1155=""),SUM(M$1:M1155)-SUM(T$1:T1153),"")</f>
        <v/>
      </c>
      <c r="V1154" s="9" t="str">
        <f t="shared" si="193"/>
        <v/>
      </c>
      <c r="W1154" s="28" t="str">
        <f t="shared" si="194"/>
        <v/>
      </c>
      <c r="X1154" s="114" t="str">
        <f t="shared" si="195"/>
        <v/>
      </c>
      <c r="Y1154" s="114" t="str">
        <f t="shared" si="196"/>
        <v/>
      </c>
      <c r="Z1154" s="114" t="str">
        <f t="shared" si="197"/>
        <v/>
      </c>
    </row>
    <row r="1155" spans="3:26" ht="15.75" customHeight="1" x14ac:dyDescent="0.2">
      <c r="C1155" t="str">
        <f t="shared" si="198"/>
        <v/>
      </c>
      <c r="E1155" s="3" t="str">
        <f>IF(B1155="","",IFERROR(VLOOKUP(B1155,Ingredients!$A:$G,4,FALSE),"ingredient not in list"))</f>
        <v/>
      </c>
      <c r="F1155" t="str">
        <f t="shared" si="199"/>
        <v/>
      </c>
      <c r="G1155" s="9" t="str">
        <f>IF(B1155="", "", IFERROR((VLOOKUP(B1155,Ingredients!$A:$H,8,FALSE)*(D1155/(VLOOKUP(B1155,Ingredients!$A:$H,3,FALSE)))), "ingredient not in list"))</f>
        <v/>
      </c>
      <c r="H1155" t="str">
        <f t="shared" si="200"/>
        <v/>
      </c>
      <c r="I1155" s="69" t="str">
        <f>IF($B1155="", "", IFERROR((VLOOKUP($B1155,Ingredients!$A:$K,9,FALSE)*($D1155/(VLOOKUP($B1155,Ingredients!$A:$K,3,FALSE)))), "ingredient not in list"))</f>
        <v/>
      </c>
      <c r="J1155" t="str">
        <f t="shared" si="201"/>
        <v/>
      </c>
      <c r="K1155" s="69" t="str">
        <f>IF($B1155="", "", IFERROR((VLOOKUP($B1155,Ingredients!$A:$K,10,FALSE)*($D1155/(VLOOKUP($B1155,Ingredients!$A:$K,3,FALSE)))), "ingredient not in list"))</f>
        <v/>
      </c>
      <c r="L1155" t="str">
        <f t="shared" si="202"/>
        <v/>
      </c>
      <c r="M1155" s="69" t="str">
        <f>IF($B1155="", "", IFERROR((VLOOKUP($B1155,Ingredients!$A:$K,11,FALSE)*($D1155/(VLOOKUP($B1155,Ingredients!$A:$K,3,FALSE)))), "ingredient not in list"))</f>
        <v/>
      </c>
      <c r="N1155" t="str">
        <f t="shared" si="203"/>
        <v/>
      </c>
      <c r="O1155" s="29" t="str">
        <f>IF($B1155="", "", IFERROR((VLOOKUP($B1155,Ingredients!$A:$H,6,FALSE)*($D1155/(VLOOKUP($B1155,Ingredients!$A:$H,3,FALSE)))), "ingredient not in list"))</f>
        <v/>
      </c>
      <c r="P1155" s="9" t="str">
        <f>IF(AND(G1155&lt;&gt;"",G1156=""),SUM(G$1:G1156)-SUM(P$1:P1154),"")</f>
        <v/>
      </c>
      <c r="Q1155" t="str">
        <f>IF(AND(O1155&lt;&gt;"",O1156=""),SUM(O$1:O1156)-SUM(Q$1:Q1154),"")</f>
        <v/>
      </c>
      <c r="R1155" s="114" t="str">
        <f>IF(AND(I1155&lt;&gt;"",I1156=""),SUM(I$1:I1156)-SUM(R$1:R1154),"")</f>
        <v/>
      </c>
      <c r="S1155" s="114" t="str">
        <f>IF(AND(K1155&lt;&gt;"",K1156=""),SUM(K$1:K1156)-SUM(S$1:S1154),"")</f>
        <v/>
      </c>
      <c r="T1155" s="114" t="str">
        <f>IF(AND(M1155&lt;&gt;"",M1156=""),SUM(M$1:M1156)-SUM(T$1:T1154),"")</f>
        <v/>
      </c>
      <c r="V1155" s="9" t="str">
        <f t="shared" ref="V1155:V1218" si="204">IF(U1155="","",P1155/U1155)</f>
        <v/>
      </c>
      <c r="W1155" s="28" t="str">
        <f t="shared" ref="W1155:W1218" si="205">IF(U1155="","", Q1155/U1155)</f>
        <v/>
      </c>
      <c r="X1155" s="114" t="str">
        <f t="shared" ref="X1155:X1218" si="206">IF(R1155="","", R1155/U1155)</f>
        <v/>
      </c>
      <c r="Y1155" s="114" t="str">
        <f t="shared" ref="Y1155:Y1218" si="207">IF(S1155="","", S1155/U1155)</f>
        <v/>
      </c>
      <c r="Z1155" s="114" t="str">
        <f t="shared" ref="Z1155:Z1218" si="208">IF(T1155="","", T1155/U1155)</f>
        <v/>
      </c>
    </row>
    <row r="1156" spans="3:26" ht="15.75" customHeight="1" x14ac:dyDescent="0.2">
      <c r="C1156" t="str">
        <f t="shared" si="198"/>
        <v/>
      </c>
      <c r="E1156" s="3" t="str">
        <f>IF(B1156="","",IFERROR(VLOOKUP(B1156,Ingredients!$A:$G,4,FALSE),"ingredient not in list"))</f>
        <v/>
      </c>
      <c r="F1156" t="str">
        <f t="shared" si="199"/>
        <v/>
      </c>
      <c r="G1156" s="9" t="str">
        <f>IF(B1156="", "", IFERROR((VLOOKUP(B1156,Ingredients!$A:$H,8,FALSE)*(D1156/(VLOOKUP(B1156,Ingredients!$A:$H,3,FALSE)))), "ingredient not in list"))</f>
        <v/>
      </c>
      <c r="H1156" t="str">
        <f t="shared" si="200"/>
        <v/>
      </c>
      <c r="I1156" s="69" t="str">
        <f>IF($B1156="", "", IFERROR((VLOOKUP($B1156,Ingredients!$A:$K,9,FALSE)*($D1156/(VLOOKUP($B1156,Ingredients!$A:$K,3,FALSE)))), "ingredient not in list"))</f>
        <v/>
      </c>
      <c r="J1156" t="str">
        <f t="shared" si="201"/>
        <v/>
      </c>
      <c r="K1156" s="69" t="str">
        <f>IF($B1156="", "", IFERROR((VLOOKUP($B1156,Ingredients!$A:$K,10,FALSE)*($D1156/(VLOOKUP($B1156,Ingredients!$A:$K,3,FALSE)))), "ingredient not in list"))</f>
        <v/>
      </c>
      <c r="L1156" t="str">
        <f t="shared" si="202"/>
        <v/>
      </c>
      <c r="M1156" s="69" t="str">
        <f>IF($B1156="", "", IFERROR((VLOOKUP($B1156,Ingredients!$A:$K,11,FALSE)*($D1156/(VLOOKUP($B1156,Ingredients!$A:$K,3,FALSE)))), "ingredient not in list"))</f>
        <v/>
      </c>
      <c r="N1156" t="str">
        <f t="shared" si="203"/>
        <v/>
      </c>
      <c r="O1156" s="29" t="str">
        <f>IF($B1156="", "", IFERROR((VLOOKUP($B1156,Ingredients!$A:$H,6,FALSE)*($D1156/(VLOOKUP($B1156,Ingredients!$A:$H,3,FALSE)))), "ingredient not in list"))</f>
        <v/>
      </c>
      <c r="P1156" s="9" t="str">
        <f>IF(AND(G1156&lt;&gt;"",G1157=""),SUM(G$1:G1157)-SUM(P$1:P1155),"")</f>
        <v/>
      </c>
      <c r="Q1156" t="str">
        <f>IF(AND(O1156&lt;&gt;"",O1157=""),SUM(O$1:O1157)-SUM(Q$1:Q1155),"")</f>
        <v/>
      </c>
      <c r="R1156" s="114" t="str">
        <f>IF(AND(I1156&lt;&gt;"",I1157=""),SUM(I$1:I1157)-SUM(R$1:R1155),"")</f>
        <v/>
      </c>
      <c r="S1156" s="114" t="str">
        <f>IF(AND(K1156&lt;&gt;"",K1157=""),SUM(K$1:K1157)-SUM(S$1:S1155),"")</f>
        <v/>
      </c>
      <c r="T1156" s="114" t="str">
        <f>IF(AND(M1156&lt;&gt;"",M1157=""),SUM(M$1:M1157)-SUM(T$1:T1155),"")</f>
        <v/>
      </c>
      <c r="V1156" s="9" t="str">
        <f t="shared" si="204"/>
        <v/>
      </c>
      <c r="W1156" s="28" t="str">
        <f t="shared" si="205"/>
        <v/>
      </c>
      <c r="X1156" s="114" t="str">
        <f t="shared" si="206"/>
        <v/>
      </c>
      <c r="Y1156" s="114" t="str">
        <f t="shared" si="207"/>
        <v/>
      </c>
      <c r="Z1156" s="114" t="str">
        <f t="shared" si="208"/>
        <v/>
      </c>
    </row>
    <row r="1157" spans="3:26" ht="15.75" customHeight="1" x14ac:dyDescent="0.2">
      <c r="C1157" t="str">
        <f t="shared" si="198"/>
        <v/>
      </c>
      <c r="E1157" s="3" t="str">
        <f>IF(B1157="","",IFERROR(VLOOKUP(B1157,Ingredients!$A:$G,4,FALSE),"ingredient not in list"))</f>
        <v/>
      </c>
      <c r="F1157" t="str">
        <f t="shared" si="199"/>
        <v/>
      </c>
      <c r="G1157" s="9" t="str">
        <f>IF(B1157="", "", IFERROR((VLOOKUP(B1157,Ingredients!$A:$H,8,FALSE)*(D1157/(VLOOKUP(B1157,Ingredients!$A:$H,3,FALSE)))), "ingredient not in list"))</f>
        <v/>
      </c>
      <c r="H1157" t="str">
        <f t="shared" si="200"/>
        <v/>
      </c>
      <c r="I1157" s="69" t="str">
        <f>IF($B1157="", "", IFERROR((VLOOKUP($B1157,Ingredients!$A:$K,9,FALSE)*($D1157/(VLOOKUP($B1157,Ingredients!$A:$K,3,FALSE)))), "ingredient not in list"))</f>
        <v/>
      </c>
      <c r="J1157" t="str">
        <f t="shared" si="201"/>
        <v/>
      </c>
      <c r="K1157" s="69" t="str">
        <f>IF($B1157="", "", IFERROR((VLOOKUP($B1157,Ingredients!$A:$K,10,FALSE)*($D1157/(VLOOKUP($B1157,Ingredients!$A:$K,3,FALSE)))), "ingredient not in list"))</f>
        <v/>
      </c>
      <c r="L1157" t="str">
        <f t="shared" si="202"/>
        <v/>
      </c>
      <c r="M1157" s="69" t="str">
        <f>IF($B1157="", "", IFERROR((VLOOKUP($B1157,Ingredients!$A:$K,11,FALSE)*($D1157/(VLOOKUP($B1157,Ingredients!$A:$K,3,FALSE)))), "ingredient not in list"))</f>
        <v/>
      </c>
      <c r="N1157" t="str">
        <f t="shared" si="203"/>
        <v/>
      </c>
      <c r="O1157" s="29" t="str">
        <f>IF($B1157="", "", IFERROR((VLOOKUP($B1157,Ingredients!$A:$H,6,FALSE)*($D1157/(VLOOKUP($B1157,Ingredients!$A:$H,3,FALSE)))), "ingredient not in list"))</f>
        <v/>
      </c>
      <c r="P1157" s="9" t="str">
        <f>IF(AND(G1157&lt;&gt;"",G1158=""),SUM(G$1:G1158)-SUM(P$1:P1156),"")</f>
        <v/>
      </c>
      <c r="Q1157" t="str">
        <f>IF(AND(O1157&lt;&gt;"",O1158=""),SUM(O$1:O1158)-SUM(Q$1:Q1156),"")</f>
        <v/>
      </c>
      <c r="R1157" s="114" t="str">
        <f>IF(AND(I1157&lt;&gt;"",I1158=""),SUM(I$1:I1158)-SUM(R$1:R1156),"")</f>
        <v/>
      </c>
      <c r="S1157" s="114" t="str">
        <f>IF(AND(K1157&lt;&gt;"",K1158=""),SUM(K$1:K1158)-SUM(S$1:S1156),"")</f>
        <v/>
      </c>
      <c r="T1157" s="114" t="str">
        <f>IF(AND(M1157&lt;&gt;"",M1158=""),SUM(M$1:M1158)-SUM(T$1:T1156),"")</f>
        <v/>
      </c>
      <c r="V1157" s="9" t="str">
        <f t="shared" si="204"/>
        <v/>
      </c>
      <c r="W1157" s="28" t="str">
        <f t="shared" si="205"/>
        <v/>
      </c>
      <c r="X1157" s="114" t="str">
        <f t="shared" si="206"/>
        <v/>
      </c>
      <c r="Y1157" s="114" t="str">
        <f t="shared" si="207"/>
        <v/>
      </c>
      <c r="Z1157" s="114" t="str">
        <f t="shared" si="208"/>
        <v/>
      </c>
    </row>
    <row r="1158" spans="3:26" ht="15.75" customHeight="1" x14ac:dyDescent="0.2">
      <c r="C1158" t="str">
        <f t="shared" si="198"/>
        <v/>
      </c>
      <c r="E1158" s="3" t="str">
        <f>IF(B1158="","",IFERROR(VLOOKUP(B1158,Ingredients!$A:$G,4,FALSE),"ingredient not in list"))</f>
        <v/>
      </c>
      <c r="F1158" t="str">
        <f t="shared" si="199"/>
        <v/>
      </c>
      <c r="G1158" s="9" t="str">
        <f>IF(B1158="", "", IFERROR((VLOOKUP(B1158,Ingredients!$A:$H,8,FALSE)*(D1158/(VLOOKUP(B1158,Ingredients!$A:$H,3,FALSE)))), "ingredient not in list"))</f>
        <v/>
      </c>
      <c r="H1158" t="str">
        <f t="shared" si="200"/>
        <v/>
      </c>
      <c r="I1158" s="69" t="str">
        <f>IF($B1158="", "", IFERROR((VLOOKUP($B1158,Ingredients!$A:$K,9,FALSE)*($D1158/(VLOOKUP($B1158,Ingredients!$A:$K,3,FALSE)))), "ingredient not in list"))</f>
        <v/>
      </c>
      <c r="J1158" t="str">
        <f t="shared" si="201"/>
        <v/>
      </c>
      <c r="K1158" s="69" t="str">
        <f>IF($B1158="", "", IFERROR((VLOOKUP($B1158,Ingredients!$A:$K,10,FALSE)*($D1158/(VLOOKUP($B1158,Ingredients!$A:$K,3,FALSE)))), "ingredient not in list"))</f>
        <v/>
      </c>
      <c r="L1158" t="str">
        <f t="shared" si="202"/>
        <v/>
      </c>
      <c r="M1158" s="69" t="str">
        <f>IF($B1158="", "", IFERROR((VLOOKUP($B1158,Ingredients!$A:$K,11,FALSE)*($D1158/(VLOOKUP($B1158,Ingredients!$A:$K,3,FALSE)))), "ingredient not in list"))</f>
        <v/>
      </c>
      <c r="N1158" t="str">
        <f t="shared" si="203"/>
        <v/>
      </c>
      <c r="O1158" s="29" t="str">
        <f>IF($B1158="", "", IFERROR((VLOOKUP($B1158,Ingredients!$A:$H,6,FALSE)*($D1158/(VLOOKUP($B1158,Ingredients!$A:$H,3,FALSE)))), "ingredient not in list"))</f>
        <v/>
      </c>
      <c r="P1158" s="9" t="str">
        <f>IF(AND(G1158&lt;&gt;"",G1159=""),SUM(G$1:G1159)-SUM(P$1:P1157),"")</f>
        <v/>
      </c>
      <c r="Q1158" t="str">
        <f>IF(AND(O1158&lt;&gt;"",O1159=""),SUM(O$1:O1159)-SUM(Q$1:Q1157),"")</f>
        <v/>
      </c>
      <c r="R1158" s="114" t="str">
        <f>IF(AND(I1158&lt;&gt;"",I1159=""),SUM(I$1:I1159)-SUM(R$1:R1157),"")</f>
        <v/>
      </c>
      <c r="S1158" s="114" t="str">
        <f>IF(AND(K1158&lt;&gt;"",K1159=""),SUM(K$1:K1159)-SUM(S$1:S1157),"")</f>
        <v/>
      </c>
      <c r="T1158" s="114" t="str">
        <f>IF(AND(M1158&lt;&gt;"",M1159=""),SUM(M$1:M1159)-SUM(T$1:T1157),"")</f>
        <v/>
      </c>
      <c r="V1158" s="9" t="str">
        <f t="shared" si="204"/>
        <v/>
      </c>
      <c r="W1158" s="28" t="str">
        <f t="shared" si="205"/>
        <v/>
      </c>
      <c r="X1158" s="114" t="str">
        <f t="shared" si="206"/>
        <v/>
      </c>
      <c r="Y1158" s="114" t="str">
        <f t="shared" si="207"/>
        <v/>
      </c>
      <c r="Z1158" s="114" t="str">
        <f t="shared" si="208"/>
        <v/>
      </c>
    </row>
    <row r="1159" spans="3:26" ht="15.75" customHeight="1" x14ac:dyDescent="0.2">
      <c r="C1159" t="str">
        <f t="shared" si="198"/>
        <v/>
      </c>
      <c r="E1159" s="3" t="str">
        <f>IF(B1159="","",IFERROR(VLOOKUP(B1159,Ingredients!$A:$G,4,FALSE),"ingredient not in list"))</f>
        <v/>
      </c>
      <c r="F1159" t="str">
        <f t="shared" si="199"/>
        <v/>
      </c>
      <c r="G1159" s="9" t="str">
        <f>IF(B1159="", "", IFERROR((VLOOKUP(B1159,Ingredients!$A:$H,8,FALSE)*(D1159/(VLOOKUP(B1159,Ingredients!$A:$H,3,FALSE)))), "ingredient not in list"))</f>
        <v/>
      </c>
      <c r="H1159" t="str">
        <f t="shared" si="200"/>
        <v/>
      </c>
      <c r="I1159" s="69" t="str">
        <f>IF($B1159="", "", IFERROR((VLOOKUP($B1159,Ingredients!$A:$K,9,FALSE)*($D1159/(VLOOKUP($B1159,Ingredients!$A:$K,3,FALSE)))), "ingredient not in list"))</f>
        <v/>
      </c>
      <c r="J1159" t="str">
        <f t="shared" si="201"/>
        <v/>
      </c>
      <c r="K1159" s="69" t="str">
        <f>IF($B1159="", "", IFERROR((VLOOKUP($B1159,Ingredients!$A:$K,10,FALSE)*($D1159/(VLOOKUP($B1159,Ingredients!$A:$K,3,FALSE)))), "ingredient not in list"))</f>
        <v/>
      </c>
      <c r="L1159" t="str">
        <f t="shared" si="202"/>
        <v/>
      </c>
      <c r="M1159" s="69" t="str">
        <f>IF($B1159="", "", IFERROR((VLOOKUP($B1159,Ingredients!$A:$K,11,FALSE)*($D1159/(VLOOKUP($B1159,Ingredients!$A:$K,3,FALSE)))), "ingredient not in list"))</f>
        <v/>
      </c>
      <c r="N1159" t="str">
        <f t="shared" si="203"/>
        <v/>
      </c>
      <c r="O1159" s="29" t="str">
        <f>IF($B1159="", "", IFERROR((VLOOKUP($B1159,Ingredients!$A:$H,6,FALSE)*($D1159/(VLOOKUP($B1159,Ingredients!$A:$H,3,FALSE)))), "ingredient not in list"))</f>
        <v/>
      </c>
      <c r="P1159" s="9" t="str">
        <f>IF(AND(G1159&lt;&gt;"",G1160=""),SUM(G$1:G1160)-SUM(P$1:P1158),"")</f>
        <v/>
      </c>
      <c r="Q1159" t="str">
        <f>IF(AND(O1159&lt;&gt;"",O1160=""),SUM(O$1:O1160)-SUM(Q$1:Q1158),"")</f>
        <v/>
      </c>
      <c r="R1159" s="114" t="str">
        <f>IF(AND(I1159&lt;&gt;"",I1160=""),SUM(I$1:I1160)-SUM(R$1:R1158),"")</f>
        <v/>
      </c>
      <c r="S1159" s="114" t="str">
        <f>IF(AND(K1159&lt;&gt;"",K1160=""),SUM(K$1:K1160)-SUM(S$1:S1158),"")</f>
        <v/>
      </c>
      <c r="T1159" s="114" t="str">
        <f>IF(AND(M1159&lt;&gt;"",M1160=""),SUM(M$1:M1160)-SUM(T$1:T1158),"")</f>
        <v/>
      </c>
      <c r="V1159" s="9" t="str">
        <f t="shared" si="204"/>
        <v/>
      </c>
      <c r="W1159" s="28" t="str">
        <f t="shared" si="205"/>
        <v/>
      </c>
      <c r="X1159" s="114" t="str">
        <f t="shared" si="206"/>
        <v/>
      </c>
      <c r="Y1159" s="114" t="str">
        <f t="shared" si="207"/>
        <v/>
      </c>
      <c r="Z1159" s="114" t="str">
        <f t="shared" si="208"/>
        <v/>
      </c>
    </row>
    <row r="1160" spans="3:26" ht="15.75" customHeight="1" x14ac:dyDescent="0.2">
      <c r="C1160" t="str">
        <f t="shared" si="198"/>
        <v/>
      </c>
      <c r="E1160" s="3" t="str">
        <f>IF(B1160="","",IFERROR(VLOOKUP(B1160,Ingredients!$A:$G,4,FALSE),"ingredient not in list"))</f>
        <v/>
      </c>
      <c r="F1160" t="str">
        <f t="shared" si="199"/>
        <v/>
      </c>
      <c r="G1160" s="9" t="str">
        <f>IF(B1160="", "", IFERROR((VLOOKUP(B1160,Ingredients!$A:$H,8,FALSE)*(D1160/(VLOOKUP(B1160,Ingredients!$A:$H,3,FALSE)))), "ingredient not in list"))</f>
        <v/>
      </c>
      <c r="H1160" t="str">
        <f t="shared" si="200"/>
        <v/>
      </c>
      <c r="I1160" s="69" t="str">
        <f>IF($B1160="", "", IFERROR((VLOOKUP($B1160,Ingredients!$A:$K,9,FALSE)*($D1160/(VLOOKUP($B1160,Ingredients!$A:$K,3,FALSE)))), "ingredient not in list"))</f>
        <v/>
      </c>
      <c r="J1160" t="str">
        <f t="shared" si="201"/>
        <v/>
      </c>
      <c r="K1160" s="69" t="str">
        <f>IF($B1160="", "", IFERROR((VLOOKUP($B1160,Ingredients!$A:$K,10,FALSE)*($D1160/(VLOOKUP($B1160,Ingredients!$A:$K,3,FALSE)))), "ingredient not in list"))</f>
        <v/>
      </c>
      <c r="L1160" t="str">
        <f t="shared" si="202"/>
        <v/>
      </c>
      <c r="M1160" s="69" t="str">
        <f>IF($B1160="", "", IFERROR((VLOOKUP($B1160,Ingredients!$A:$K,11,FALSE)*($D1160/(VLOOKUP($B1160,Ingredients!$A:$K,3,FALSE)))), "ingredient not in list"))</f>
        <v/>
      </c>
      <c r="N1160" t="str">
        <f t="shared" si="203"/>
        <v/>
      </c>
      <c r="O1160" s="29" t="str">
        <f>IF($B1160="", "", IFERROR((VLOOKUP($B1160,Ingredients!$A:$H,6,FALSE)*($D1160/(VLOOKUP($B1160,Ingredients!$A:$H,3,FALSE)))), "ingredient not in list"))</f>
        <v/>
      </c>
      <c r="P1160" s="9" t="str">
        <f>IF(AND(G1160&lt;&gt;"",G1161=""),SUM(G$1:G1161)-SUM(P$1:P1159),"")</f>
        <v/>
      </c>
      <c r="Q1160" t="str">
        <f>IF(AND(O1160&lt;&gt;"",O1161=""),SUM(O$1:O1161)-SUM(Q$1:Q1159),"")</f>
        <v/>
      </c>
      <c r="R1160" s="114" t="str">
        <f>IF(AND(I1160&lt;&gt;"",I1161=""),SUM(I$1:I1161)-SUM(R$1:R1159),"")</f>
        <v/>
      </c>
      <c r="S1160" s="114" t="str">
        <f>IF(AND(K1160&lt;&gt;"",K1161=""),SUM(K$1:K1161)-SUM(S$1:S1159),"")</f>
        <v/>
      </c>
      <c r="T1160" s="114" t="str">
        <f>IF(AND(M1160&lt;&gt;"",M1161=""),SUM(M$1:M1161)-SUM(T$1:T1159),"")</f>
        <v/>
      </c>
      <c r="V1160" s="9" t="str">
        <f t="shared" si="204"/>
        <v/>
      </c>
      <c r="W1160" s="28" t="str">
        <f t="shared" si="205"/>
        <v/>
      </c>
      <c r="X1160" s="114" t="str">
        <f t="shared" si="206"/>
        <v/>
      </c>
      <c r="Y1160" s="114" t="str">
        <f t="shared" si="207"/>
        <v/>
      </c>
      <c r="Z1160" s="114" t="str">
        <f t="shared" si="208"/>
        <v/>
      </c>
    </row>
    <row r="1161" spans="3:26" ht="15.75" customHeight="1" x14ac:dyDescent="0.2">
      <c r="C1161" t="str">
        <f t="shared" si="198"/>
        <v/>
      </c>
      <c r="E1161" s="3" t="str">
        <f>IF(B1161="","",IFERROR(VLOOKUP(B1161,Ingredients!$A:$G,4,FALSE),"ingredient not in list"))</f>
        <v/>
      </c>
      <c r="F1161" t="str">
        <f t="shared" si="199"/>
        <v/>
      </c>
      <c r="G1161" s="9" t="str">
        <f>IF(B1161="", "", IFERROR((VLOOKUP(B1161,Ingredients!$A:$H,8,FALSE)*(D1161/(VLOOKUP(B1161,Ingredients!$A:$H,3,FALSE)))), "ingredient not in list"))</f>
        <v/>
      </c>
      <c r="H1161" t="str">
        <f t="shared" si="200"/>
        <v/>
      </c>
      <c r="I1161" s="69" t="str">
        <f>IF($B1161="", "", IFERROR((VLOOKUP($B1161,Ingredients!$A:$K,9,FALSE)*($D1161/(VLOOKUP($B1161,Ingredients!$A:$K,3,FALSE)))), "ingredient not in list"))</f>
        <v/>
      </c>
      <c r="J1161" t="str">
        <f t="shared" si="201"/>
        <v/>
      </c>
      <c r="K1161" s="69" t="str">
        <f>IF($B1161="", "", IFERROR((VLOOKUP($B1161,Ingredients!$A:$K,10,FALSE)*($D1161/(VLOOKUP($B1161,Ingredients!$A:$K,3,FALSE)))), "ingredient not in list"))</f>
        <v/>
      </c>
      <c r="L1161" t="str">
        <f t="shared" si="202"/>
        <v/>
      </c>
      <c r="M1161" s="69" t="str">
        <f>IF($B1161="", "", IFERROR((VLOOKUP($B1161,Ingredients!$A:$K,11,FALSE)*($D1161/(VLOOKUP($B1161,Ingredients!$A:$K,3,FALSE)))), "ingredient not in list"))</f>
        <v/>
      </c>
      <c r="N1161" t="str">
        <f t="shared" si="203"/>
        <v/>
      </c>
      <c r="O1161" s="29" t="str">
        <f>IF($B1161="", "", IFERROR((VLOOKUP($B1161,Ingredients!$A:$H,6,FALSE)*($D1161/(VLOOKUP($B1161,Ingredients!$A:$H,3,FALSE)))), "ingredient not in list"))</f>
        <v/>
      </c>
      <c r="P1161" s="9" t="str">
        <f>IF(AND(G1161&lt;&gt;"",G1162=""),SUM(G$1:G1162)-SUM(P$1:P1160),"")</f>
        <v/>
      </c>
      <c r="Q1161" t="str">
        <f>IF(AND(O1161&lt;&gt;"",O1162=""),SUM(O$1:O1162)-SUM(Q$1:Q1160),"")</f>
        <v/>
      </c>
      <c r="R1161" s="114" t="str">
        <f>IF(AND(I1161&lt;&gt;"",I1162=""),SUM(I$1:I1162)-SUM(R$1:R1160),"")</f>
        <v/>
      </c>
      <c r="S1161" s="114" t="str">
        <f>IF(AND(K1161&lt;&gt;"",K1162=""),SUM(K$1:K1162)-SUM(S$1:S1160),"")</f>
        <v/>
      </c>
      <c r="T1161" s="114" t="str">
        <f>IF(AND(M1161&lt;&gt;"",M1162=""),SUM(M$1:M1162)-SUM(T$1:T1160),"")</f>
        <v/>
      </c>
      <c r="V1161" s="9" t="str">
        <f t="shared" si="204"/>
        <v/>
      </c>
      <c r="W1161" s="28" t="str">
        <f t="shared" si="205"/>
        <v/>
      </c>
      <c r="X1161" s="114" t="str">
        <f t="shared" si="206"/>
        <v/>
      </c>
      <c r="Y1161" s="114" t="str">
        <f t="shared" si="207"/>
        <v/>
      </c>
      <c r="Z1161" s="114" t="str">
        <f t="shared" si="208"/>
        <v/>
      </c>
    </row>
    <row r="1162" spans="3:26" ht="15.75" customHeight="1" x14ac:dyDescent="0.2">
      <c r="C1162" t="str">
        <f t="shared" si="198"/>
        <v/>
      </c>
      <c r="E1162" s="3" t="str">
        <f>IF(B1162="","",IFERROR(VLOOKUP(B1162,Ingredients!$A:$G,4,FALSE),"ingredient not in list"))</f>
        <v/>
      </c>
      <c r="F1162" t="str">
        <f t="shared" si="199"/>
        <v/>
      </c>
      <c r="G1162" s="9" t="str">
        <f>IF(B1162="", "", IFERROR((VLOOKUP(B1162,Ingredients!$A:$H,8,FALSE)*(D1162/(VLOOKUP(B1162,Ingredients!$A:$H,3,FALSE)))), "ingredient not in list"))</f>
        <v/>
      </c>
      <c r="H1162" t="str">
        <f t="shared" si="200"/>
        <v/>
      </c>
      <c r="I1162" s="69" t="str">
        <f>IF($B1162="", "", IFERROR((VLOOKUP($B1162,Ingredients!$A:$K,9,FALSE)*($D1162/(VLOOKUP($B1162,Ingredients!$A:$K,3,FALSE)))), "ingredient not in list"))</f>
        <v/>
      </c>
      <c r="J1162" t="str">
        <f t="shared" si="201"/>
        <v/>
      </c>
      <c r="K1162" s="69" t="str">
        <f>IF($B1162="", "", IFERROR((VLOOKUP($B1162,Ingredients!$A:$K,10,FALSE)*($D1162/(VLOOKUP($B1162,Ingredients!$A:$K,3,FALSE)))), "ingredient not in list"))</f>
        <v/>
      </c>
      <c r="L1162" t="str">
        <f t="shared" si="202"/>
        <v/>
      </c>
      <c r="M1162" s="69" t="str">
        <f>IF($B1162="", "", IFERROR((VLOOKUP($B1162,Ingredients!$A:$K,11,FALSE)*($D1162/(VLOOKUP($B1162,Ingredients!$A:$K,3,FALSE)))), "ingredient not in list"))</f>
        <v/>
      </c>
      <c r="N1162" t="str">
        <f t="shared" si="203"/>
        <v/>
      </c>
      <c r="O1162" s="29" t="str">
        <f>IF($B1162="", "", IFERROR((VLOOKUP($B1162,Ingredients!$A:$H,6,FALSE)*($D1162/(VLOOKUP($B1162,Ingredients!$A:$H,3,FALSE)))), "ingredient not in list"))</f>
        <v/>
      </c>
      <c r="P1162" s="9" t="str">
        <f>IF(AND(G1162&lt;&gt;"",G1163=""),SUM(G$1:G1163)-SUM(P$1:P1161),"")</f>
        <v/>
      </c>
      <c r="Q1162" t="str">
        <f>IF(AND(O1162&lt;&gt;"",O1163=""),SUM(O$1:O1163)-SUM(Q$1:Q1161),"")</f>
        <v/>
      </c>
      <c r="R1162" s="114" t="str">
        <f>IF(AND(I1162&lt;&gt;"",I1163=""),SUM(I$1:I1163)-SUM(R$1:R1161),"")</f>
        <v/>
      </c>
      <c r="S1162" s="114" t="str">
        <f>IF(AND(K1162&lt;&gt;"",K1163=""),SUM(K$1:K1163)-SUM(S$1:S1161),"")</f>
        <v/>
      </c>
      <c r="T1162" s="114" t="str">
        <f>IF(AND(M1162&lt;&gt;"",M1163=""),SUM(M$1:M1163)-SUM(T$1:T1161),"")</f>
        <v/>
      </c>
      <c r="V1162" s="9" t="str">
        <f t="shared" si="204"/>
        <v/>
      </c>
      <c r="W1162" s="28" t="str">
        <f t="shared" si="205"/>
        <v/>
      </c>
      <c r="X1162" s="114" t="str">
        <f t="shared" si="206"/>
        <v/>
      </c>
      <c r="Y1162" s="114" t="str">
        <f t="shared" si="207"/>
        <v/>
      </c>
      <c r="Z1162" s="114" t="str">
        <f t="shared" si="208"/>
        <v/>
      </c>
    </row>
    <row r="1163" spans="3:26" ht="15.75" customHeight="1" x14ac:dyDescent="0.2">
      <c r="C1163" t="str">
        <f t="shared" si="198"/>
        <v/>
      </c>
      <c r="E1163" s="3" t="str">
        <f>IF(B1163="","",IFERROR(VLOOKUP(B1163,Ingredients!$A:$G,4,FALSE),"ingredient not in list"))</f>
        <v/>
      </c>
      <c r="F1163" t="str">
        <f t="shared" si="199"/>
        <v/>
      </c>
      <c r="G1163" s="9" t="str">
        <f>IF(B1163="", "", IFERROR((VLOOKUP(B1163,Ingredients!$A:$H,8,FALSE)*(D1163/(VLOOKUP(B1163,Ingredients!$A:$H,3,FALSE)))), "ingredient not in list"))</f>
        <v/>
      </c>
      <c r="H1163" t="str">
        <f t="shared" si="200"/>
        <v/>
      </c>
      <c r="I1163" s="69" t="str">
        <f>IF($B1163="", "", IFERROR((VLOOKUP($B1163,Ingredients!$A:$K,9,FALSE)*($D1163/(VLOOKUP($B1163,Ingredients!$A:$K,3,FALSE)))), "ingredient not in list"))</f>
        <v/>
      </c>
      <c r="J1163" t="str">
        <f t="shared" si="201"/>
        <v/>
      </c>
      <c r="K1163" s="69" t="str">
        <f>IF($B1163="", "", IFERROR((VLOOKUP($B1163,Ingredients!$A:$K,10,FALSE)*($D1163/(VLOOKUP($B1163,Ingredients!$A:$K,3,FALSE)))), "ingredient not in list"))</f>
        <v/>
      </c>
      <c r="L1163" t="str">
        <f t="shared" si="202"/>
        <v/>
      </c>
      <c r="M1163" s="69" t="str">
        <f>IF($B1163="", "", IFERROR((VLOOKUP($B1163,Ingredients!$A:$K,11,FALSE)*($D1163/(VLOOKUP($B1163,Ingredients!$A:$K,3,FALSE)))), "ingredient not in list"))</f>
        <v/>
      </c>
      <c r="N1163" t="str">
        <f t="shared" si="203"/>
        <v/>
      </c>
      <c r="O1163" s="29" t="str">
        <f>IF($B1163="", "", IFERROR((VLOOKUP($B1163,Ingredients!$A:$H,6,FALSE)*($D1163/(VLOOKUP($B1163,Ingredients!$A:$H,3,FALSE)))), "ingredient not in list"))</f>
        <v/>
      </c>
      <c r="P1163" s="9" t="str">
        <f>IF(AND(G1163&lt;&gt;"",G1164=""),SUM(G$1:G1164)-SUM(P$1:P1162),"")</f>
        <v/>
      </c>
      <c r="Q1163" t="str">
        <f>IF(AND(O1163&lt;&gt;"",O1164=""),SUM(O$1:O1164)-SUM(Q$1:Q1162),"")</f>
        <v/>
      </c>
      <c r="R1163" s="114" t="str">
        <f>IF(AND(I1163&lt;&gt;"",I1164=""),SUM(I$1:I1164)-SUM(R$1:R1162),"")</f>
        <v/>
      </c>
      <c r="S1163" s="114" t="str">
        <f>IF(AND(K1163&lt;&gt;"",K1164=""),SUM(K$1:K1164)-SUM(S$1:S1162),"")</f>
        <v/>
      </c>
      <c r="T1163" s="114" t="str">
        <f>IF(AND(M1163&lt;&gt;"",M1164=""),SUM(M$1:M1164)-SUM(T$1:T1162),"")</f>
        <v/>
      </c>
      <c r="V1163" s="9" t="str">
        <f t="shared" si="204"/>
        <v/>
      </c>
      <c r="W1163" s="28" t="str">
        <f t="shared" si="205"/>
        <v/>
      </c>
      <c r="X1163" s="114" t="str">
        <f t="shared" si="206"/>
        <v/>
      </c>
      <c r="Y1163" s="114" t="str">
        <f t="shared" si="207"/>
        <v/>
      </c>
      <c r="Z1163" s="114" t="str">
        <f t="shared" si="208"/>
        <v/>
      </c>
    </row>
    <row r="1164" spans="3:26" ht="15.75" customHeight="1" x14ac:dyDescent="0.2">
      <c r="C1164" t="str">
        <f t="shared" si="198"/>
        <v/>
      </c>
      <c r="E1164" s="3" t="str">
        <f>IF(B1164="","",IFERROR(VLOOKUP(B1164,Ingredients!$A:$G,4,FALSE),"ingredient not in list"))</f>
        <v/>
      </c>
      <c r="F1164" t="str">
        <f t="shared" si="199"/>
        <v/>
      </c>
      <c r="G1164" s="9" t="str">
        <f>IF(B1164="", "", IFERROR((VLOOKUP(B1164,Ingredients!$A:$H,8,FALSE)*(D1164/(VLOOKUP(B1164,Ingredients!$A:$H,3,FALSE)))), "ingredient not in list"))</f>
        <v/>
      </c>
      <c r="H1164" t="str">
        <f t="shared" si="200"/>
        <v/>
      </c>
      <c r="I1164" s="69" t="str">
        <f>IF($B1164="", "", IFERROR((VLOOKUP($B1164,Ingredients!$A:$K,9,FALSE)*($D1164/(VLOOKUP($B1164,Ingredients!$A:$K,3,FALSE)))), "ingredient not in list"))</f>
        <v/>
      </c>
      <c r="J1164" t="str">
        <f t="shared" si="201"/>
        <v/>
      </c>
      <c r="K1164" s="69" t="str">
        <f>IF($B1164="", "", IFERROR((VLOOKUP($B1164,Ingredients!$A:$K,10,FALSE)*($D1164/(VLOOKUP($B1164,Ingredients!$A:$K,3,FALSE)))), "ingredient not in list"))</f>
        <v/>
      </c>
      <c r="L1164" t="str">
        <f t="shared" si="202"/>
        <v/>
      </c>
      <c r="M1164" s="69" t="str">
        <f>IF($B1164="", "", IFERROR((VLOOKUP($B1164,Ingredients!$A:$K,11,FALSE)*($D1164/(VLOOKUP($B1164,Ingredients!$A:$K,3,FALSE)))), "ingredient not in list"))</f>
        <v/>
      </c>
      <c r="N1164" t="str">
        <f t="shared" si="203"/>
        <v/>
      </c>
      <c r="O1164" s="29" t="str">
        <f>IF($B1164="", "", IFERROR((VLOOKUP($B1164,Ingredients!$A:$H,6,FALSE)*($D1164/(VLOOKUP($B1164,Ingredients!$A:$H,3,FALSE)))), "ingredient not in list"))</f>
        <v/>
      </c>
      <c r="P1164" s="9" t="str">
        <f>IF(AND(G1164&lt;&gt;"",G1165=""),SUM(G$1:G1165)-SUM(P$1:P1163),"")</f>
        <v/>
      </c>
      <c r="Q1164" t="str">
        <f>IF(AND(O1164&lt;&gt;"",O1165=""),SUM(O$1:O1165)-SUM(Q$1:Q1163),"")</f>
        <v/>
      </c>
      <c r="R1164" s="114" t="str">
        <f>IF(AND(I1164&lt;&gt;"",I1165=""),SUM(I$1:I1165)-SUM(R$1:R1163),"")</f>
        <v/>
      </c>
      <c r="S1164" s="114" t="str">
        <f>IF(AND(K1164&lt;&gt;"",K1165=""),SUM(K$1:K1165)-SUM(S$1:S1163),"")</f>
        <v/>
      </c>
      <c r="T1164" s="114" t="str">
        <f>IF(AND(M1164&lt;&gt;"",M1165=""),SUM(M$1:M1165)-SUM(T$1:T1163),"")</f>
        <v/>
      </c>
      <c r="V1164" s="9" t="str">
        <f t="shared" si="204"/>
        <v/>
      </c>
      <c r="W1164" s="28" t="str">
        <f t="shared" si="205"/>
        <v/>
      </c>
      <c r="X1164" s="114" t="str">
        <f t="shared" si="206"/>
        <v/>
      </c>
      <c r="Y1164" s="114" t="str">
        <f t="shared" si="207"/>
        <v/>
      </c>
      <c r="Z1164" s="114" t="str">
        <f t="shared" si="208"/>
        <v/>
      </c>
    </row>
    <row r="1165" spans="3:26" ht="15.75" customHeight="1" x14ac:dyDescent="0.2">
      <c r="C1165" t="str">
        <f t="shared" si="198"/>
        <v/>
      </c>
      <c r="E1165" s="3" t="str">
        <f>IF(B1165="","",IFERROR(VLOOKUP(B1165,Ingredients!$A:$G,4,FALSE),"ingredient not in list"))</f>
        <v/>
      </c>
      <c r="F1165" t="str">
        <f t="shared" si="199"/>
        <v/>
      </c>
      <c r="G1165" s="9" t="str">
        <f>IF(B1165="", "", IFERROR((VLOOKUP(B1165,Ingredients!$A:$H,8,FALSE)*(D1165/(VLOOKUP(B1165,Ingredients!$A:$H,3,FALSE)))), "ingredient not in list"))</f>
        <v/>
      </c>
      <c r="H1165" t="str">
        <f t="shared" si="200"/>
        <v/>
      </c>
      <c r="I1165" s="69" t="str">
        <f>IF($B1165="", "", IFERROR((VLOOKUP($B1165,Ingredients!$A:$K,9,FALSE)*($D1165/(VLOOKUP($B1165,Ingredients!$A:$K,3,FALSE)))), "ingredient not in list"))</f>
        <v/>
      </c>
      <c r="J1165" t="str">
        <f t="shared" si="201"/>
        <v/>
      </c>
      <c r="K1165" s="69" t="str">
        <f>IF($B1165="", "", IFERROR((VLOOKUP($B1165,Ingredients!$A:$K,10,FALSE)*($D1165/(VLOOKUP($B1165,Ingredients!$A:$K,3,FALSE)))), "ingredient not in list"))</f>
        <v/>
      </c>
      <c r="L1165" t="str">
        <f t="shared" si="202"/>
        <v/>
      </c>
      <c r="M1165" s="69" t="str">
        <f>IF($B1165="", "", IFERROR((VLOOKUP($B1165,Ingredients!$A:$K,11,FALSE)*($D1165/(VLOOKUP($B1165,Ingredients!$A:$K,3,FALSE)))), "ingredient not in list"))</f>
        <v/>
      </c>
      <c r="N1165" t="str">
        <f t="shared" si="203"/>
        <v/>
      </c>
      <c r="O1165" s="29" t="str">
        <f>IF($B1165="", "", IFERROR((VLOOKUP($B1165,Ingredients!$A:$H,6,FALSE)*($D1165/(VLOOKUP($B1165,Ingredients!$A:$H,3,FALSE)))), "ingredient not in list"))</f>
        <v/>
      </c>
      <c r="P1165" s="9" t="str">
        <f>IF(AND(G1165&lt;&gt;"",G1166=""),SUM(G$1:G1166)-SUM(P$1:P1164),"")</f>
        <v/>
      </c>
      <c r="Q1165" t="str">
        <f>IF(AND(O1165&lt;&gt;"",O1166=""),SUM(O$1:O1166)-SUM(Q$1:Q1164),"")</f>
        <v/>
      </c>
      <c r="R1165" s="114" t="str">
        <f>IF(AND(I1165&lt;&gt;"",I1166=""),SUM(I$1:I1166)-SUM(R$1:R1164),"")</f>
        <v/>
      </c>
      <c r="S1165" s="114" t="str">
        <f>IF(AND(K1165&lt;&gt;"",K1166=""),SUM(K$1:K1166)-SUM(S$1:S1164),"")</f>
        <v/>
      </c>
      <c r="T1165" s="114" t="str">
        <f>IF(AND(M1165&lt;&gt;"",M1166=""),SUM(M$1:M1166)-SUM(T$1:T1164),"")</f>
        <v/>
      </c>
      <c r="V1165" s="9" t="str">
        <f t="shared" si="204"/>
        <v/>
      </c>
      <c r="W1165" s="28" t="str">
        <f t="shared" si="205"/>
        <v/>
      </c>
      <c r="X1165" s="114" t="str">
        <f t="shared" si="206"/>
        <v/>
      </c>
      <c r="Y1165" s="114" t="str">
        <f t="shared" si="207"/>
        <v/>
      </c>
      <c r="Z1165" s="114" t="str">
        <f t="shared" si="208"/>
        <v/>
      </c>
    </row>
    <row r="1166" spans="3:26" ht="15.75" customHeight="1" x14ac:dyDescent="0.2">
      <c r="C1166" t="str">
        <f t="shared" si="198"/>
        <v/>
      </c>
      <c r="E1166" s="3" t="str">
        <f>IF(B1166="","",IFERROR(VLOOKUP(B1166,Ingredients!$A:$G,4,FALSE),"ingredient not in list"))</f>
        <v/>
      </c>
      <c r="F1166" t="str">
        <f t="shared" si="199"/>
        <v/>
      </c>
      <c r="G1166" s="9" t="str">
        <f>IF(B1166="", "", IFERROR((VLOOKUP(B1166,Ingredients!$A:$H,8,FALSE)*(D1166/(VLOOKUP(B1166,Ingredients!$A:$H,3,FALSE)))), "ingredient not in list"))</f>
        <v/>
      </c>
      <c r="H1166" t="str">
        <f t="shared" si="200"/>
        <v/>
      </c>
      <c r="I1166" s="69" t="str">
        <f>IF($B1166="", "", IFERROR((VLOOKUP($B1166,Ingredients!$A:$K,9,FALSE)*($D1166/(VLOOKUP($B1166,Ingredients!$A:$K,3,FALSE)))), "ingredient not in list"))</f>
        <v/>
      </c>
      <c r="J1166" t="str">
        <f t="shared" si="201"/>
        <v/>
      </c>
      <c r="K1166" s="69" t="str">
        <f>IF($B1166="", "", IFERROR((VLOOKUP($B1166,Ingredients!$A:$K,10,FALSE)*($D1166/(VLOOKUP($B1166,Ingredients!$A:$K,3,FALSE)))), "ingredient not in list"))</f>
        <v/>
      </c>
      <c r="L1166" t="str">
        <f t="shared" si="202"/>
        <v/>
      </c>
      <c r="M1166" s="69" t="str">
        <f>IF($B1166="", "", IFERROR((VLOOKUP($B1166,Ingredients!$A:$K,11,FALSE)*($D1166/(VLOOKUP($B1166,Ingredients!$A:$K,3,FALSE)))), "ingredient not in list"))</f>
        <v/>
      </c>
      <c r="N1166" t="str">
        <f t="shared" si="203"/>
        <v/>
      </c>
      <c r="O1166" s="29" t="str">
        <f>IF($B1166="", "", IFERROR((VLOOKUP($B1166,Ingredients!$A:$H,6,FALSE)*($D1166/(VLOOKUP($B1166,Ingredients!$A:$H,3,FALSE)))), "ingredient not in list"))</f>
        <v/>
      </c>
      <c r="P1166" s="9" t="str">
        <f>IF(AND(G1166&lt;&gt;"",G1167=""),SUM(G$1:G1167)-SUM(P$1:P1165),"")</f>
        <v/>
      </c>
      <c r="Q1166" t="str">
        <f>IF(AND(O1166&lt;&gt;"",O1167=""),SUM(O$1:O1167)-SUM(Q$1:Q1165),"")</f>
        <v/>
      </c>
      <c r="R1166" s="114" t="str">
        <f>IF(AND(I1166&lt;&gt;"",I1167=""),SUM(I$1:I1167)-SUM(R$1:R1165),"")</f>
        <v/>
      </c>
      <c r="S1166" s="114" t="str">
        <f>IF(AND(K1166&lt;&gt;"",K1167=""),SUM(K$1:K1167)-SUM(S$1:S1165),"")</f>
        <v/>
      </c>
      <c r="T1166" s="114" t="str">
        <f>IF(AND(M1166&lt;&gt;"",M1167=""),SUM(M$1:M1167)-SUM(T$1:T1165),"")</f>
        <v/>
      </c>
      <c r="V1166" s="9" t="str">
        <f t="shared" si="204"/>
        <v/>
      </c>
      <c r="W1166" s="28" t="str">
        <f t="shared" si="205"/>
        <v/>
      </c>
      <c r="X1166" s="114" t="str">
        <f t="shared" si="206"/>
        <v/>
      </c>
      <c r="Y1166" s="114" t="str">
        <f t="shared" si="207"/>
        <v/>
      </c>
      <c r="Z1166" s="114" t="str">
        <f t="shared" si="208"/>
        <v/>
      </c>
    </row>
    <row r="1167" spans="3:26" ht="15.75" customHeight="1" x14ac:dyDescent="0.2">
      <c r="C1167" t="str">
        <f t="shared" si="198"/>
        <v/>
      </c>
      <c r="E1167" s="3" t="str">
        <f>IF(B1167="","",IFERROR(VLOOKUP(B1167,Ingredients!$A:$G,4,FALSE),"ingredient not in list"))</f>
        <v/>
      </c>
      <c r="F1167" t="str">
        <f t="shared" si="199"/>
        <v/>
      </c>
      <c r="G1167" s="9" t="str">
        <f>IF(B1167="", "", IFERROR((VLOOKUP(B1167,Ingredients!$A:$H,8,FALSE)*(D1167/(VLOOKUP(B1167,Ingredients!$A:$H,3,FALSE)))), "ingredient not in list"))</f>
        <v/>
      </c>
      <c r="H1167" t="str">
        <f t="shared" si="200"/>
        <v/>
      </c>
      <c r="I1167" s="69" t="str">
        <f>IF($B1167="", "", IFERROR((VLOOKUP($B1167,Ingredients!$A:$K,9,FALSE)*($D1167/(VLOOKUP($B1167,Ingredients!$A:$K,3,FALSE)))), "ingredient not in list"))</f>
        <v/>
      </c>
      <c r="J1167" t="str">
        <f t="shared" si="201"/>
        <v/>
      </c>
      <c r="K1167" s="69" t="str">
        <f>IF($B1167="", "", IFERROR((VLOOKUP($B1167,Ingredients!$A:$K,10,FALSE)*($D1167/(VLOOKUP($B1167,Ingredients!$A:$K,3,FALSE)))), "ingredient not in list"))</f>
        <v/>
      </c>
      <c r="L1167" t="str">
        <f t="shared" si="202"/>
        <v/>
      </c>
      <c r="M1167" s="69" t="str">
        <f>IF($B1167="", "", IFERROR((VLOOKUP($B1167,Ingredients!$A:$K,11,FALSE)*($D1167/(VLOOKUP($B1167,Ingredients!$A:$K,3,FALSE)))), "ingredient not in list"))</f>
        <v/>
      </c>
      <c r="N1167" t="str">
        <f t="shared" si="203"/>
        <v/>
      </c>
      <c r="O1167" s="29" t="str">
        <f>IF($B1167="", "", IFERROR((VLOOKUP($B1167,Ingredients!$A:$H,6,FALSE)*($D1167/(VLOOKUP($B1167,Ingredients!$A:$H,3,FALSE)))), "ingredient not in list"))</f>
        <v/>
      </c>
      <c r="P1167" s="9" t="str">
        <f>IF(AND(G1167&lt;&gt;"",G1168=""),SUM(G$1:G1168)-SUM(P$1:P1166),"")</f>
        <v/>
      </c>
      <c r="Q1167" t="str">
        <f>IF(AND(O1167&lt;&gt;"",O1168=""),SUM(O$1:O1168)-SUM(Q$1:Q1166),"")</f>
        <v/>
      </c>
      <c r="R1167" s="114" t="str">
        <f>IF(AND(I1167&lt;&gt;"",I1168=""),SUM(I$1:I1168)-SUM(R$1:R1166),"")</f>
        <v/>
      </c>
      <c r="S1167" s="114" t="str">
        <f>IF(AND(K1167&lt;&gt;"",K1168=""),SUM(K$1:K1168)-SUM(S$1:S1166),"")</f>
        <v/>
      </c>
      <c r="T1167" s="114" t="str">
        <f>IF(AND(M1167&lt;&gt;"",M1168=""),SUM(M$1:M1168)-SUM(T$1:T1166),"")</f>
        <v/>
      </c>
      <c r="V1167" s="9" t="str">
        <f t="shared" si="204"/>
        <v/>
      </c>
      <c r="W1167" s="28" t="str">
        <f t="shared" si="205"/>
        <v/>
      </c>
      <c r="X1167" s="114" t="str">
        <f t="shared" si="206"/>
        <v/>
      </c>
      <c r="Y1167" s="114" t="str">
        <f t="shared" si="207"/>
        <v/>
      </c>
      <c r="Z1167" s="114" t="str">
        <f t="shared" si="208"/>
        <v/>
      </c>
    </row>
    <row r="1168" spans="3:26" ht="15.75" customHeight="1" x14ac:dyDescent="0.2">
      <c r="C1168" t="str">
        <f t="shared" si="198"/>
        <v/>
      </c>
      <c r="E1168" s="3" t="str">
        <f>IF(B1168="","",IFERROR(VLOOKUP(B1168,Ingredients!$A:$G,4,FALSE),"ingredient not in list"))</f>
        <v/>
      </c>
      <c r="F1168" t="str">
        <f t="shared" si="199"/>
        <v/>
      </c>
      <c r="G1168" s="9" t="str">
        <f>IF(B1168="", "", IFERROR((VLOOKUP(B1168,Ingredients!$A:$H,8,FALSE)*(D1168/(VLOOKUP(B1168,Ingredients!$A:$H,3,FALSE)))), "ingredient not in list"))</f>
        <v/>
      </c>
      <c r="H1168" t="str">
        <f t="shared" si="200"/>
        <v/>
      </c>
      <c r="I1168" s="69" t="str">
        <f>IF($B1168="", "", IFERROR((VLOOKUP($B1168,Ingredients!$A:$K,9,FALSE)*($D1168/(VLOOKUP($B1168,Ingredients!$A:$K,3,FALSE)))), "ingredient not in list"))</f>
        <v/>
      </c>
      <c r="J1168" t="str">
        <f t="shared" si="201"/>
        <v/>
      </c>
      <c r="K1168" s="69" t="str">
        <f>IF($B1168="", "", IFERROR((VLOOKUP($B1168,Ingredients!$A:$K,10,FALSE)*($D1168/(VLOOKUP($B1168,Ingredients!$A:$K,3,FALSE)))), "ingredient not in list"))</f>
        <v/>
      </c>
      <c r="L1168" t="str">
        <f t="shared" si="202"/>
        <v/>
      </c>
      <c r="M1168" s="69" t="str">
        <f>IF($B1168="", "", IFERROR((VLOOKUP($B1168,Ingredients!$A:$K,11,FALSE)*($D1168/(VLOOKUP($B1168,Ingredients!$A:$K,3,FALSE)))), "ingredient not in list"))</f>
        <v/>
      </c>
      <c r="N1168" t="str">
        <f t="shared" si="203"/>
        <v/>
      </c>
      <c r="O1168" s="29" t="str">
        <f>IF($B1168="", "", IFERROR((VLOOKUP($B1168,Ingredients!$A:$H,6,FALSE)*($D1168/(VLOOKUP($B1168,Ingredients!$A:$H,3,FALSE)))), "ingredient not in list"))</f>
        <v/>
      </c>
      <c r="P1168" s="9" t="str">
        <f>IF(AND(G1168&lt;&gt;"",G1169=""),SUM(G$1:G1169)-SUM(P$1:P1167),"")</f>
        <v/>
      </c>
      <c r="Q1168" t="str">
        <f>IF(AND(O1168&lt;&gt;"",O1169=""),SUM(O$1:O1169)-SUM(Q$1:Q1167),"")</f>
        <v/>
      </c>
      <c r="R1168" s="114" t="str">
        <f>IF(AND(I1168&lt;&gt;"",I1169=""),SUM(I$1:I1169)-SUM(R$1:R1167),"")</f>
        <v/>
      </c>
      <c r="S1168" s="114" t="str">
        <f>IF(AND(K1168&lt;&gt;"",K1169=""),SUM(K$1:K1169)-SUM(S$1:S1167),"")</f>
        <v/>
      </c>
      <c r="T1168" s="114" t="str">
        <f>IF(AND(M1168&lt;&gt;"",M1169=""),SUM(M$1:M1169)-SUM(T$1:T1167),"")</f>
        <v/>
      </c>
      <c r="V1168" s="9" t="str">
        <f t="shared" si="204"/>
        <v/>
      </c>
      <c r="W1168" s="28" t="str">
        <f t="shared" si="205"/>
        <v/>
      </c>
      <c r="X1168" s="114" t="str">
        <f t="shared" si="206"/>
        <v/>
      </c>
      <c r="Y1168" s="114" t="str">
        <f t="shared" si="207"/>
        <v/>
      </c>
      <c r="Z1168" s="114" t="str">
        <f t="shared" si="208"/>
        <v/>
      </c>
    </row>
    <row r="1169" spans="3:26" ht="15.75" customHeight="1" x14ac:dyDescent="0.2">
      <c r="C1169" t="str">
        <f t="shared" si="198"/>
        <v/>
      </c>
      <c r="E1169" s="3" t="str">
        <f>IF(B1169="","",IFERROR(VLOOKUP(B1169,Ingredients!$A:$G,4,FALSE),"ingredient not in list"))</f>
        <v/>
      </c>
      <c r="F1169" t="str">
        <f t="shared" si="199"/>
        <v/>
      </c>
      <c r="G1169" s="9" t="str">
        <f>IF(B1169="", "", IFERROR((VLOOKUP(B1169,Ingredients!$A:$H,8,FALSE)*(D1169/(VLOOKUP(B1169,Ingredients!$A:$H,3,FALSE)))), "ingredient not in list"))</f>
        <v/>
      </c>
      <c r="H1169" t="str">
        <f t="shared" si="200"/>
        <v/>
      </c>
      <c r="I1169" s="69" t="str">
        <f>IF($B1169="", "", IFERROR((VLOOKUP($B1169,Ingredients!$A:$K,9,FALSE)*($D1169/(VLOOKUP($B1169,Ingredients!$A:$K,3,FALSE)))), "ingredient not in list"))</f>
        <v/>
      </c>
      <c r="J1169" t="str">
        <f t="shared" si="201"/>
        <v/>
      </c>
      <c r="K1169" s="69" t="str">
        <f>IF($B1169="", "", IFERROR((VLOOKUP($B1169,Ingredients!$A:$K,10,FALSE)*($D1169/(VLOOKUP($B1169,Ingredients!$A:$K,3,FALSE)))), "ingredient not in list"))</f>
        <v/>
      </c>
      <c r="L1169" t="str">
        <f t="shared" si="202"/>
        <v/>
      </c>
      <c r="M1169" s="69" t="str">
        <f>IF($B1169="", "", IFERROR((VLOOKUP($B1169,Ingredients!$A:$K,11,FALSE)*($D1169/(VLOOKUP($B1169,Ingredients!$A:$K,3,FALSE)))), "ingredient not in list"))</f>
        <v/>
      </c>
      <c r="N1169" t="str">
        <f t="shared" si="203"/>
        <v/>
      </c>
      <c r="O1169" s="29" t="str">
        <f>IF($B1169="", "", IFERROR((VLOOKUP($B1169,Ingredients!$A:$H,6,FALSE)*($D1169/(VLOOKUP($B1169,Ingredients!$A:$H,3,FALSE)))), "ingredient not in list"))</f>
        <v/>
      </c>
      <c r="P1169" s="9" t="str">
        <f>IF(AND(G1169&lt;&gt;"",G1170=""),SUM(G$1:G1170)-SUM(P$1:P1168),"")</f>
        <v/>
      </c>
      <c r="Q1169" t="str">
        <f>IF(AND(O1169&lt;&gt;"",O1170=""),SUM(O$1:O1170)-SUM(Q$1:Q1168),"")</f>
        <v/>
      </c>
      <c r="R1169" s="114" t="str">
        <f>IF(AND(I1169&lt;&gt;"",I1170=""),SUM(I$1:I1170)-SUM(R$1:R1168),"")</f>
        <v/>
      </c>
      <c r="S1169" s="114" t="str">
        <f>IF(AND(K1169&lt;&gt;"",K1170=""),SUM(K$1:K1170)-SUM(S$1:S1168),"")</f>
        <v/>
      </c>
      <c r="T1169" s="114" t="str">
        <f>IF(AND(M1169&lt;&gt;"",M1170=""),SUM(M$1:M1170)-SUM(T$1:T1168),"")</f>
        <v/>
      </c>
      <c r="V1169" s="9" t="str">
        <f t="shared" si="204"/>
        <v/>
      </c>
      <c r="W1169" s="28" t="str">
        <f t="shared" si="205"/>
        <v/>
      </c>
      <c r="X1169" s="114" t="str">
        <f t="shared" si="206"/>
        <v/>
      </c>
      <c r="Y1169" s="114" t="str">
        <f t="shared" si="207"/>
        <v/>
      </c>
      <c r="Z1169" s="114" t="str">
        <f t="shared" si="208"/>
        <v/>
      </c>
    </row>
    <row r="1170" spans="3:26" ht="15.75" customHeight="1" x14ac:dyDescent="0.2">
      <c r="C1170" t="str">
        <f t="shared" si="198"/>
        <v/>
      </c>
      <c r="E1170" s="3" t="str">
        <f>IF(B1170="","",IFERROR(VLOOKUP(B1170,Ingredients!$A:$G,4,FALSE),"ingredient not in list"))</f>
        <v/>
      </c>
      <c r="F1170" t="str">
        <f t="shared" si="199"/>
        <v/>
      </c>
      <c r="G1170" s="9" t="str">
        <f>IF(B1170="", "", IFERROR((VLOOKUP(B1170,Ingredients!$A:$H,8,FALSE)*(D1170/(VLOOKUP(B1170,Ingredients!$A:$H,3,FALSE)))), "ingredient not in list"))</f>
        <v/>
      </c>
      <c r="H1170" t="str">
        <f t="shared" si="200"/>
        <v/>
      </c>
      <c r="I1170" s="69" t="str">
        <f>IF($B1170="", "", IFERROR((VLOOKUP($B1170,Ingredients!$A:$K,9,FALSE)*($D1170/(VLOOKUP($B1170,Ingredients!$A:$K,3,FALSE)))), "ingredient not in list"))</f>
        <v/>
      </c>
      <c r="J1170" t="str">
        <f t="shared" si="201"/>
        <v/>
      </c>
      <c r="K1170" s="69" t="str">
        <f>IF($B1170="", "", IFERROR((VLOOKUP($B1170,Ingredients!$A:$K,10,FALSE)*($D1170/(VLOOKUP($B1170,Ingredients!$A:$K,3,FALSE)))), "ingredient not in list"))</f>
        <v/>
      </c>
      <c r="L1170" t="str">
        <f t="shared" si="202"/>
        <v/>
      </c>
      <c r="M1170" s="69" t="str">
        <f>IF($B1170="", "", IFERROR((VLOOKUP($B1170,Ingredients!$A:$K,11,FALSE)*($D1170/(VLOOKUP($B1170,Ingredients!$A:$K,3,FALSE)))), "ingredient not in list"))</f>
        <v/>
      </c>
      <c r="N1170" t="str">
        <f t="shared" si="203"/>
        <v/>
      </c>
      <c r="O1170" s="29" t="str">
        <f>IF($B1170="", "", IFERROR((VLOOKUP($B1170,Ingredients!$A:$H,6,FALSE)*($D1170/(VLOOKUP($B1170,Ingredients!$A:$H,3,FALSE)))), "ingredient not in list"))</f>
        <v/>
      </c>
      <c r="P1170" s="9" t="str">
        <f>IF(AND(G1170&lt;&gt;"",G1171=""),SUM(G$1:G1171)-SUM(P$1:P1169),"")</f>
        <v/>
      </c>
      <c r="Q1170" t="str">
        <f>IF(AND(O1170&lt;&gt;"",O1171=""),SUM(O$1:O1171)-SUM(Q$1:Q1169),"")</f>
        <v/>
      </c>
      <c r="R1170" s="114" t="str">
        <f>IF(AND(I1170&lt;&gt;"",I1171=""),SUM(I$1:I1171)-SUM(R$1:R1169),"")</f>
        <v/>
      </c>
      <c r="S1170" s="114" t="str">
        <f>IF(AND(K1170&lt;&gt;"",K1171=""),SUM(K$1:K1171)-SUM(S$1:S1169),"")</f>
        <v/>
      </c>
      <c r="T1170" s="114" t="str">
        <f>IF(AND(M1170&lt;&gt;"",M1171=""),SUM(M$1:M1171)-SUM(T$1:T1169),"")</f>
        <v/>
      </c>
      <c r="V1170" s="9" t="str">
        <f t="shared" si="204"/>
        <v/>
      </c>
      <c r="W1170" s="28" t="str">
        <f t="shared" si="205"/>
        <v/>
      </c>
      <c r="X1170" s="114" t="str">
        <f t="shared" si="206"/>
        <v/>
      </c>
      <c r="Y1170" s="114" t="str">
        <f t="shared" si="207"/>
        <v/>
      </c>
      <c r="Z1170" s="114" t="str">
        <f t="shared" si="208"/>
        <v/>
      </c>
    </row>
    <row r="1171" spans="3:26" ht="15.75" customHeight="1" x14ac:dyDescent="0.2">
      <c r="C1171" t="str">
        <f t="shared" si="198"/>
        <v/>
      </c>
      <c r="E1171" s="3" t="str">
        <f>IF(B1171="","",IFERROR(VLOOKUP(B1171,Ingredients!$A:$G,4,FALSE),"ingredient not in list"))</f>
        <v/>
      </c>
      <c r="F1171" t="str">
        <f t="shared" si="199"/>
        <v/>
      </c>
      <c r="G1171" s="9" t="str">
        <f>IF(B1171="", "", IFERROR((VLOOKUP(B1171,Ingredients!$A:$H,8,FALSE)*(D1171/(VLOOKUP(B1171,Ingredients!$A:$H,3,FALSE)))), "ingredient not in list"))</f>
        <v/>
      </c>
      <c r="H1171" t="str">
        <f t="shared" si="200"/>
        <v/>
      </c>
      <c r="I1171" s="69" t="str">
        <f>IF($B1171="", "", IFERROR((VLOOKUP($B1171,Ingredients!$A:$K,9,FALSE)*($D1171/(VLOOKUP($B1171,Ingredients!$A:$K,3,FALSE)))), "ingredient not in list"))</f>
        <v/>
      </c>
      <c r="J1171" t="str">
        <f t="shared" si="201"/>
        <v/>
      </c>
      <c r="K1171" s="69" t="str">
        <f>IF($B1171="", "", IFERROR((VLOOKUP($B1171,Ingredients!$A:$K,10,FALSE)*($D1171/(VLOOKUP($B1171,Ingredients!$A:$K,3,FALSE)))), "ingredient not in list"))</f>
        <v/>
      </c>
      <c r="L1171" t="str">
        <f t="shared" si="202"/>
        <v/>
      </c>
      <c r="M1171" s="69" t="str">
        <f>IF($B1171="", "", IFERROR((VLOOKUP($B1171,Ingredients!$A:$K,11,FALSE)*($D1171/(VLOOKUP($B1171,Ingredients!$A:$K,3,FALSE)))), "ingredient not in list"))</f>
        <v/>
      </c>
      <c r="N1171" t="str">
        <f t="shared" si="203"/>
        <v/>
      </c>
      <c r="O1171" s="29" t="str">
        <f>IF($B1171="", "", IFERROR((VLOOKUP($B1171,Ingredients!$A:$H,6,FALSE)*($D1171/(VLOOKUP($B1171,Ingredients!$A:$H,3,FALSE)))), "ingredient not in list"))</f>
        <v/>
      </c>
      <c r="P1171" s="9" t="str">
        <f>IF(AND(G1171&lt;&gt;"",G1172=""),SUM(G$1:G1172)-SUM(P$1:P1170),"")</f>
        <v/>
      </c>
      <c r="Q1171" t="str">
        <f>IF(AND(O1171&lt;&gt;"",O1172=""),SUM(O$1:O1172)-SUM(Q$1:Q1170),"")</f>
        <v/>
      </c>
      <c r="R1171" s="114" t="str">
        <f>IF(AND(I1171&lt;&gt;"",I1172=""),SUM(I$1:I1172)-SUM(R$1:R1170),"")</f>
        <v/>
      </c>
      <c r="S1171" s="114" t="str">
        <f>IF(AND(K1171&lt;&gt;"",K1172=""),SUM(K$1:K1172)-SUM(S$1:S1170),"")</f>
        <v/>
      </c>
      <c r="T1171" s="114" t="str">
        <f>IF(AND(M1171&lt;&gt;"",M1172=""),SUM(M$1:M1172)-SUM(T$1:T1170),"")</f>
        <v/>
      </c>
      <c r="V1171" s="9" t="str">
        <f t="shared" si="204"/>
        <v/>
      </c>
      <c r="W1171" s="28" t="str">
        <f t="shared" si="205"/>
        <v/>
      </c>
      <c r="X1171" s="114" t="str">
        <f t="shared" si="206"/>
        <v/>
      </c>
      <c r="Y1171" s="114" t="str">
        <f t="shared" si="207"/>
        <v/>
      </c>
      <c r="Z1171" s="114" t="str">
        <f t="shared" si="208"/>
        <v/>
      </c>
    </row>
    <row r="1172" spans="3:26" ht="15.75" customHeight="1" x14ac:dyDescent="0.2">
      <c r="C1172" t="str">
        <f t="shared" si="198"/>
        <v/>
      </c>
      <c r="E1172" s="3" t="str">
        <f>IF(B1172="","",IFERROR(VLOOKUP(B1172,Ingredients!$A:$G,4,FALSE),"ingredient not in list"))</f>
        <v/>
      </c>
      <c r="F1172" t="str">
        <f t="shared" si="199"/>
        <v/>
      </c>
      <c r="G1172" s="9" t="str">
        <f>IF(B1172="", "", IFERROR((VLOOKUP(B1172,Ingredients!$A:$H,8,FALSE)*(D1172/(VLOOKUP(B1172,Ingredients!$A:$H,3,FALSE)))), "ingredient not in list"))</f>
        <v/>
      </c>
      <c r="H1172" t="str">
        <f t="shared" si="200"/>
        <v/>
      </c>
      <c r="I1172" s="69" t="str">
        <f>IF($B1172="", "", IFERROR((VLOOKUP($B1172,Ingredients!$A:$K,9,FALSE)*($D1172/(VLOOKUP($B1172,Ingredients!$A:$K,3,FALSE)))), "ingredient not in list"))</f>
        <v/>
      </c>
      <c r="J1172" t="str">
        <f t="shared" si="201"/>
        <v/>
      </c>
      <c r="K1172" s="69" t="str">
        <f>IF($B1172="", "", IFERROR((VLOOKUP($B1172,Ingredients!$A:$K,10,FALSE)*($D1172/(VLOOKUP($B1172,Ingredients!$A:$K,3,FALSE)))), "ingredient not in list"))</f>
        <v/>
      </c>
      <c r="L1172" t="str">
        <f t="shared" si="202"/>
        <v/>
      </c>
      <c r="M1172" s="69" t="str">
        <f>IF($B1172="", "", IFERROR((VLOOKUP($B1172,Ingredients!$A:$K,11,FALSE)*($D1172/(VLOOKUP($B1172,Ingredients!$A:$K,3,FALSE)))), "ingredient not in list"))</f>
        <v/>
      </c>
      <c r="N1172" t="str">
        <f t="shared" si="203"/>
        <v/>
      </c>
      <c r="O1172" s="29" t="str">
        <f>IF($B1172="", "", IFERROR((VLOOKUP($B1172,Ingredients!$A:$H,6,FALSE)*($D1172/(VLOOKUP($B1172,Ingredients!$A:$H,3,FALSE)))), "ingredient not in list"))</f>
        <v/>
      </c>
      <c r="P1172" s="9" t="str">
        <f>IF(AND(G1172&lt;&gt;"",G1173=""),SUM(G$1:G1173)-SUM(P$1:P1171),"")</f>
        <v/>
      </c>
      <c r="Q1172" t="str">
        <f>IF(AND(O1172&lt;&gt;"",O1173=""),SUM(O$1:O1173)-SUM(Q$1:Q1171),"")</f>
        <v/>
      </c>
      <c r="R1172" s="114" t="str">
        <f>IF(AND(I1172&lt;&gt;"",I1173=""),SUM(I$1:I1173)-SUM(R$1:R1171),"")</f>
        <v/>
      </c>
      <c r="S1172" s="114" t="str">
        <f>IF(AND(K1172&lt;&gt;"",K1173=""),SUM(K$1:K1173)-SUM(S$1:S1171),"")</f>
        <v/>
      </c>
      <c r="T1172" s="114" t="str">
        <f>IF(AND(M1172&lt;&gt;"",M1173=""),SUM(M$1:M1173)-SUM(T$1:T1171),"")</f>
        <v/>
      </c>
      <c r="V1172" s="9" t="str">
        <f t="shared" si="204"/>
        <v/>
      </c>
      <c r="W1172" s="28" t="str">
        <f t="shared" si="205"/>
        <v/>
      </c>
      <c r="X1172" s="114" t="str">
        <f t="shared" si="206"/>
        <v/>
      </c>
      <c r="Y1172" s="114" t="str">
        <f t="shared" si="207"/>
        <v/>
      </c>
      <c r="Z1172" s="114" t="str">
        <f t="shared" si="208"/>
        <v/>
      </c>
    </row>
    <row r="1173" spans="3:26" ht="15.75" customHeight="1" x14ac:dyDescent="0.2">
      <c r="C1173" t="str">
        <f t="shared" si="198"/>
        <v/>
      </c>
      <c r="E1173" s="3" t="str">
        <f>IF(B1173="","",IFERROR(VLOOKUP(B1173,Ingredients!$A:$G,4,FALSE),"ingredient not in list"))</f>
        <v/>
      </c>
      <c r="F1173" t="str">
        <f t="shared" si="199"/>
        <v/>
      </c>
      <c r="G1173" s="9" t="str">
        <f>IF(B1173="", "", IFERROR((VLOOKUP(B1173,Ingredients!$A:$H,8,FALSE)*(D1173/(VLOOKUP(B1173,Ingredients!$A:$H,3,FALSE)))), "ingredient not in list"))</f>
        <v/>
      </c>
      <c r="H1173" t="str">
        <f t="shared" si="200"/>
        <v/>
      </c>
      <c r="I1173" s="69" t="str">
        <f>IF($B1173="", "", IFERROR((VLOOKUP($B1173,Ingredients!$A:$K,9,FALSE)*($D1173/(VLOOKUP($B1173,Ingredients!$A:$K,3,FALSE)))), "ingredient not in list"))</f>
        <v/>
      </c>
      <c r="J1173" t="str">
        <f t="shared" si="201"/>
        <v/>
      </c>
      <c r="K1173" s="69" t="str">
        <f>IF($B1173="", "", IFERROR((VLOOKUP($B1173,Ingredients!$A:$K,10,FALSE)*($D1173/(VLOOKUP($B1173,Ingredients!$A:$K,3,FALSE)))), "ingredient not in list"))</f>
        <v/>
      </c>
      <c r="L1173" t="str">
        <f t="shared" si="202"/>
        <v/>
      </c>
      <c r="M1173" s="69" t="str">
        <f>IF($B1173="", "", IFERROR((VLOOKUP($B1173,Ingredients!$A:$K,11,FALSE)*($D1173/(VLOOKUP($B1173,Ingredients!$A:$K,3,FALSE)))), "ingredient not in list"))</f>
        <v/>
      </c>
      <c r="N1173" t="str">
        <f t="shared" si="203"/>
        <v/>
      </c>
      <c r="O1173" s="29" t="str">
        <f>IF($B1173="", "", IFERROR((VLOOKUP($B1173,Ingredients!$A:$H,6,FALSE)*($D1173/(VLOOKUP($B1173,Ingredients!$A:$H,3,FALSE)))), "ingredient not in list"))</f>
        <v/>
      </c>
      <c r="P1173" s="9" t="str">
        <f>IF(AND(G1173&lt;&gt;"",G1174=""),SUM(G$1:G1174)-SUM(P$1:P1172),"")</f>
        <v/>
      </c>
      <c r="Q1173" t="str">
        <f>IF(AND(O1173&lt;&gt;"",O1174=""),SUM(O$1:O1174)-SUM(Q$1:Q1172),"")</f>
        <v/>
      </c>
      <c r="R1173" s="114" t="str">
        <f>IF(AND(I1173&lt;&gt;"",I1174=""),SUM(I$1:I1174)-SUM(R$1:R1172),"")</f>
        <v/>
      </c>
      <c r="S1173" s="114" t="str">
        <f>IF(AND(K1173&lt;&gt;"",K1174=""),SUM(K$1:K1174)-SUM(S$1:S1172),"")</f>
        <v/>
      </c>
      <c r="T1173" s="114" t="str">
        <f>IF(AND(M1173&lt;&gt;"",M1174=""),SUM(M$1:M1174)-SUM(T$1:T1172),"")</f>
        <v/>
      </c>
      <c r="V1173" s="9" t="str">
        <f t="shared" si="204"/>
        <v/>
      </c>
      <c r="W1173" s="28" t="str">
        <f t="shared" si="205"/>
        <v/>
      </c>
      <c r="X1173" s="114" t="str">
        <f t="shared" si="206"/>
        <v/>
      </c>
      <c r="Y1173" s="114" t="str">
        <f t="shared" si="207"/>
        <v/>
      </c>
      <c r="Z1173" s="114" t="str">
        <f t="shared" si="208"/>
        <v/>
      </c>
    </row>
    <row r="1174" spans="3:26" ht="15.75" customHeight="1" x14ac:dyDescent="0.2">
      <c r="C1174" t="str">
        <f t="shared" si="198"/>
        <v/>
      </c>
      <c r="E1174" s="3" t="str">
        <f>IF(B1174="","",IFERROR(VLOOKUP(B1174,Ingredients!$A:$G,4,FALSE),"ingredient not in list"))</f>
        <v/>
      </c>
      <c r="F1174" t="str">
        <f t="shared" si="199"/>
        <v/>
      </c>
      <c r="G1174" s="9" t="str">
        <f>IF(B1174="", "", IFERROR((VLOOKUP(B1174,Ingredients!$A:$H,8,FALSE)*(D1174/(VLOOKUP(B1174,Ingredients!$A:$H,3,FALSE)))), "ingredient not in list"))</f>
        <v/>
      </c>
      <c r="H1174" t="str">
        <f t="shared" si="200"/>
        <v/>
      </c>
      <c r="I1174" s="69" t="str">
        <f>IF($B1174="", "", IFERROR((VLOOKUP($B1174,Ingredients!$A:$K,9,FALSE)*($D1174/(VLOOKUP($B1174,Ingredients!$A:$K,3,FALSE)))), "ingredient not in list"))</f>
        <v/>
      </c>
      <c r="J1174" t="str">
        <f t="shared" si="201"/>
        <v/>
      </c>
      <c r="K1174" s="69" t="str">
        <f>IF($B1174="", "", IFERROR((VLOOKUP($B1174,Ingredients!$A:$K,10,FALSE)*($D1174/(VLOOKUP($B1174,Ingredients!$A:$K,3,FALSE)))), "ingredient not in list"))</f>
        <v/>
      </c>
      <c r="L1174" t="str">
        <f t="shared" si="202"/>
        <v/>
      </c>
      <c r="M1174" s="69" t="str">
        <f>IF($B1174="", "", IFERROR((VLOOKUP($B1174,Ingredients!$A:$K,11,FALSE)*($D1174/(VLOOKUP($B1174,Ingredients!$A:$K,3,FALSE)))), "ingredient not in list"))</f>
        <v/>
      </c>
      <c r="N1174" t="str">
        <f t="shared" si="203"/>
        <v/>
      </c>
      <c r="O1174" s="29" t="str">
        <f>IF($B1174="", "", IFERROR((VLOOKUP($B1174,Ingredients!$A:$H,6,FALSE)*($D1174/(VLOOKUP($B1174,Ingredients!$A:$H,3,FALSE)))), "ingredient not in list"))</f>
        <v/>
      </c>
      <c r="P1174" s="9" t="str">
        <f>IF(AND(G1174&lt;&gt;"",G1175=""),SUM(G$1:G1175)-SUM(P$1:P1173),"")</f>
        <v/>
      </c>
      <c r="Q1174" t="str">
        <f>IF(AND(O1174&lt;&gt;"",O1175=""),SUM(O$1:O1175)-SUM(Q$1:Q1173),"")</f>
        <v/>
      </c>
      <c r="R1174" s="114" t="str">
        <f>IF(AND(I1174&lt;&gt;"",I1175=""),SUM(I$1:I1175)-SUM(R$1:R1173),"")</f>
        <v/>
      </c>
      <c r="S1174" s="114" t="str">
        <f>IF(AND(K1174&lt;&gt;"",K1175=""),SUM(K$1:K1175)-SUM(S$1:S1173),"")</f>
        <v/>
      </c>
      <c r="T1174" s="114" t="str">
        <f>IF(AND(M1174&lt;&gt;"",M1175=""),SUM(M$1:M1175)-SUM(T$1:T1173),"")</f>
        <v/>
      </c>
      <c r="V1174" s="9" t="str">
        <f t="shared" si="204"/>
        <v/>
      </c>
      <c r="W1174" s="28" t="str">
        <f t="shared" si="205"/>
        <v/>
      </c>
      <c r="X1174" s="114" t="str">
        <f t="shared" si="206"/>
        <v/>
      </c>
      <c r="Y1174" s="114" t="str">
        <f t="shared" si="207"/>
        <v/>
      </c>
      <c r="Z1174" s="114" t="str">
        <f t="shared" si="208"/>
        <v/>
      </c>
    </row>
    <row r="1175" spans="3:26" ht="15.75" customHeight="1" x14ac:dyDescent="0.2">
      <c r="C1175" t="str">
        <f t="shared" si="198"/>
        <v/>
      </c>
      <c r="E1175" s="3" t="str">
        <f>IF(B1175="","",IFERROR(VLOOKUP(B1175,Ingredients!$A:$G,4,FALSE),"ingredient not in list"))</f>
        <v/>
      </c>
      <c r="F1175" t="str">
        <f t="shared" si="199"/>
        <v/>
      </c>
      <c r="G1175" s="9" t="str">
        <f>IF(B1175="", "", IFERROR((VLOOKUP(B1175,Ingredients!$A:$H,8,FALSE)*(D1175/(VLOOKUP(B1175,Ingredients!$A:$H,3,FALSE)))), "ingredient not in list"))</f>
        <v/>
      </c>
      <c r="H1175" t="str">
        <f t="shared" si="200"/>
        <v/>
      </c>
      <c r="I1175" s="69" t="str">
        <f>IF($B1175="", "", IFERROR((VLOOKUP($B1175,Ingredients!$A:$K,9,FALSE)*($D1175/(VLOOKUP($B1175,Ingredients!$A:$K,3,FALSE)))), "ingredient not in list"))</f>
        <v/>
      </c>
      <c r="J1175" t="str">
        <f t="shared" si="201"/>
        <v/>
      </c>
      <c r="K1175" s="69" t="str">
        <f>IF($B1175="", "", IFERROR((VLOOKUP($B1175,Ingredients!$A:$K,10,FALSE)*($D1175/(VLOOKUP($B1175,Ingredients!$A:$K,3,FALSE)))), "ingredient not in list"))</f>
        <v/>
      </c>
      <c r="L1175" t="str">
        <f t="shared" si="202"/>
        <v/>
      </c>
      <c r="M1175" s="69" t="str">
        <f>IF($B1175="", "", IFERROR((VLOOKUP($B1175,Ingredients!$A:$K,11,FALSE)*($D1175/(VLOOKUP($B1175,Ingredients!$A:$K,3,FALSE)))), "ingredient not in list"))</f>
        <v/>
      </c>
      <c r="N1175" t="str">
        <f t="shared" si="203"/>
        <v/>
      </c>
      <c r="O1175" s="29" t="str">
        <f>IF($B1175="", "", IFERROR((VLOOKUP($B1175,Ingredients!$A:$H,6,FALSE)*($D1175/(VLOOKUP($B1175,Ingredients!$A:$H,3,FALSE)))), "ingredient not in list"))</f>
        <v/>
      </c>
      <c r="P1175" s="9" t="str">
        <f>IF(AND(G1175&lt;&gt;"",G1176=""),SUM(G$1:G1176)-SUM(P$1:P1174),"")</f>
        <v/>
      </c>
      <c r="Q1175" t="str">
        <f>IF(AND(O1175&lt;&gt;"",O1176=""),SUM(O$1:O1176)-SUM(Q$1:Q1174),"")</f>
        <v/>
      </c>
      <c r="R1175" s="114" t="str">
        <f>IF(AND(I1175&lt;&gt;"",I1176=""),SUM(I$1:I1176)-SUM(R$1:R1174),"")</f>
        <v/>
      </c>
      <c r="S1175" s="114" t="str">
        <f>IF(AND(K1175&lt;&gt;"",K1176=""),SUM(K$1:K1176)-SUM(S$1:S1174),"")</f>
        <v/>
      </c>
      <c r="T1175" s="114" t="str">
        <f>IF(AND(M1175&lt;&gt;"",M1176=""),SUM(M$1:M1176)-SUM(T$1:T1174),"")</f>
        <v/>
      </c>
      <c r="V1175" s="9" t="str">
        <f t="shared" si="204"/>
        <v/>
      </c>
      <c r="W1175" s="28" t="str">
        <f t="shared" si="205"/>
        <v/>
      </c>
      <c r="X1175" s="114" t="str">
        <f t="shared" si="206"/>
        <v/>
      </c>
      <c r="Y1175" s="114" t="str">
        <f t="shared" si="207"/>
        <v/>
      </c>
      <c r="Z1175" s="114" t="str">
        <f t="shared" si="208"/>
        <v/>
      </c>
    </row>
    <row r="1176" spans="3:26" ht="15.75" customHeight="1" x14ac:dyDescent="0.2">
      <c r="C1176" t="str">
        <f t="shared" si="198"/>
        <v/>
      </c>
      <c r="E1176" s="3" t="str">
        <f>IF(B1176="","",IFERROR(VLOOKUP(B1176,Ingredients!$A:$G,4,FALSE),"ingredient not in list"))</f>
        <v/>
      </c>
      <c r="F1176" t="str">
        <f t="shared" si="199"/>
        <v/>
      </c>
      <c r="G1176" s="9" t="str">
        <f>IF(B1176="", "", IFERROR((VLOOKUP(B1176,Ingredients!$A:$H,8,FALSE)*(D1176/(VLOOKUP(B1176,Ingredients!$A:$H,3,FALSE)))), "ingredient not in list"))</f>
        <v/>
      </c>
      <c r="H1176" t="str">
        <f t="shared" si="200"/>
        <v/>
      </c>
      <c r="I1176" s="69" t="str">
        <f>IF($B1176="", "", IFERROR((VLOOKUP($B1176,Ingredients!$A:$K,9,FALSE)*($D1176/(VLOOKUP($B1176,Ingredients!$A:$K,3,FALSE)))), "ingredient not in list"))</f>
        <v/>
      </c>
      <c r="J1176" t="str">
        <f t="shared" si="201"/>
        <v/>
      </c>
      <c r="K1176" s="69" t="str">
        <f>IF($B1176="", "", IFERROR((VLOOKUP($B1176,Ingredients!$A:$K,10,FALSE)*($D1176/(VLOOKUP($B1176,Ingredients!$A:$K,3,FALSE)))), "ingredient not in list"))</f>
        <v/>
      </c>
      <c r="L1176" t="str">
        <f t="shared" si="202"/>
        <v/>
      </c>
      <c r="M1176" s="69" t="str">
        <f>IF($B1176="", "", IFERROR((VLOOKUP($B1176,Ingredients!$A:$K,11,FALSE)*($D1176/(VLOOKUP($B1176,Ingredients!$A:$K,3,FALSE)))), "ingredient not in list"))</f>
        <v/>
      </c>
      <c r="N1176" t="str">
        <f t="shared" si="203"/>
        <v/>
      </c>
      <c r="O1176" s="29" t="str">
        <f>IF($B1176="", "", IFERROR((VLOOKUP($B1176,Ingredients!$A:$H,6,FALSE)*($D1176/(VLOOKUP($B1176,Ingredients!$A:$H,3,FALSE)))), "ingredient not in list"))</f>
        <v/>
      </c>
      <c r="P1176" s="9" t="str">
        <f>IF(AND(G1176&lt;&gt;"",G1177=""),SUM(G$1:G1177)-SUM(P$1:P1175),"")</f>
        <v/>
      </c>
      <c r="Q1176" t="str">
        <f>IF(AND(O1176&lt;&gt;"",O1177=""),SUM(O$1:O1177)-SUM(Q$1:Q1175),"")</f>
        <v/>
      </c>
      <c r="R1176" s="114" t="str">
        <f>IF(AND(I1176&lt;&gt;"",I1177=""),SUM(I$1:I1177)-SUM(R$1:R1175),"")</f>
        <v/>
      </c>
      <c r="S1176" s="114" t="str">
        <f>IF(AND(K1176&lt;&gt;"",K1177=""),SUM(K$1:K1177)-SUM(S$1:S1175),"")</f>
        <v/>
      </c>
      <c r="T1176" s="114" t="str">
        <f>IF(AND(M1176&lt;&gt;"",M1177=""),SUM(M$1:M1177)-SUM(T$1:T1175),"")</f>
        <v/>
      </c>
      <c r="V1176" s="9" t="str">
        <f t="shared" si="204"/>
        <v/>
      </c>
      <c r="W1176" s="28" t="str">
        <f t="shared" si="205"/>
        <v/>
      </c>
      <c r="X1176" s="114" t="str">
        <f t="shared" si="206"/>
        <v/>
      </c>
      <c r="Y1176" s="114" t="str">
        <f t="shared" si="207"/>
        <v/>
      </c>
      <c r="Z1176" s="114" t="str">
        <f t="shared" si="208"/>
        <v/>
      </c>
    </row>
    <row r="1177" spans="3:26" ht="15.75" customHeight="1" x14ac:dyDescent="0.2">
      <c r="C1177" t="str">
        <f t="shared" si="198"/>
        <v/>
      </c>
      <c r="E1177" s="3" t="str">
        <f>IF(B1177="","",IFERROR(VLOOKUP(B1177,Ingredients!$A:$G,4,FALSE),"ingredient not in list"))</f>
        <v/>
      </c>
      <c r="F1177" t="str">
        <f t="shared" si="199"/>
        <v/>
      </c>
      <c r="G1177" s="9" t="str">
        <f>IF(B1177="", "", IFERROR((VLOOKUP(B1177,Ingredients!$A:$H,8,FALSE)*(D1177/(VLOOKUP(B1177,Ingredients!$A:$H,3,FALSE)))), "ingredient not in list"))</f>
        <v/>
      </c>
      <c r="H1177" t="str">
        <f t="shared" si="200"/>
        <v/>
      </c>
      <c r="I1177" s="69" t="str">
        <f>IF($B1177="", "", IFERROR((VLOOKUP($B1177,Ingredients!$A:$K,9,FALSE)*($D1177/(VLOOKUP($B1177,Ingredients!$A:$K,3,FALSE)))), "ingredient not in list"))</f>
        <v/>
      </c>
      <c r="J1177" t="str">
        <f t="shared" si="201"/>
        <v/>
      </c>
      <c r="K1177" s="69" t="str">
        <f>IF($B1177="", "", IFERROR((VLOOKUP($B1177,Ingredients!$A:$K,10,FALSE)*($D1177/(VLOOKUP($B1177,Ingredients!$A:$K,3,FALSE)))), "ingredient not in list"))</f>
        <v/>
      </c>
      <c r="L1177" t="str">
        <f t="shared" si="202"/>
        <v/>
      </c>
      <c r="M1177" s="69" t="str">
        <f>IF($B1177="", "", IFERROR((VLOOKUP($B1177,Ingredients!$A:$K,11,FALSE)*($D1177/(VLOOKUP($B1177,Ingredients!$A:$K,3,FALSE)))), "ingredient not in list"))</f>
        <v/>
      </c>
      <c r="N1177" t="str">
        <f t="shared" si="203"/>
        <v/>
      </c>
      <c r="O1177" s="29" t="str">
        <f>IF($B1177="", "", IFERROR((VLOOKUP($B1177,Ingredients!$A:$H,6,FALSE)*($D1177/(VLOOKUP($B1177,Ingredients!$A:$H,3,FALSE)))), "ingredient not in list"))</f>
        <v/>
      </c>
      <c r="P1177" s="9" t="str">
        <f>IF(AND(G1177&lt;&gt;"",G1178=""),SUM(G$1:G1178)-SUM(P$1:P1176),"")</f>
        <v/>
      </c>
      <c r="Q1177" t="str">
        <f>IF(AND(O1177&lt;&gt;"",O1178=""),SUM(O$1:O1178)-SUM(Q$1:Q1176),"")</f>
        <v/>
      </c>
      <c r="R1177" s="114" t="str">
        <f>IF(AND(I1177&lt;&gt;"",I1178=""),SUM(I$1:I1178)-SUM(R$1:R1176),"")</f>
        <v/>
      </c>
      <c r="S1177" s="114" t="str">
        <f>IF(AND(K1177&lt;&gt;"",K1178=""),SUM(K$1:K1178)-SUM(S$1:S1176),"")</f>
        <v/>
      </c>
      <c r="T1177" s="114" t="str">
        <f>IF(AND(M1177&lt;&gt;"",M1178=""),SUM(M$1:M1178)-SUM(T$1:T1176),"")</f>
        <v/>
      </c>
      <c r="V1177" s="9" t="str">
        <f t="shared" si="204"/>
        <v/>
      </c>
      <c r="W1177" s="28" t="str">
        <f t="shared" si="205"/>
        <v/>
      </c>
      <c r="X1177" s="114" t="str">
        <f t="shared" si="206"/>
        <v/>
      </c>
      <c r="Y1177" s="114" t="str">
        <f t="shared" si="207"/>
        <v/>
      </c>
      <c r="Z1177" s="114" t="str">
        <f t="shared" si="208"/>
        <v/>
      </c>
    </row>
    <row r="1178" spans="3:26" ht="15.75" customHeight="1" x14ac:dyDescent="0.2">
      <c r="C1178" t="str">
        <f t="shared" si="198"/>
        <v/>
      </c>
      <c r="E1178" s="3" t="str">
        <f>IF(B1178="","",IFERROR(VLOOKUP(B1178,Ingredients!$A:$G,4,FALSE),"ingredient not in list"))</f>
        <v/>
      </c>
      <c r="F1178" t="str">
        <f t="shared" si="199"/>
        <v/>
      </c>
      <c r="G1178" s="9" t="str">
        <f>IF(B1178="", "", IFERROR((VLOOKUP(B1178,Ingredients!$A:$H,8,FALSE)*(D1178/(VLOOKUP(B1178,Ingredients!$A:$H,3,FALSE)))), "ingredient not in list"))</f>
        <v/>
      </c>
      <c r="H1178" t="str">
        <f t="shared" si="200"/>
        <v/>
      </c>
      <c r="I1178" s="69" t="str">
        <f>IF($B1178="", "", IFERROR((VLOOKUP($B1178,Ingredients!$A:$K,9,FALSE)*($D1178/(VLOOKUP($B1178,Ingredients!$A:$K,3,FALSE)))), "ingredient not in list"))</f>
        <v/>
      </c>
      <c r="J1178" t="str">
        <f t="shared" si="201"/>
        <v/>
      </c>
      <c r="K1178" s="69" t="str">
        <f>IF($B1178="", "", IFERROR((VLOOKUP($B1178,Ingredients!$A:$K,10,FALSE)*($D1178/(VLOOKUP($B1178,Ingredients!$A:$K,3,FALSE)))), "ingredient not in list"))</f>
        <v/>
      </c>
      <c r="L1178" t="str">
        <f t="shared" si="202"/>
        <v/>
      </c>
      <c r="M1178" s="69" t="str">
        <f>IF($B1178="", "", IFERROR((VLOOKUP($B1178,Ingredients!$A:$K,11,FALSE)*($D1178/(VLOOKUP($B1178,Ingredients!$A:$K,3,FALSE)))), "ingredient not in list"))</f>
        <v/>
      </c>
      <c r="N1178" t="str">
        <f t="shared" si="203"/>
        <v/>
      </c>
      <c r="O1178" s="29" t="str">
        <f>IF($B1178="", "", IFERROR((VLOOKUP($B1178,Ingredients!$A:$H,6,FALSE)*($D1178/(VLOOKUP($B1178,Ingredients!$A:$H,3,FALSE)))), "ingredient not in list"))</f>
        <v/>
      </c>
      <c r="P1178" s="9" t="str">
        <f>IF(AND(G1178&lt;&gt;"",G1179=""),SUM(G$1:G1179)-SUM(P$1:P1177),"")</f>
        <v/>
      </c>
      <c r="Q1178" t="str">
        <f>IF(AND(O1178&lt;&gt;"",O1179=""),SUM(O$1:O1179)-SUM(Q$1:Q1177),"")</f>
        <v/>
      </c>
      <c r="R1178" s="114" t="str">
        <f>IF(AND(I1178&lt;&gt;"",I1179=""),SUM(I$1:I1179)-SUM(R$1:R1177),"")</f>
        <v/>
      </c>
      <c r="S1178" s="114" t="str">
        <f>IF(AND(K1178&lt;&gt;"",K1179=""),SUM(K$1:K1179)-SUM(S$1:S1177),"")</f>
        <v/>
      </c>
      <c r="T1178" s="114" t="str">
        <f>IF(AND(M1178&lt;&gt;"",M1179=""),SUM(M$1:M1179)-SUM(T$1:T1177),"")</f>
        <v/>
      </c>
      <c r="V1178" s="9" t="str">
        <f t="shared" si="204"/>
        <v/>
      </c>
      <c r="W1178" s="28" t="str">
        <f t="shared" si="205"/>
        <v/>
      </c>
      <c r="X1178" s="114" t="str">
        <f t="shared" si="206"/>
        <v/>
      </c>
      <c r="Y1178" s="114" t="str">
        <f t="shared" si="207"/>
        <v/>
      </c>
      <c r="Z1178" s="114" t="str">
        <f t="shared" si="208"/>
        <v/>
      </c>
    </row>
    <row r="1179" spans="3:26" ht="15.75" customHeight="1" x14ac:dyDescent="0.2">
      <c r="C1179" t="str">
        <f t="shared" si="198"/>
        <v/>
      </c>
      <c r="E1179" s="3" t="str">
        <f>IF(B1179="","",IFERROR(VLOOKUP(B1179,Ingredients!$A:$G,4,FALSE),"ingredient not in list"))</f>
        <v/>
      </c>
      <c r="F1179" t="str">
        <f t="shared" si="199"/>
        <v/>
      </c>
      <c r="G1179" s="9" t="str">
        <f>IF(B1179="", "", IFERROR((VLOOKUP(B1179,Ingredients!$A:$H,8,FALSE)*(D1179/(VLOOKUP(B1179,Ingredients!$A:$H,3,FALSE)))), "ingredient not in list"))</f>
        <v/>
      </c>
      <c r="H1179" t="str">
        <f t="shared" si="200"/>
        <v/>
      </c>
      <c r="I1179" s="69" t="str">
        <f>IF($B1179="", "", IFERROR((VLOOKUP($B1179,Ingredients!$A:$K,9,FALSE)*($D1179/(VLOOKUP($B1179,Ingredients!$A:$K,3,FALSE)))), "ingredient not in list"))</f>
        <v/>
      </c>
      <c r="J1179" t="str">
        <f t="shared" si="201"/>
        <v/>
      </c>
      <c r="K1179" s="69" t="str">
        <f>IF($B1179="", "", IFERROR((VLOOKUP($B1179,Ingredients!$A:$K,10,FALSE)*($D1179/(VLOOKUP($B1179,Ingredients!$A:$K,3,FALSE)))), "ingredient not in list"))</f>
        <v/>
      </c>
      <c r="L1179" t="str">
        <f t="shared" si="202"/>
        <v/>
      </c>
      <c r="M1179" s="69" t="str">
        <f>IF($B1179="", "", IFERROR((VLOOKUP($B1179,Ingredients!$A:$K,11,FALSE)*($D1179/(VLOOKUP($B1179,Ingredients!$A:$K,3,FALSE)))), "ingredient not in list"))</f>
        <v/>
      </c>
      <c r="N1179" t="str">
        <f t="shared" si="203"/>
        <v/>
      </c>
      <c r="O1179" s="29" t="str">
        <f>IF($B1179="", "", IFERROR((VLOOKUP($B1179,Ingredients!$A:$H,6,FALSE)*($D1179/(VLOOKUP($B1179,Ingredients!$A:$H,3,FALSE)))), "ingredient not in list"))</f>
        <v/>
      </c>
      <c r="P1179" s="9" t="str">
        <f>IF(AND(G1179&lt;&gt;"",G1180=""),SUM(G$1:G1180)-SUM(P$1:P1178),"")</f>
        <v/>
      </c>
      <c r="Q1179" t="str">
        <f>IF(AND(O1179&lt;&gt;"",O1180=""),SUM(O$1:O1180)-SUM(Q$1:Q1178),"")</f>
        <v/>
      </c>
      <c r="R1179" s="114" t="str">
        <f>IF(AND(I1179&lt;&gt;"",I1180=""),SUM(I$1:I1180)-SUM(R$1:R1178),"")</f>
        <v/>
      </c>
      <c r="S1179" s="114" t="str">
        <f>IF(AND(K1179&lt;&gt;"",K1180=""),SUM(K$1:K1180)-SUM(S$1:S1178),"")</f>
        <v/>
      </c>
      <c r="T1179" s="114" t="str">
        <f>IF(AND(M1179&lt;&gt;"",M1180=""),SUM(M$1:M1180)-SUM(T$1:T1178),"")</f>
        <v/>
      </c>
      <c r="V1179" s="9" t="str">
        <f t="shared" si="204"/>
        <v/>
      </c>
      <c r="W1179" s="28" t="str">
        <f t="shared" si="205"/>
        <v/>
      </c>
      <c r="X1179" s="114" t="str">
        <f t="shared" si="206"/>
        <v/>
      </c>
      <c r="Y1179" s="114" t="str">
        <f t="shared" si="207"/>
        <v/>
      </c>
      <c r="Z1179" s="114" t="str">
        <f t="shared" si="208"/>
        <v/>
      </c>
    </row>
    <row r="1180" spans="3:26" ht="15.75" customHeight="1" x14ac:dyDescent="0.2">
      <c r="C1180" t="str">
        <f t="shared" si="198"/>
        <v/>
      </c>
      <c r="E1180" s="3" t="str">
        <f>IF(B1180="","",IFERROR(VLOOKUP(B1180,Ingredients!$A:$G,4,FALSE),"ingredient not in list"))</f>
        <v/>
      </c>
      <c r="F1180" t="str">
        <f t="shared" si="199"/>
        <v/>
      </c>
      <c r="G1180" s="9" t="str">
        <f>IF(B1180="", "", IFERROR((VLOOKUP(B1180,Ingredients!$A:$H,8,FALSE)*(D1180/(VLOOKUP(B1180,Ingredients!$A:$H,3,FALSE)))), "ingredient not in list"))</f>
        <v/>
      </c>
      <c r="H1180" t="str">
        <f t="shared" si="200"/>
        <v/>
      </c>
      <c r="I1180" s="69" t="str">
        <f>IF($B1180="", "", IFERROR((VLOOKUP($B1180,Ingredients!$A:$K,9,FALSE)*($D1180/(VLOOKUP($B1180,Ingredients!$A:$K,3,FALSE)))), "ingredient not in list"))</f>
        <v/>
      </c>
      <c r="J1180" t="str">
        <f t="shared" si="201"/>
        <v/>
      </c>
      <c r="K1180" s="69" t="str">
        <f>IF($B1180="", "", IFERROR((VLOOKUP($B1180,Ingredients!$A:$K,10,FALSE)*($D1180/(VLOOKUP($B1180,Ingredients!$A:$K,3,FALSE)))), "ingredient not in list"))</f>
        <v/>
      </c>
      <c r="L1180" t="str">
        <f t="shared" si="202"/>
        <v/>
      </c>
      <c r="M1180" s="69" t="str">
        <f>IF($B1180="", "", IFERROR((VLOOKUP($B1180,Ingredients!$A:$K,11,FALSE)*($D1180/(VLOOKUP($B1180,Ingredients!$A:$K,3,FALSE)))), "ingredient not in list"))</f>
        <v/>
      </c>
      <c r="N1180" t="str">
        <f t="shared" si="203"/>
        <v/>
      </c>
      <c r="O1180" s="29" t="str">
        <f>IF($B1180="", "", IFERROR((VLOOKUP($B1180,Ingredients!$A:$H,6,FALSE)*($D1180/(VLOOKUP($B1180,Ingredients!$A:$H,3,FALSE)))), "ingredient not in list"))</f>
        <v/>
      </c>
      <c r="P1180" s="9" t="str">
        <f>IF(AND(G1180&lt;&gt;"",G1181=""),SUM(G$1:G1181)-SUM(P$1:P1179),"")</f>
        <v/>
      </c>
      <c r="Q1180" t="str">
        <f>IF(AND(O1180&lt;&gt;"",O1181=""),SUM(O$1:O1181)-SUM(Q$1:Q1179),"")</f>
        <v/>
      </c>
      <c r="R1180" s="114" t="str">
        <f>IF(AND(I1180&lt;&gt;"",I1181=""),SUM(I$1:I1181)-SUM(R$1:R1179),"")</f>
        <v/>
      </c>
      <c r="S1180" s="114" t="str">
        <f>IF(AND(K1180&lt;&gt;"",K1181=""),SUM(K$1:K1181)-SUM(S$1:S1179),"")</f>
        <v/>
      </c>
      <c r="T1180" s="114" t="str">
        <f>IF(AND(M1180&lt;&gt;"",M1181=""),SUM(M$1:M1181)-SUM(T$1:T1179),"")</f>
        <v/>
      </c>
      <c r="V1180" s="9" t="str">
        <f t="shared" si="204"/>
        <v/>
      </c>
      <c r="W1180" s="28" t="str">
        <f t="shared" si="205"/>
        <v/>
      </c>
      <c r="X1180" s="114" t="str">
        <f t="shared" si="206"/>
        <v/>
      </c>
      <c r="Y1180" s="114" t="str">
        <f t="shared" si="207"/>
        <v/>
      </c>
      <c r="Z1180" s="114" t="str">
        <f t="shared" si="208"/>
        <v/>
      </c>
    </row>
    <row r="1181" spans="3:26" ht="15.75" customHeight="1" x14ac:dyDescent="0.2">
      <c r="C1181" t="str">
        <f t="shared" si="198"/>
        <v/>
      </c>
      <c r="E1181" s="3" t="str">
        <f>IF(B1181="","",IFERROR(VLOOKUP(B1181,Ingredients!$A:$G,4,FALSE),"ingredient not in list"))</f>
        <v/>
      </c>
      <c r="F1181" t="str">
        <f t="shared" si="199"/>
        <v/>
      </c>
      <c r="G1181" s="9" t="str">
        <f>IF(B1181="", "", IFERROR((VLOOKUP(B1181,Ingredients!$A:$H,8,FALSE)*(D1181/(VLOOKUP(B1181,Ingredients!$A:$H,3,FALSE)))), "ingredient not in list"))</f>
        <v/>
      </c>
      <c r="H1181" t="str">
        <f t="shared" si="200"/>
        <v/>
      </c>
      <c r="I1181" s="69" t="str">
        <f>IF($B1181="", "", IFERROR((VLOOKUP($B1181,Ingredients!$A:$K,9,FALSE)*($D1181/(VLOOKUP($B1181,Ingredients!$A:$K,3,FALSE)))), "ingredient not in list"))</f>
        <v/>
      </c>
      <c r="J1181" t="str">
        <f t="shared" si="201"/>
        <v/>
      </c>
      <c r="K1181" s="69" t="str">
        <f>IF($B1181="", "", IFERROR((VLOOKUP($B1181,Ingredients!$A:$K,10,FALSE)*($D1181/(VLOOKUP($B1181,Ingredients!$A:$K,3,FALSE)))), "ingredient not in list"))</f>
        <v/>
      </c>
      <c r="L1181" t="str">
        <f t="shared" si="202"/>
        <v/>
      </c>
      <c r="M1181" s="69" t="str">
        <f>IF($B1181="", "", IFERROR((VLOOKUP($B1181,Ingredients!$A:$K,11,FALSE)*($D1181/(VLOOKUP($B1181,Ingredients!$A:$K,3,FALSE)))), "ingredient not in list"))</f>
        <v/>
      </c>
      <c r="N1181" t="str">
        <f t="shared" si="203"/>
        <v/>
      </c>
      <c r="O1181" s="29" t="str">
        <f>IF($B1181="", "", IFERROR((VLOOKUP($B1181,Ingredients!$A:$H,6,FALSE)*($D1181/(VLOOKUP($B1181,Ingredients!$A:$H,3,FALSE)))), "ingredient not in list"))</f>
        <v/>
      </c>
      <c r="P1181" s="9" t="str">
        <f>IF(AND(G1181&lt;&gt;"",G1182=""),SUM(G$1:G1182)-SUM(P$1:P1180),"")</f>
        <v/>
      </c>
      <c r="Q1181" t="str">
        <f>IF(AND(O1181&lt;&gt;"",O1182=""),SUM(O$1:O1182)-SUM(Q$1:Q1180),"")</f>
        <v/>
      </c>
      <c r="R1181" s="114" t="str">
        <f>IF(AND(I1181&lt;&gt;"",I1182=""),SUM(I$1:I1182)-SUM(R$1:R1180),"")</f>
        <v/>
      </c>
      <c r="S1181" s="114" t="str">
        <f>IF(AND(K1181&lt;&gt;"",K1182=""),SUM(K$1:K1182)-SUM(S$1:S1180),"")</f>
        <v/>
      </c>
      <c r="T1181" s="114" t="str">
        <f>IF(AND(M1181&lt;&gt;"",M1182=""),SUM(M$1:M1182)-SUM(T$1:T1180),"")</f>
        <v/>
      </c>
      <c r="V1181" s="9" t="str">
        <f t="shared" si="204"/>
        <v/>
      </c>
      <c r="W1181" s="28" t="str">
        <f t="shared" si="205"/>
        <v/>
      </c>
      <c r="X1181" s="114" t="str">
        <f t="shared" si="206"/>
        <v/>
      </c>
      <c r="Y1181" s="114" t="str">
        <f t="shared" si="207"/>
        <v/>
      </c>
      <c r="Z1181" s="114" t="str">
        <f t="shared" si="208"/>
        <v/>
      </c>
    </row>
    <row r="1182" spans="3:26" ht="15.75" customHeight="1" x14ac:dyDescent="0.2">
      <c r="C1182" t="str">
        <f t="shared" si="198"/>
        <v/>
      </c>
      <c r="E1182" s="3" t="str">
        <f>IF(B1182="","",IFERROR(VLOOKUP(B1182,Ingredients!$A:$G,4,FALSE),"ingredient not in list"))</f>
        <v/>
      </c>
      <c r="F1182" t="str">
        <f t="shared" si="199"/>
        <v/>
      </c>
      <c r="G1182" s="9" t="str">
        <f>IF(B1182="", "", IFERROR((VLOOKUP(B1182,Ingredients!$A:$H,8,FALSE)*(D1182/(VLOOKUP(B1182,Ingredients!$A:$H,3,FALSE)))), "ingredient not in list"))</f>
        <v/>
      </c>
      <c r="H1182" t="str">
        <f t="shared" si="200"/>
        <v/>
      </c>
      <c r="I1182" s="69" t="str">
        <f>IF($B1182="", "", IFERROR((VLOOKUP($B1182,Ingredients!$A:$K,9,FALSE)*($D1182/(VLOOKUP($B1182,Ingredients!$A:$K,3,FALSE)))), "ingredient not in list"))</f>
        <v/>
      </c>
      <c r="J1182" t="str">
        <f t="shared" si="201"/>
        <v/>
      </c>
      <c r="K1182" s="69" t="str">
        <f>IF($B1182="", "", IFERROR((VLOOKUP($B1182,Ingredients!$A:$K,10,FALSE)*($D1182/(VLOOKUP($B1182,Ingredients!$A:$K,3,FALSE)))), "ingredient not in list"))</f>
        <v/>
      </c>
      <c r="L1182" t="str">
        <f t="shared" si="202"/>
        <v/>
      </c>
      <c r="M1182" s="69" t="str">
        <f>IF($B1182="", "", IFERROR((VLOOKUP($B1182,Ingredients!$A:$K,11,FALSE)*($D1182/(VLOOKUP($B1182,Ingredients!$A:$K,3,FALSE)))), "ingredient not in list"))</f>
        <v/>
      </c>
      <c r="N1182" t="str">
        <f t="shared" si="203"/>
        <v/>
      </c>
      <c r="O1182" s="29" t="str">
        <f>IF($B1182="", "", IFERROR((VLOOKUP($B1182,Ingredients!$A:$H,6,FALSE)*($D1182/(VLOOKUP($B1182,Ingredients!$A:$H,3,FALSE)))), "ingredient not in list"))</f>
        <v/>
      </c>
      <c r="P1182" s="9" t="str">
        <f>IF(AND(G1182&lt;&gt;"",G1183=""),SUM(G$1:G1183)-SUM(P$1:P1181),"")</f>
        <v/>
      </c>
      <c r="Q1182" t="str">
        <f>IF(AND(O1182&lt;&gt;"",O1183=""),SUM(O$1:O1183)-SUM(Q$1:Q1181),"")</f>
        <v/>
      </c>
      <c r="R1182" s="114" t="str">
        <f>IF(AND(I1182&lt;&gt;"",I1183=""),SUM(I$1:I1183)-SUM(R$1:R1181),"")</f>
        <v/>
      </c>
      <c r="S1182" s="114" t="str">
        <f>IF(AND(K1182&lt;&gt;"",K1183=""),SUM(K$1:K1183)-SUM(S$1:S1181),"")</f>
        <v/>
      </c>
      <c r="T1182" s="114" t="str">
        <f>IF(AND(M1182&lt;&gt;"",M1183=""),SUM(M$1:M1183)-SUM(T$1:T1181),"")</f>
        <v/>
      </c>
      <c r="V1182" s="9" t="str">
        <f t="shared" si="204"/>
        <v/>
      </c>
      <c r="W1182" s="28" t="str">
        <f t="shared" si="205"/>
        <v/>
      </c>
      <c r="X1182" s="114" t="str">
        <f t="shared" si="206"/>
        <v/>
      </c>
      <c r="Y1182" s="114" t="str">
        <f t="shared" si="207"/>
        <v/>
      </c>
      <c r="Z1182" s="114" t="str">
        <f t="shared" si="208"/>
        <v/>
      </c>
    </row>
    <row r="1183" spans="3:26" ht="15.75" customHeight="1" x14ac:dyDescent="0.2">
      <c r="C1183" t="str">
        <f t="shared" si="198"/>
        <v/>
      </c>
      <c r="E1183" s="3" t="str">
        <f>IF(B1183="","",IFERROR(VLOOKUP(B1183,Ingredients!$A:$G,4,FALSE),"ingredient not in list"))</f>
        <v/>
      </c>
      <c r="F1183" t="str">
        <f t="shared" si="199"/>
        <v/>
      </c>
      <c r="G1183" s="9" t="str">
        <f>IF(B1183="", "", IFERROR((VLOOKUP(B1183,Ingredients!$A:$H,8,FALSE)*(D1183/(VLOOKUP(B1183,Ingredients!$A:$H,3,FALSE)))), "ingredient not in list"))</f>
        <v/>
      </c>
      <c r="H1183" t="str">
        <f t="shared" si="200"/>
        <v/>
      </c>
      <c r="I1183" s="69" t="str">
        <f>IF($B1183="", "", IFERROR((VLOOKUP($B1183,Ingredients!$A:$K,9,FALSE)*($D1183/(VLOOKUP($B1183,Ingredients!$A:$K,3,FALSE)))), "ingredient not in list"))</f>
        <v/>
      </c>
      <c r="J1183" t="str">
        <f t="shared" si="201"/>
        <v/>
      </c>
      <c r="K1183" s="69" t="str">
        <f>IF($B1183="", "", IFERROR((VLOOKUP($B1183,Ingredients!$A:$K,10,FALSE)*($D1183/(VLOOKUP($B1183,Ingredients!$A:$K,3,FALSE)))), "ingredient not in list"))</f>
        <v/>
      </c>
      <c r="L1183" t="str">
        <f t="shared" si="202"/>
        <v/>
      </c>
      <c r="M1183" s="69" t="str">
        <f>IF($B1183="", "", IFERROR((VLOOKUP($B1183,Ingredients!$A:$K,11,FALSE)*($D1183/(VLOOKUP($B1183,Ingredients!$A:$K,3,FALSE)))), "ingredient not in list"))</f>
        <v/>
      </c>
      <c r="N1183" t="str">
        <f t="shared" si="203"/>
        <v/>
      </c>
      <c r="O1183" s="29" t="str">
        <f>IF($B1183="", "", IFERROR((VLOOKUP($B1183,Ingredients!$A:$H,6,FALSE)*($D1183/(VLOOKUP($B1183,Ingredients!$A:$H,3,FALSE)))), "ingredient not in list"))</f>
        <v/>
      </c>
      <c r="P1183" s="9" t="str">
        <f>IF(AND(G1183&lt;&gt;"",G1184=""),SUM(G$1:G1184)-SUM(P$1:P1182),"")</f>
        <v/>
      </c>
      <c r="Q1183" t="str">
        <f>IF(AND(O1183&lt;&gt;"",O1184=""),SUM(O$1:O1184)-SUM(Q$1:Q1182),"")</f>
        <v/>
      </c>
      <c r="R1183" s="114" t="str">
        <f>IF(AND(I1183&lt;&gt;"",I1184=""),SUM(I$1:I1184)-SUM(R$1:R1182),"")</f>
        <v/>
      </c>
      <c r="S1183" s="114" t="str">
        <f>IF(AND(K1183&lt;&gt;"",K1184=""),SUM(K$1:K1184)-SUM(S$1:S1182),"")</f>
        <v/>
      </c>
      <c r="T1183" s="114" t="str">
        <f>IF(AND(M1183&lt;&gt;"",M1184=""),SUM(M$1:M1184)-SUM(T$1:T1182),"")</f>
        <v/>
      </c>
      <c r="V1183" s="9" t="str">
        <f t="shared" si="204"/>
        <v/>
      </c>
      <c r="W1183" s="28" t="str">
        <f t="shared" si="205"/>
        <v/>
      </c>
      <c r="X1183" s="114" t="str">
        <f t="shared" si="206"/>
        <v/>
      </c>
      <c r="Y1183" s="114" t="str">
        <f t="shared" si="207"/>
        <v/>
      </c>
      <c r="Z1183" s="114" t="str">
        <f t="shared" si="208"/>
        <v/>
      </c>
    </row>
    <row r="1184" spans="3:26" ht="15.75" customHeight="1" x14ac:dyDescent="0.2">
      <c r="C1184" t="str">
        <f t="shared" si="198"/>
        <v/>
      </c>
      <c r="E1184" s="3" t="str">
        <f>IF(B1184="","",IFERROR(VLOOKUP(B1184,Ingredients!$A:$G,4,FALSE),"ingredient not in list"))</f>
        <v/>
      </c>
      <c r="F1184" t="str">
        <f t="shared" si="199"/>
        <v/>
      </c>
      <c r="G1184" s="9" t="str">
        <f>IF(B1184="", "", IFERROR((VLOOKUP(B1184,Ingredients!$A:$H,8,FALSE)*(D1184/(VLOOKUP(B1184,Ingredients!$A:$H,3,FALSE)))), "ingredient not in list"))</f>
        <v/>
      </c>
      <c r="H1184" t="str">
        <f t="shared" si="200"/>
        <v/>
      </c>
      <c r="I1184" s="69" t="str">
        <f>IF($B1184="", "", IFERROR((VLOOKUP($B1184,Ingredients!$A:$K,9,FALSE)*($D1184/(VLOOKUP($B1184,Ingredients!$A:$K,3,FALSE)))), "ingredient not in list"))</f>
        <v/>
      </c>
      <c r="J1184" t="str">
        <f t="shared" si="201"/>
        <v/>
      </c>
      <c r="K1184" s="69" t="str">
        <f>IF($B1184="", "", IFERROR((VLOOKUP($B1184,Ingredients!$A:$K,10,FALSE)*($D1184/(VLOOKUP($B1184,Ingredients!$A:$K,3,FALSE)))), "ingredient not in list"))</f>
        <v/>
      </c>
      <c r="L1184" t="str">
        <f t="shared" si="202"/>
        <v/>
      </c>
      <c r="M1184" s="69" t="str">
        <f>IF($B1184="", "", IFERROR((VLOOKUP($B1184,Ingredients!$A:$K,11,FALSE)*($D1184/(VLOOKUP($B1184,Ingredients!$A:$K,3,FALSE)))), "ingredient not in list"))</f>
        <v/>
      </c>
      <c r="N1184" t="str">
        <f t="shared" si="203"/>
        <v/>
      </c>
      <c r="O1184" s="29" t="str">
        <f>IF($B1184="", "", IFERROR((VLOOKUP($B1184,Ingredients!$A:$H,6,FALSE)*($D1184/(VLOOKUP($B1184,Ingredients!$A:$H,3,FALSE)))), "ingredient not in list"))</f>
        <v/>
      </c>
      <c r="P1184" s="9" t="str">
        <f>IF(AND(G1184&lt;&gt;"",G1185=""),SUM(G$1:G1185)-SUM(P$1:P1183),"")</f>
        <v/>
      </c>
      <c r="Q1184" t="str">
        <f>IF(AND(O1184&lt;&gt;"",O1185=""),SUM(O$1:O1185)-SUM(Q$1:Q1183),"")</f>
        <v/>
      </c>
      <c r="R1184" s="114" t="str">
        <f>IF(AND(I1184&lt;&gt;"",I1185=""),SUM(I$1:I1185)-SUM(R$1:R1183),"")</f>
        <v/>
      </c>
      <c r="S1184" s="114" t="str">
        <f>IF(AND(K1184&lt;&gt;"",K1185=""),SUM(K$1:K1185)-SUM(S$1:S1183),"")</f>
        <v/>
      </c>
      <c r="T1184" s="114" t="str">
        <f>IF(AND(M1184&lt;&gt;"",M1185=""),SUM(M$1:M1185)-SUM(T$1:T1183),"")</f>
        <v/>
      </c>
      <c r="V1184" s="9" t="str">
        <f t="shared" si="204"/>
        <v/>
      </c>
      <c r="W1184" s="28" t="str">
        <f t="shared" si="205"/>
        <v/>
      </c>
      <c r="X1184" s="114" t="str">
        <f t="shared" si="206"/>
        <v/>
      </c>
      <c r="Y1184" s="114" t="str">
        <f t="shared" si="207"/>
        <v/>
      </c>
      <c r="Z1184" s="114" t="str">
        <f t="shared" si="208"/>
        <v/>
      </c>
    </row>
    <row r="1185" spans="3:26" ht="15.75" customHeight="1" x14ac:dyDescent="0.2">
      <c r="C1185" t="str">
        <f t="shared" si="198"/>
        <v/>
      </c>
      <c r="E1185" s="3" t="str">
        <f>IF(B1185="","",IFERROR(VLOOKUP(B1185,Ingredients!$A:$G,4,FALSE),"ingredient not in list"))</f>
        <v/>
      </c>
      <c r="F1185" t="str">
        <f t="shared" si="199"/>
        <v/>
      </c>
      <c r="G1185" s="9" t="str">
        <f>IF(B1185="", "", IFERROR((VLOOKUP(B1185,Ingredients!$A:$H,8,FALSE)*(D1185/(VLOOKUP(B1185,Ingredients!$A:$H,3,FALSE)))), "ingredient not in list"))</f>
        <v/>
      </c>
      <c r="H1185" t="str">
        <f t="shared" si="200"/>
        <v/>
      </c>
      <c r="I1185" s="69" t="str">
        <f>IF($B1185="", "", IFERROR((VLOOKUP($B1185,Ingredients!$A:$K,9,FALSE)*($D1185/(VLOOKUP($B1185,Ingredients!$A:$K,3,FALSE)))), "ingredient not in list"))</f>
        <v/>
      </c>
      <c r="J1185" t="str">
        <f t="shared" si="201"/>
        <v/>
      </c>
      <c r="K1185" s="69" t="str">
        <f>IF($B1185="", "", IFERROR((VLOOKUP($B1185,Ingredients!$A:$K,10,FALSE)*($D1185/(VLOOKUP($B1185,Ingredients!$A:$K,3,FALSE)))), "ingredient not in list"))</f>
        <v/>
      </c>
      <c r="L1185" t="str">
        <f t="shared" si="202"/>
        <v/>
      </c>
      <c r="M1185" s="69" t="str">
        <f>IF($B1185="", "", IFERROR((VLOOKUP($B1185,Ingredients!$A:$K,11,FALSE)*($D1185/(VLOOKUP($B1185,Ingredients!$A:$K,3,FALSE)))), "ingredient not in list"))</f>
        <v/>
      </c>
      <c r="N1185" t="str">
        <f t="shared" si="203"/>
        <v/>
      </c>
      <c r="O1185" s="29" t="str">
        <f>IF($B1185="", "", IFERROR((VLOOKUP($B1185,Ingredients!$A:$H,6,FALSE)*($D1185/(VLOOKUP($B1185,Ingredients!$A:$H,3,FALSE)))), "ingredient not in list"))</f>
        <v/>
      </c>
      <c r="P1185" s="9" t="str">
        <f>IF(AND(G1185&lt;&gt;"",G1186=""),SUM(G$1:G1186)-SUM(P$1:P1184),"")</f>
        <v/>
      </c>
      <c r="Q1185" t="str">
        <f>IF(AND(O1185&lt;&gt;"",O1186=""),SUM(O$1:O1186)-SUM(Q$1:Q1184),"")</f>
        <v/>
      </c>
      <c r="R1185" s="114" t="str">
        <f>IF(AND(I1185&lt;&gt;"",I1186=""),SUM(I$1:I1186)-SUM(R$1:R1184),"")</f>
        <v/>
      </c>
      <c r="S1185" s="114" t="str">
        <f>IF(AND(K1185&lt;&gt;"",K1186=""),SUM(K$1:K1186)-SUM(S$1:S1184),"")</f>
        <v/>
      </c>
      <c r="T1185" s="114" t="str">
        <f>IF(AND(M1185&lt;&gt;"",M1186=""),SUM(M$1:M1186)-SUM(T$1:T1184),"")</f>
        <v/>
      </c>
      <c r="V1185" s="9" t="str">
        <f t="shared" si="204"/>
        <v/>
      </c>
      <c r="W1185" s="28" t="str">
        <f t="shared" si="205"/>
        <v/>
      </c>
      <c r="X1185" s="114" t="str">
        <f t="shared" si="206"/>
        <v/>
      </c>
      <c r="Y1185" s="114" t="str">
        <f t="shared" si="207"/>
        <v/>
      </c>
      <c r="Z1185" s="114" t="str">
        <f t="shared" si="208"/>
        <v/>
      </c>
    </row>
    <row r="1186" spans="3:26" ht="15.75" customHeight="1" x14ac:dyDescent="0.2">
      <c r="C1186" t="str">
        <f t="shared" si="198"/>
        <v/>
      </c>
      <c r="E1186" s="3" t="str">
        <f>IF(B1186="","",IFERROR(VLOOKUP(B1186,Ingredients!$A:$G,4,FALSE),"ingredient not in list"))</f>
        <v/>
      </c>
      <c r="F1186" t="str">
        <f t="shared" si="199"/>
        <v/>
      </c>
      <c r="G1186" s="9" t="str">
        <f>IF(B1186="", "", IFERROR((VLOOKUP(B1186,Ingredients!$A:$H,8,FALSE)*(D1186/(VLOOKUP(B1186,Ingredients!$A:$H,3,FALSE)))), "ingredient not in list"))</f>
        <v/>
      </c>
      <c r="H1186" t="str">
        <f t="shared" si="200"/>
        <v/>
      </c>
      <c r="I1186" s="69" t="str">
        <f>IF($B1186="", "", IFERROR((VLOOKUP($B1186,Ingredients!$A:$K,9,FALSE)*($D1186/(VLOOKUP($B1186,Ingredients!$A:$K,3,FALSE)))), "ingredient not in list"))</f>
        <v/>
      </c>
      <c r="J1186" t="str">
        <f t="shared" si="201"/>
        <v/>
      </c>
      <c r="K1186" s="69" t="str">
        <f>IF($B1186="", "", IFERROR((VLOOKUP($B1186,Ingredients!$A:$K,10,FALSE)*($D1186/(VLOOKUP($B1186,Ingredients!$A:$K,3,FALSE)))), "ingredient not in list"))</f>
        <v/>
      </c>
      <c r="L1186" t="str">
        <f t="shared" si="202"/>
        <v/>
      </c>
      <c r="M1186" s="69" t="str">
        <f>IF($B1186="", "", IFERROR((VLOOKUP($B1186,Ingredients!$A:$K,11,FALSE)*($D1186/(VLOOKUP($B1186,Ingredients!$A:$K,3,FALSE)))), "ingredient not in list"))</f>
        <v/>
      </c>
      <c r="N1186" t="str">
        <f t="shared" si="203"/>
        <v/>
      </c>
      <c r="O1186" s="29" t="str">
        <f>IF($B1186="", "", IFERROR((VLOOKUP($B1186,Ingredients!$A:$H,6,FALSE)*($D1186/(VLOOKUP($B1186,Ingredients!$A:$H,3,FALSE)))), "ingredient not in list"))</f>
        <v/>
      </c>
      <c r="P1186" s="9" t="str">
        <f>IF(AND(G1186&lt;&gt;"",G1187=""),SUM(G$1:G1187)-SUM(P$1:P1185),"")</f>
        <v/>
      </c>
      <c r="Q1186" t="str">
        <f>IF(AND(O1186&lt;&gt;"",O1187=""),SUM(O$1:O1187)-SUM(Q$1:Q1185),"")</f>
        <v/>
      </c>
      <c r="R1186" s="114" t="str">
        <f>IF(AND(I1186&lt;&gt;"",I1187=""),SUM(I$1:I1187)-SUM(R$1:R1185),"")</f>
        <v/>
      </c>
      <c r="S1186" s="114" t="str">
        <f>IF(AND(K1186&lt;&gt;"",K1187=""),SUM(K$1:K1187)-SUM(S$1:S1185),"")</f>
        <v/>
      </c>
      <c r="T1186" s="114" t="str">
        <f>IF(AND(M1186&lt;&gt;"",M1187=""),SUM(M$1:M1187)-SUM(T$1:T1185),"")</f>
        <v/>
      </c>
      <c r="V1186" s="9" t="str">
        <f t="shared" si="204"/>
        <v/>
      </c>
      <c r="W1186" s="28" t="str">
        <f t="shared" si="205"/>
        <v/>
      </c>
      <c r="X1186" s="114" t="str">
        <f t="shared" si="206"/>
        <v/>
      </c>
      <c r="Y1186" s="114" t="str">
        <f t="shared" si="207"/>
        <v/>
      </c>
      <c r="Z1186" s="114" t="str">
        <f t="shared" si="208"/>
        <v/>
      </c>
    </row>
    <row r="1187" spans="3:26" ht="15.75" customHeight="1" x14ac:dyDescent="0.2">
      <c r="C1187" t="str">
        <f t="shared" si="198"/>
        <v/>
      </c>
      <c r="E1187" s="3" t="str">
        <f>IF(B1187="","",IFERROR(VLOOKUP(B1187,Ingredients!$A:$G,4,FALSE),"ingredient not in list"))</f>
        <v/>
      </c>
      <c r="F1187" t="str">
        <f t="shared" si="199"/>
        <v/>
      </c>
      <c r="G1187" s="9" t="str">
        <f>IF(B1187="", "", IFERROR((VLOOKUP(B1187,Ingredients!$A:$H,8,FALSE)*(D1187/(VLOOKUP(B1187,Ingredients!$A:$H,3,FALSE)))), "ingredient not in list"))</f>
        <v/>
      </c>
      <c r="H1187" t="str">
        <f t="shared" si="200"/>
        <v/>
      </c>
      <c r="I1187" s="69" t="str">
        <f>IF($B1187="", "", IFERROR((VLOOKUP($B1187,Ingredients!$A:$K,9,FALSE)*($D1187/(VLOOKUP($B1187,Ingredients!$A:$K,3,FALSE)))), "ingredient not in list"))</f>
        <v/>
      </c>
      <c r="J1187" t="str">
        <f t="shared" si="201"/>
        <v/>
      </c>
      <c r="K1187" s="69" t="str">
        <f>IF($B1187="", "", IFERROR((VLOOKUP($B1187,Ingredients!$A:$K,10,FALSE)*($D1187/(VLOOKUP($B1187,Ingredients!$A:$K,3,FALSE)))), "ingredient not in list"))</f>
        <v/>
      </c>
      <c r="L1187" t="str">
        <f t="shared" si="202"/>
        <v/>
      </c>
      <c r="M1187" s="69" t="str">
        <f>IF($B1187="", "", IFERROR((VLOOKUP($B1187,Ingredients!$A:$K,11,FALSE)*($D1187/(VLOOKUP($B1187,Ingredients!$A:$K,3,FALSE)))), "ingredient not in list"))</f>
        <v/>
      </c>
      <c r="N1187" t="str">
        <f t="shared" si="203"/>
        <v/>
      </c>
      <c r="O1187" s="29" t="str">
        <f>IF($B1187="", "", IFERROR((VLOOKUP($B1187,Ingredients!$A:$H,6,FALSE)*($D1187/(VLOOKUP($B1187,Ingredients!$A:$H,3,FALSE)))), "ingredient not in list"))</f>
        <v/>
      </c>
      <c r="P1187" s="9" t="str">
        <f>IF(AND(G1187&lt;&gt;"",G1188=""),SUM(G$1:G1188)-SUM(P$1:P1186),"")</f>
        <v/>
      </c>
      <c r="Q1187" t="str">
        <f>IF(AND(O1187&lt;&gt;"",O1188=""),SUM(O$1:O1188)-SUM(Q$1:Q1186),"")</f>
        <v/>
      </c>
      <c r="R1187" s="114" t="str">
        <f>IF(AND(I1187&lt;&gt;"",I1188=""),SUM(I$1:I1188)-SUM(R$1:R1186),"")</f>
        <v/>
      </c>
      <c r="S1187" s="114" t="str">
        <f>IF(AND(K1187&lt;&gt;"",K1188=""),SUM(K$1:K1188)-SUM(S$1:S1186),"")</f>
        <v/>
      </c>
      <c r="T1187" s="114" t="str">
        <f>IF(AND(M1187&lt;&gt;"",M1188=""),SUM(M$1:M1188)-SUM(T$1:T1186),"")</f>
        <v/>
      </c>
      <c r="V1187" s="9" t="str">
        <f t="shared" si="204"/>
        <v/>
      </c>
      <c r="W1187" s="28" t="str">
        <f t="shared" si="205"/>
        <v/>
      </c>
      <c r="X1187" s="114" t="str">
        <f t="shared" si="206"/>
        <v/>
      </c>
      <c r="Y1187" s="114" t="str">
        <f t="shared" si="207"/>
        <v/>
      </c>
      <c r="Z1187" s="114" t="str">
        <f t="shared" si="208"/>
        <v/>
      </c>
    </row>
    <row r="1188" spans="3:26" ht="15.75" customHeight="1" x14ac:dyDescent="0.2">
      <c r="C1188" t="str">
        <f t="shared" si="198"/>
        <v/>
      </c>
      <c r="E1188" s="3" t="str">
        <f>IF(B1188="","",IFERROR(VLOOKUP(B1188,Ingredients!$A:$G,4,FALSE),"ingredient not in list"))</f>
        <v/>
      </c>
      <c r="F1188" t="str">
        <f t="shared" si="199"/>
        <v/>
      </c>
      <c r="G1188" s="9" t="str">
        <f>IF(B1188="", "", IFERROR((VLOOKUP(B1188,Ingredients!$A:$H,8,FALSE)*(D1188/(VLOOKUP(B1188,Ingredients!$A:$H,3,FALSE)))), "ingredient not in list"))</f>
        <v/>
      </c>
      <c r="H1188" t="str">
        <f t="shared" si="200"/>
        <v/>
      </c>
      <c r="I1188" s="69" t="str">
        <f>IF($B1188="", "", IFERROR((VLOOKUP($B1188,Ingredients!$A:$K,9,FALSE)*($D1188/(VLOOKUP($B1188,Ingredients!$A:$K,3,FALSE)))), "ingredient not in list"))</f>
        <v/>
      </c>
      <c r="J1188" t="str">
        <f t="shared" si="201"/>
        <v/>
      </c>
      <c r="K1188" s="69" t="str">
        <f>IF($B1188="", "", IFERROR((VLOOKUP($B1188,Ingredients!$A:$K,10,FALSE)*($D1188/(VLOOKUP($B1188,Ingredients!$A:$K,3,FALSE)))), "ingredient not in list"))</f>
        <v/>
      </c>
      <c r="L1188" t="str">
        <f t="shared" si="202"/>
        <v/>
      </c>
      <c r="M1188" s="69" t="str">
        <f>IF($B1188="", "", IFERROR((VLOOKUP($B1188,Ingredients!$A:$K,11,FALSE)*($D1188/(VLOOKUP($B1188,Ingredients!$A:$K,3,FALSE)))), "ingredient not in list"))</f>
        <v/>
      </c>
      <c r="N1188" t="str">
        <f t="shared" si="203"/>
        <v/>
      </c>
      <c r="O1188" s="29" t="str">
        <f>IF($B1188="", "", IFERROR((VLOOKUP($B1188,Ingredients!$A:$H,6,FALSE)*($D1188/(VLOOKUP($B1188,Ingredients!$A:$H,3,FALSE)))), "ingredient not in list"))</f>
        <v/>
      </c>
      <c r="P1188" s="9" t="str">
        <f>IF(AND(G1188&lt;&gt;"",G1189=""),SUM(G$1:G1189)-SUM(P$1:P1187),"")</f>
        <v/>
      </c>
      <c r="Q1188" t="str">
        <f>IF(AND(O1188&lt;&gt;"",O1189=""),SUM(O$1:O1189)-SUM(Q$1:Q1187),"")</f>
        <v/>
      </c>
      <c r="R1188" s="114" t="str">
        <f>IF(AND(I1188&lt;&gt;"",I1189=""),SUM(I$1:I1189)-SUM(R$1:R1187),"")</f>
        <v/>
      </c>
      <c r="S1188" s="114" t="str">
        <f>IF(AND(K1188&lt;&gt;"",K1189=""),SUM(K$1:K1189)-SUM(S$1:S1187),"")</f>
        <v/>
      </c>
      <c r="T1188" s="114" t="str">
        <f>IF(AND(M1188&lt;&gt;"",M1189=""),SUM(M$1:M1189)-SUM(T$1:T1187),"")</f>
        <v/>
      </c>
      <c r="V1188" s="9" t="str">
        <f t="shared" si="204"/>
        <v/>
      </c>
      <c r="W1188" s="28" t="str">
        <f t="shared" si="205"/>
        <v/>
      </c>
      <c r="X1188" s="114" t="str">
        <f t="shared" si="206"/>
        <v/>
      </c>
      <c r="Y1188" s="114" t="str">
        <f t="shared" si="207"/>
        <v/>
      </c>
      <c r="Z1188" s="114" t="str">
        <f t="shared" si="208"/>
        <v/>
      </c>
    </row>
    <row r="1189" spans="3:26" ht="15.75" customHeight="1" x14ac:dyDescent="0.2">
      <c r="C1189" t="str">
        <f t="shared" si="198"/>
        <v/>
      </c>
      <c r="E1189" s="3" t="str">
        <f>IF(B1189="","",IFERROR(VLOOKUP(B1189,Ingredients!$A:$G,4,FALSE),"ingredient not in list"))</f>
        <v/>
      </c>
      <c r="F1189" t="str">
        <f t="shared" si="199"/>
        <v/>
      </c>
      <c r="G1189" s="9" t="str">
        <f>IF(B1189="", "", IFERROR((VLOOKUP(B1189,Ingredients!$A:$H,8,FALSE)*(D1189/(VLOOKUP(B1189,Ingredients!$A:$H,3,FALSE)))), "ingredient not in list"))</f>
        <v/>
      </c>
      <c r="H1189" t="str">
        <f t="shared" si="200"/>
        <v/>
      </c>
      <c r="I1189" s="69" t="str">
        <f>IF($B1189="", "", IFERROR((VLOOKUP($B1189,Ingredients!$A:$K,9,FALSE)*($D1189/(VLOOKUP($B1189,Ingredients!$A:$K,3,FALSE)))), "ingredient not in list"))</f>
        <v/>
      </c>
      <c r="J1189" t="str">
        <f t="shared" si="201"/>
        <v/>
      </c>
      <c r="K1189" s="69" t="str">
        <f>IF($B1189="", "", IFERROR((VLOOKUP($B1189,Ingredients!$A:$K,10,FALSE)*($D1189/(VLOOKUP($B1189,Ingredients!$A:$K,3,FALSE)))), "ingredient not in list"))</f>
        <v/>
      </c>
      <c r="L1189" t="str">
        <f t="shared" si="202"/>
        <v/>
      </c>
      <c r="M1189" s="69" t="str">
        <f>IF($B1189="", "", IFERROR((VLOOKUP($B1189,Ingredients!$A:$K,11,FALSE)*($D1189/(VLOOKUP($B1189,Ingredients!$A:$K,3,FALSE)))), "ingredient not in list"))</f>
        <v/>
      </c>
      <c r="N1189" t="str">
        <f t="shared" si="203"/>
        <v/>
      </c>
      <c r="O1189" s="29" t="str">
        <f>IF($B1189="", "", IFERROR((VLOOKUP($B1189,Ingredients!$A:$H,6,FALSE)*($D1189/(VLOOKUP($B1189,Ingredients!$A:$H,3,FALSE)))), "ingredient not in list"))</f>
        <v/>
      </c>
      <c r="P1189" s="9" t="str">
        <f>IF(AND(G1189&lt;&gt;"",G1190=""),SUM(G$1:G1190)-SUM(P$1:P1188),"")</f>
        <v/>
      </c>
      <c r="Q1189" t="str">
        <f>IF(AND(O1189&lt;&gt;"",O1190=""),SUM(O$1:O1190)-SUM(Q$1:Q1188),"")</f>
        <v/>
      </c>
      <c r="R1189" s="114" t="str">
        <f>IF(AND(I1189&lt;&gt;"",I1190=""),SUM(I$1:I1190)-SUM(R$1:R1188),"")</f>
        <v/>
      </c>
      <c r="S1189" s="114" t="str">
        <f>IF(AND(K1189&lt;&gt;"",K1190=""),SUM(K$1:K1190)-SUM(S$1:S1188),"")</f>
        <v/>
      </c>
      <c r="T1189" s="114" t="str">
        <f>IF(AND(M1189&lt;&gt;"",M1190=""),SUM(M$1:M1190)-SUM(T$1:T1188),"")</f>
        <v/>
      </c>
      <c r="V1189" s="9" t="str">
        <f t="shared" si="204"/>
        <v/>
      </c>
      <c r="W1189" s="28" t="str">
        <f t="shared" si="205"/>
        <v/>
      </c>
      <c r="X1189" s="114" t="str">
        <f t="shared" si="206"/>
        <v/>
      </c>
      <c r="Y1189" s="114" t="str">
        <f t="shared" si="207"/>
        <v/>
      </c>
      <c r="Z1189" s="114" t="str">
        <f t="shared" si="208"/>
        <v/>
      </c>
    </row>
    <row r="1190" spans="3:26" ht="15.75" customHeight="1" x14ac:dyDescent="0.2">
      <c r="C1190" t="str">
        <f t="shared" si="198"/>
        <v/>
      </c>
      <c r="E1190" s="3" t="str">
        <f>IF(B1190="","",IFERROR(VLOOKUP(B1190,Ingredients!$A:$G,4,FALSE),"ingredient not in list"))</f>
        <v/>
      </c>
      <c r="F1190" t="str">
        <f t="shared" si="199"/>
        <v/>
      </c>
      <c r="G1190" s="9" t="str">
        <f>IF(B1190="", "", IFERROR((VLOOKUP(B1190,Ingredients!$A:$H,8,FALSE)*(D1190/(VLOOKUP(B1190,Ingredients!$A:$H,3,FALSE)))), "ingredient not in list"))</f>
        <v/>
      </c>
      <c r="H1190" t="str">
        <f t="shared" si="200"/>
        <v/>
      </c>
      <c r="I1190" s="69" t="str">
        <f>IF($B1190="", "", IFERROR((VLOOKUP($B1190,Ingredients!$A:$K,9,FALSE)*($D1190/(VLOOKUP($B1190,Ingredients!$A:$K,3,FALSE)))), "ingredient not in list"))</f>
        <v/>
      </c>
      <c r="J1190" t="str">
        <f t="shared" si="201"/>
        <v/>
      </c>
      <c r="K1190" s="69" t="str">
        <f>IF($B1190="", "", IFERROR((VLOOKUP($B1190,Ingredients!$A:$K,10,FALSE)*($D1190/(VLOOKUP($B1190,Ingredients!$A:$K,3,FALSE)))), "ingredient not in list"))</f>
        <v/>
      </c>
      <c r="L1190" t="str">
        <f t="shared" si="202"/>
        <v/>
      </c>
      <c r="M1190" s="69" t="str">
        <f>IF($B1190="", "", IFERROR((VLOOKUP($B1190,Ingredients!$A:$K,11,FALSE)*($D1190/(VLOOKUP($B1190,Ingredients!$A:$K,3,FALSE)))), "ingredient not in list"))</f>
        <v/>
      </c>
      <c r="N1190" t="str">
        <f t="shared" si="203"/>
        <v/>
      </c>
      <c r="O1190" s="29" t="str">
        <f>IF($B1190="", "", IFERROR((VLOOKUP($B1190,Ingredients!$A:$H,6,FALSE)*($D1190/(VLOOKUP($B1190,Ingredients!$A:$H,3,FALSE)))), "ingredient not in list"))</f>
        <v/>
      </c>
      <c r="P1190" s="9" t="str">
        <f>IF(AND(G1190&lt;&gt;"",G1191=""),SUM(G$1:G1191)-SUM(P$1:P1189),"")</f>
        <v/>
      </c>
      <c r="Q1190" t="str">
        <f>IF(AND(O1190&lt;&gt;"",O1191=""),SUM(O$1:O1191)-SUM(Q$1:Q1189),"")</f>
        <v/>
      </c>
      <c r="R1190" s="114" t="str">
        <f>IF(AND(I1190&lt;&gt;"",I1191=""),SUM(I$1:I1191)-SUM(R$1:R1189),"")</f>
        <v/>
      </c>
      <c r="S1190" s="114" t="str">
        <f>IF(AND(K1190&lt;&gt;"",K1191=""),SUM(K$1:K1191)-SUM(S$1:S1189),"")</f>
        <v/>
      </c>
      <c r="T1190" s="114" t="str">
        <f>IF(AND(M1190&lt;&gt;"",M1191=""),SUM(M$1:M1191)-SUM(T$1:T1189),"")</f>
        <v/>
      </c>
      <c r="V1190" s="9" t="str">
        <f t="shared" si="204"/>
        <v/>
      </c>
      <c r="W1190" s="28" t="str">
        <f t="shared" si="205"/>
        <v/>
      </c>
      <c r="X1190" s="114" t="str">
        <f t="shared" si="206"/>
        <v/>
      </c>
      <c r="Y1190" s="114" t="str">
        <f t="shared" si="207"/>
        <v/>
      </c>
      <c r="Z1190" s="114" t="str">
        <f t="shared" si="208"/>
        <v/>
      </c>
    </row>
    <row r="1191" spans="3:26" ht="15.75" customHeight="1" x14ac:dyDescent="0.2">
      <c r="C1191" t="str">
        <f t="shared" si="198"/>
        <v/>
      </c>
      <c r="E1191" s="3" t="str">
        <f>IF(B1191="","",IFERROR(VLOOKUP(B1191,Ingredients!$A:$G,4,FALSE),"ingredient not in list"))</f>
        <v/>
      </c>
      <c r="F1191" t="str">
        <f t="shared" si="199"/>
        <v/>
      </c>
      <c r="G1191" s="9" t="str">
        <f>IF(B1191="", "", IFERROR((VLOOKUP(B1191,Ingredients!$A:$H,8,FALSE)*(D1191/(VLOOKUP(B1191,Ingredients!$A:$H,3,FALSE)))), "ingredient not in list"))</f>
        <v/>
      </c>
      <c r="H1191" t="str">
        <f t="shared" si="200"/>
        <v/>
      </c>
      <c r="I1191" s="69" t="str">
        <f>IF($B1191="", "", IFERROR((VLOOKUP($B1191,Ingredients!$A:$K,9,FALSE)*($D1191/(VLOOKUP($B1191,Ingredients!$A:$K,3,FALSE)))), "ingredient not in list"))</f>
        <v/>
      </c>
      <c r="J1191" t="str">
        <f t="shared" si="201"/>
        <v/>
      </c>
      <c r="K1191" s="69" t="str">
        <f>IF($B1191="", "", IFERROR((VLOOKUP($B1191,Ingredients!$A:$K,10,FALSE)*($D1191/(VLOOKUP($B1191,Ingredients!$A:$K,3,FALSE)))), "ingredient not in list"))</f>
        <v/>
      </c>
      <c r="L1191" t="str">
        <f t="shared" si="202"/>
        <v/>
      </c>
      <c r="M1191" s="69" t="str">
        <f>IF($B1191="", "", IFERROR((VLOOKUP($B1191,Ingredients!$A:$K,11,FALSE)*($D1191/(VLOOKUP($B1191,Ingredients!$A:$K,3,FALSE)))), "ingredient not in list"))</f>
        <v/>
      </c>
      <c r="N1191" t="str">
        <f t="shared" si="203"/>
        <v/>
      </c>
      <c r="O1191" s="29" t="str">
        <f>IF($B1191="", "", IFERROR((VLOOKUP($B1191,Ingredients!$A:$H,6,FALSE)*($D1191/(VLOOKUP($B1191,Ingredients!$A:$H,3,FALSE)))), "ingredient not in list"))</f>
        <v/>
      </c>
      <c r="P1191" s="9" t="str">
        <f>IF(AND(G1191&lt;&gt;"",G1192=""),SUM(G$1:G1192)-SUM(P$1:P1190),"")</f>
        <v/>
      </c>
      <c r="Q1191" t="str">
        <f>IF(AND(O1191&lt;&gt;"",O1192=""),SUM(O$1:O1192)-SUM(Q$1:Q1190),"")</f>
        <v/>
      </c>
      <c r="R1191" s="114" t="str">
        <f>IF(AND(I1191&lt;&gt;"",I1192=""),SUM(I$1:I1192)-SUM(R$1:R1190),"")</f>
        <v/>
      </c>
      <c r="S1191" s="114" t="str">
        <f>IF(AND(K1191&lt;&gt;"",K1192=""),SUM(K$1:K1192)-SUM(S$1:S1190),"")</f>
        <v/>
      </c>
      <c r="T1191" s="114" t="str">
        <f>IF(AND(M1191&lt;&gt;"",M1192=""),SUM(M$1:M1192)-SUM(T$1:T1190),"")</f>
        <v/>
      </c>
      <c r="V1191" s="9" t="str">
        <f t="shared" si="204"/>
        <v/>
      </c>
      <c r="W1191" s="28" t="str">
        <f t="shared" si="205"/>
        <v/>
      </c>
      <c r="X1191" s="114" t="str">
        <f t="shared" si="206"/>
        <v/>
      </c>
      <c r="Y1191" s="114" t="str">
        <f t="shared" si="207"/>
        <v/>
      </c>
      <c r="Z1191" s="114" t="str">
        <f t="shared" si="208"/>
        <v/>
      </c>
    </row>
    <row r="1192" spans="3:26" ht="15.75" customHeight="1" x14ac:dyDescent="0.2">
      <c r="C1192" t="str">
        <f t="shared" si="198"/>
        <v/>
      </c>
      <c r="E1192" s="3" t="str">
        <f>IF(B1192="","",IFERROR(VLOOKUP(B1192,Ingredients!$A:$G,4,FALSE),"ingredient not in list"))</f>
        <v/>
      </c>
      <c r="F1192" t="str">
        <f t="shared" si="199"/>
        <v/>
      </c>
      <c r="G1192" s="9" t="str">
        <f>IF(B1192="", "", IFERROR((VLOOKUP(B1192,Ingredients!$A:$H,8,FALSE)*(D1192/(VLOOKUP(B1192,Ingredients!$A:$H,3,FALSE)))), "ingredient not in list"))</f>
        <v/>
      </c>
      <c r="H1192" t="str">
        <f t="shared" si="200"/>
        <v/>
      </c>
      <c r="I1192" s="69" t="str">
        <f>IF($B1192="", "", IFERROR((VLOOKUP($B1192,Ingredients!$A:$K,9,FALSE)*($D1192/(VLOOKUP($B1192,Ingredients!$A:$K,3,FALSE)))), "ingredient not in list"))</f>
        <v/>
      </c>
      <c r="J1192" t="str">
        <f t="shared" si="201"/>
        <v/>
      </c>
      <c r="K1192" s="69" t="str">
        <f>IF($B1192="", "", IFERROR((VLOOKUP($B1192,Ingredients!$A:$K,10,FALSE)*($D1192/(VLOOKUP($B1192,Ingredients!$A:$K,3,FALSE)))), "ingredient not in list"))</f>
        <v/>
      </c>
      <c r="L1192" t="str">
        <f t="shared" si="202"/>
        <v/>
      </c>
      <c r="M1192" s="69" t="str">
        <f>IF($B1192="", "", IFERROR((VLOOKUP($B1192,Ingredients!$A:$K,11,FALSE)*($D1192/(VLOOKUP($B1192,Ingredients!$A:$K,3,FALSE)))), "ingredient not in list"))</f>
        <v/>
      </c>
      <c r="N1192" t="str">
        <f t="shared" si="203"/>
        <v/>
      </c>
      <c r="O1192" s="29" t="str">
        <f>IF($B1192="", "", IFERROR((VLOOKUP($B1192,Ingredients!$A:$H,6,FALSE)*($D1192/(VLOOKUP($B1192,Ingredients!$A:$H,3,FALSE)))), "ingredient not in list"))</f>
        <v/>
      </c>
      <c r="P1192" s="9" t="str">
        <f>IF(AND(G1192&lt;&gt;"",G1193=""),SUM(G$1:G1193)-SUM(P$1:P1191),"")</f>
        <v/>
      </c>
      <c r="Q1192" t="str">
        <f>IF(AND(O1192&lt;&gt;"",O1193=""),SUM(O$1:O1193)-SUM(Q$1:Q1191),"")</f>
        <v/>
      </c>
      <c r="R1192" s="114" t="str">
        <f>IF(AND(I1192&lt;&gt;"",I1193=""),SUM(I$1:I1193)-SUM(R$1:R1191),"")</f>
        <v/>
      </c>
      <c r="S1192" s="114" t="str">
        <f>IF(AND(K1192&lt;&gt;"",K1193=""),SUM(K$1:K1193)-SUM(S$1:S1191),"")</f>
        <v/>
      </c>
      <c r="T1192" s="114" t="str">
        <f>IF(AND(M1192&lt;&gt;"",M1193=""),SUM(M$1:M1193)-SUM(T$1:T1191),"")</f>
        <v/>
      </c>
      <c r="V1192" s="9" t="str">
        <f t="shared" si="204"/>
        <v/>
      </c>
      <c r="W1192" s="28" t="str">
        <f t="shared" si="205"/>
        <v/>
      </c>
      <c r="X1192" s="114" t="str">
        <f t="shared" si="206"/>
        <v/>
      </c>
      <c r="Y1192" s="114" t="str">
        <f t="shared" si="207"/>
        <v/>
      </c>
      <c r="Z1192" s="114" t="str">
        <f t="shared" si="208"/>
        <v/>
      </c>
    </row>
    <row r="1193" spans="3:26" ht="15.75" customHeight="1" x14ac:dyDescent="0.2">
      <c r="C1193" t="str">
        <f t="shared" si="198"/>
        <v/>
      </c>
      <c r="E1193" s="3" t="str">
        <f>IF(B1193="","",IFERROR(VLOOKUP(B1193,Ingredients!$A:$G,4,FALSE),"ingredient not in list"))</f>
        <v/>
      </c>
      <c r="F1193" t="str">
        <f t="shared" si="199"/>
        <v/>
      </c>
      <c r="G1193" s="9" t="str">
        <f>IF(B1193="", "", IFERROR((VLOOKUP(B1193,Ingredients!$A:$H,8,FALSE)*(D1193/(VLOOKUP(B1193,Ingredients!$A:$H,3,FALSE)))), "ingredient not in list"))</f>
        <v/>
      </c>
      <c r="H1193" t="str">
        <f t="shared" si="200"/>
        <v/>
      </c>
      <c r="I1193" s="69" t="str">
        <f>IF($B1193="", "", IFERROR((VLOOKUP($B1193,Ingredients!$A:$K,9,FALSE)*($D1193/(VLOOKUP($B1193,Ingredients!$A:$K,3,FALSE)))), "ingredient not in list"))</f>
        <v/>
      </c>
      <c r="J1193" t="str">
        <f t="shared" si="201"/>
        <v/>
      </c>
      <c r="K1193" s="69" t="str">
        <f>IF($B1193="", "", IFERROR((VLOOKUP($B1193,Ingredients!$A:$K,10,FALSE)*($D1193/(VLOOKUP($B1193,Ingredients!$A:$K,3,FALSE)))), "ingredient not in list"))</f>
        <v/>
      </c>
      <c r="L1193" t="str">
        <f t="shared" si="202"/>
        <v/>
      </c>
      <c r="M1193" s="69" t="str">
        <f>IF($B1193="", "", IFERROR((VLOOKUP($B1193,Ingredients!$A:$K,11,FALSE)*($D1193/(VLOOKUP($B1193,Ingredients!$A:$K,3,FALSE)))), "ingredient not in list"))</f>
        <v/>
      </c>
      <c r="N1193" t="str">
        <f t="shared" si="203"/>
        <v/>
      </c>
      <c r="O1193" s="29" t="str">
        <f>IF($B1193="", "", IFERROR((VLOOKUP($B1193,Ingredients!$A:$H,6,FALSE)*($D1193/(VLOOKUP($B1193,Ingredients!$A:$H,3,FALSE)))), "ingredient not in list"))</f>
        <v/>
      </c>
      <c r="P1193" s="9" t="str">
        <f>IF(AND(G1193&lt;&gt;"",G1194=""),SUM(G$1:G1194)-SUM(P$1:P1192),"")</f>
        <v/>
      </c>
      <c r="Q1193" t="str">
        <f>IF(AND(O1193&lt;&gt;"",O1194=""),SUM(O$1:O1194)-SUM(Q$1:Q1192),"")</f>
        <v/>
      </c>
      <c r="R1193" s="114" t="str">
        <f>IF(AND(I1193&lt;&gt;"",I1194=""),SUM(I$1:I1194)-SUM(R$1:R1192),"")</f>
        <v/>
      </c>
      <c r="S1193" s="114" t="str">
        <f>IF(AND(K1193&lt;&gt;"",K1194=""),SUM(K$1:K1194)-SUM(S$1:S1192),"")</f>
        <v/>
      </c>
      <c r="T1193" s="114" t="str">
        <f>IF(AND(M1193&lt;&gt;"",M1194=""),SUM(M$1:M1194)-SUM(T$1:T1192),"")</f>
        <v/>
      </c>
      <c r="V1193" s="9" t="str">
        <f t="shared" si="204"/>
        <v/>
      </c>
      <c r="W1193" s="28" t="str">
        <f t="shared" si="205"/>
        <v/>
      </c>
      <c r="X1193" s="114" t="str">
        <f t="shared" si="206"/>
        <v/>
      </c>
      <c r="Y1193" s="114" t="str">
        <f t="shared" si="207"/>
        <v/>
      </c>
      <c r="Z1193" s="114" t="str">
        <f t="shared" si="208"/>
        <v/>
      </c>
    </row>
    <row r="1194" spans="3:26" ht="15.75" customHeight="1" x14ac:dyDescent="0.2">
      <c r="C1194" t="str">
        <f t="shared" si="198"/>
        <v/>
      </c>
      <c r="E1194" s="3" t="str">
        <f>IF(B1194="","",IFERROR(VLOOKUP(B1194,Ingredients!$A:$G,4,FALSE),"ingredient not in list"))</f>
        <v/>
      </c>
      <c r="F1194" t="str">
        <f t="shared" si="199"/>
        <v/>
      </c>
      <c r="G1194" s="9" t="str">
        <f>IF(B1194="", "", IFERROR((VLOOKUP(B1194,Ingredients!$A:$H,8,FALSE)*(D1194/(VLOOKUP(B1194,Ingredients!$A:$H,3,FALSE)))), "ingredient not in list"))</f>
        <v/>
      </c>
      <c r="H1194" t="str">
        <f t="shared" si="200"/>
        <v/>
      </c>
      <c r="I1194" s="69" t="str">
        <f>IF($B1194="", "", IFERROR((VLOOKUP($B1194,Ingredients!$A:$K,9,FALSE)*($D1194/(VLOOKUP($B1194,Ingredients!$A:$K,3,FALSE)))), "ingredient not in list"))</f>
        <v/>
      </c>
      <c r="J1194" t="str">
        <f t="shared" si="201"/>
        <v/>
      </c>
      <c r="K1194" s="69" t="str">
        <f>IF($B1194="", "", IFERROR((VLOOKUP($B1194,Ingredients!$A:$K,10,FALSE)*($D1194/(VLOOKUP($B1194,Ingredients!$A:$K,3,FALSE)))), "ingredient not in list"))</f>
        <v/>
      </c>
      <c r="L1194" t="str">
        <f t="shared" si="202"/>
        <v/>
      </c>
      <c r="M1194" s="69" t="str">
        <f>IF($B1194="", "", IFERROR((VLOOKUP($B1194,Ingredients!$A:$K,11,FALSE)*($D1194/(VLOOKUP($B1194,Ingredients!$A:$K,3,FALSE)))), "ingredient not in list"))</f>
        <v/>
      </c>
      <c r="N1194" t="str">
        <f t="shared" si="203"/>
        <v/>
      </c>
      <c r="O1194" s="29" t="str">
        <f>IF($B1194="", "", IFERROR((VLOOKUP($B1194,Ingredients!$A:$H,6,FALSE)*($D1194/(VLOOKUP($B1194,Ingredients!$A:$H,3,FALSE)))), "ingredient not in list"))</f>
        <v/>
      </c>
      <c r="P1194" s="9" t="str">
        <f>IF(AND(G1194&lt;&gt;"",G1195=""),SUM(G$1:G1195)-SUM(P$1:P1193),"")</f>
        <v/>
      </c>
      <c r="Q1194" t="str">
        <f>IF(AND(O1194&lt;&gt;"",O1195=""),SUM(O$1:O1195)-SUM(Q$1:Q1193),"")</f>
        <v/>
      </c>
      <c r="R1194" s="114" t="str">
        <f>IF(AND(I1194&lt;&gt;"",I1195=""),SUM(I$1:I1195)-SUM(R$1:R1193),"")</f>
        <v/>
      </c>
      <c r="S1194" s="114" t="str">
        <f>IF(AND(K1194&lt;&gt;"",K1195=""),SUM(K$1:K1195)-SUM(S$1:S1193),"")</f>
        <v/>
      </c>
      <c r="T1194" s="114" t="str">
        <f>IF(AND(M1194&lt;&gt;"",M1195=""),SUM(M$1:M1195)-SUM(T$1:T1193),"")</f>
        <v/>
      </c>
      <c r="V1194" s="9" t="str">
        <f t="shared" si="204"/>
        <v/>
      </c>
      <c r="W1194" s="28" t="str">
        <f t="shared" si="205"/>
        <v/>
      </c>
      <c r="X1194" s="114" t="str">
        <f t="shared" si="206"/>
        <v/>
      </c>
      <c r="Y1194" s="114" t="str">
        <f t="shared" si="207"/>
        <v/>
      </c>
      <c r="Z1194" s="114" t="str">
        <f t="shared" si="208"/>
        <v/>
      </c>
    </row>
    <row r="1195" spans="3:26" ht="15.75" customHeight="1" x14ac:dyDescent="0.2">
      <c r="C1195" t="str">
        <f t="shared" si="198"/>
        <v/>
      </c>
      <c r="E1195" s="3" t="str">
        <f>IF(B1195="","",IFERROR(VLOOKUP(B1195,Ingredients!$A:$G,4,FALSE),"ingredient not in list"))</f>
        <v/>
      </c>
      <c r="F1195" t="str">
        <f t="shared" si="199"/>
        <v/>
      </c>
      <c r="G1195" s="9" t="str">
        <f>IF(B1195="", "", IFERROR((VLOOKUP(B1195,Ingredients!$A:$H,8,FALSE)*(D1195/(VLOOKUP(B1195,Ingredients!$A:$H,3,FALSE)))), "ingredient not in list"))</f>
        <v/>
      </c>
      <c r="H1195" t="str">
        <f t="shared" si="200"/>
        <v/>
      </c>
      <c r="I1195" s="69" t="str">
        <f>IF($B1195="", "", IFERROR((VLOOKUP($B1195,Ingredients!$A:$K,9,FALSE)*($D1195/(VLOOKUP($B1195,Ingredients!$A:$K,3,FALSE)))), "ingredient not in list"))</f>
        <v/>
      </c>
      <c r="J1195" t="str">
        <f t="shared" si="201"/>
        <v/>
      </c>
      <c r="K1195" s="69" t="str">
        <f>IF($B1195="", "", IFERROR((VLOOKUP($B1195,Ingredients!$A:$K,10,FALSE)*($D1195/(VLOOKUP($B1195,Ingredients!$A:$K,3,FALSE)))), "ingredient not in list"))</f>
        <v/>
      </c>
      <c r="L1195" t="str">
        <f t="shared" si="202"/>
        <v/>
      </c>
      <c r="M1195" s="69" t="str">
        <f>IF($B1195="", "", IFERROR((VLOOKUP($B1195,Ingredients!$A:$K,11,FALSE)*($D1195/(VLOOKUP($B1195,Ingredients!$A:$K,3,FALSE)))), "ingredient not in list"))</f>
        <v/>
      </c>
      <c r="N1195" t="str">
        <f t="shared" si="203"/>
        <v/>
      </c>
      <c r="O1195" s="29" t="str">
        <f>IF($B1195="", "", IFERROR((VLOOKUP($B1195,Ingredients!$A:$H,6,FALSE)*($D1195/(VLOOKUP($B1195,Ingredients!$A:$H,3,FALSE)))), "ingredient not in list"))</f>
        <v/>
      </c>
      <c r="P1195" s="9" t="str">
        <f>IF(AND(G1195&lt;&gt;"",G1196=""),SUM(G$1:G1196)-SUM(P$1:P1194),"")</f>
        <v/>
      </c>
      <c r="Q1195" t="str">
        <f>IF(AND(O1195&lt;&gt;"",O1196=""),SUM(O$1:O1196)-SUM(Q$1:Q1194),"")</f>
        <v/>
      </c>
      <c r="R1195" s="114" t="str">
        <f>IF(AND(I1195&lt;&gt;"",I1196=""),SUM(I$1:I1196)-SUM(R$1:R1194),"")</f>
        <v/>
      </c>
      <c r="S1195" s="114" t="str">
        <f>IF(AND(K1195&lt;&gt;"",K1196=""),SUM(K$1:K1196)-SUM(S$1:S1194),"")</f>
        <v/>
      </c>
      <c r="T1195" s="114" t="str">
        <f>IF(AND(M1195&lt;&gt;"",M1196=""),SUM(M$1:M1196)-SUM(T$1:T1194),"")</f>
        <v/>
      </c>
      <c r="V1195" s="9" t="str">
        <f t="shared" si="204"/>
        <v/>
      </c>
      <c r="W1195" s="28" t="str">
        <f t="shared" si="205"/>
        <v/>
      </c>
      <c r="X1195" s="114" t="str">
        <f t="shared" si="206"/>
        <v/>
      </c>
      <c r="Y1195" s="114" t="str">
        <f t="shared" si="207"/>
        <v/>
      </c>
      <c r="Z1195" s="114" t="str">
        <f t="shared" si="208"/>
        <v/>
      </c>
    </row>
    <row r="1196" spans="3:26" ht="15.75" customHeight="1" x14ac:dyDescent="0.2">
      <c r="C1196" t="str">
        <f t="shared" si="198"/>
        <v/>
      </c>
      <c r="E1196" s="3" t="str">
        <f>IF(B1196="","",IFERROR(VLOOKUP(B1196,Ingredients!$A:$G,4,FALSE),"ingredient not in list"))</f>
        <v/>
      </c>
      <c r="F1196" t="str">
        <f t="shared" si="199"/>
        <v/>
      </c>
      <c r="G1196" s="9" t="str">
        <f>IF(B1196="", "", IFERROR((VLOOKUP(B1196,Ingredients!$A:$H,8,FALSE)*(D1196/(VLOOKUP(B1196,Ingredients!$A:$H,3,FALSE)))), "ingredient not in list"))</f>
        <v/>
      </c>
      <c r="H1196" t="str">
        <f t="shared" si="200"/>
        <v/>
      </c>
      <c r="I1196" s="69" t="str">
        <f>IF($B1196="", "", IFERROR((VLOOKUP($B1196,Ingredients!$A:$K,9,FALSE)*($D1196/(VLOOKUP($B1196,Ingredients!$A:$K,3,FALSE)))), "ingredient not in list"))</f>
        <v/>
      </c>
      <c r="J1196" t="str">
        <f t="shared" si="201"/>
        <v/>
      </c>
      <c r="K1196" s="69" t="str">
        <f>IF($B1196="", "", IFERROR((VLOOKUP($B1196,Ingredients!$A:$K,10,FALSE)*($D1196/(VLOOKUP($B1196,Ingredients!$A:$K,3,FALSE)))), "ingredient not in list"))</f>
        <v/>
      </c>
      <c r="L1196" t="str">
        <f t="shared" si="202"/>
        <v/>
      </c>
      <c r="M1196" s="69" t="str">
        <f>IF($B1196="", "", IFERROR((VLOOKUP($B1196,Ingredients!$A:$K,11,FALSE)*($D1196/(VLOOKUP($B1196,Ingredients!$A:$K,3,FALSE)))), "ingredient not in list"))</f>
        <v/>
      </c>
      <c r="N1196" t="str">
        <f t="shared" si="203"/>
        <v/>
      </c>
      <c r="O1196" s="29" t="str">
        <f>IF($B1196="", "", IFERROR((VLOOKUP($B1196,Ingredients!$A:$H,6,FALSE)*($D1196/(VLOOKUP($B1196,Ingredients!$A:$H,3,FALSE)))), "ingredient not in list"))</f>
        <v/>
      </c>
      <c r="P1196" s="9" t="str">
        <f>IF(AND(G1196&lt;&gt;"",G1197=""),SUM(G$1:G1197)-SUM(P$1:P1195),"")</f>
        <v/>
      </c>
      <c r="Q1196" t="str">
        <f>IF(AND(O1196&lt;&gt;"",O1197=""),SUM(O$1:O1197)-SUM(Q$1:Q1195),"")</f>
        <v/>
      </c>
      <c r="R1196" s="114" t="str">
        <f>IF(AND(I1196&lt;&gt;"",I1197=""),SUM(I$1:I1197)-SUM(R$1:R1195),"")</f>
        <v/>
      </c>
      <c r="S1196" s="114" t="str">
        <f>IF(AND(K1196&lt;&gt;"",K1197=""),SUM(K$1:K1197)-SUM(S$1:S1195),"")</f>
        <v/>
      </c>
      <c r="T1196" s="114" t="str">
        <f>IF(AND(M1196&lt;&gt;"",M1197=""),SUM(M$1:M1197)-SUM(T$1:T1195),"")</f>
        <v/>
      </c>
      <c r="V1196" s="9" t="str">
        <f t="shared" si="204"/>
        <v/>
      </c>
      <c r="W1196" s="28" t="str">
        <f t="shared" si="205"/>
        <v/>
      </c>
      <c r="X1196" s="114" t="str">
        <f t="shared" si="206"/>
        <v/>
      </c>
      <c r="Y1196" s="114" t="str">
        <f t="shared" si="207"/>
        <v/>
      </c>
      <c r="Z1196" s="114" t="str">
        <f t="shared" si="208"/>
        <v/>
      </c>
    </row>
    <row r="1197" spans="3:26" ht="15.75" customHeight="1" x14ac:dyDescent="0.2">
      <c r="C1197" t="str">
        <f t="shared" si="198"/>
        <v/>
      </c>
      <c r="E1197" s="3" t="str">
        <f>IF(B1197="","",IFERROR(VLOOKUP(B1197,Ingredients!$A:$G,4,FALSE),"ingredient not in list"))</f>
        <v/>
      </c>
      <c r="F1197" t="str">
        <f t="shared" si="199"/>
        <v/>
      </c>
      <c r="G1197" s="9" t="str">
        <f>IF(B1197="", "", IFERROR((VLOOKUP(B1197,Ingredients!$A:$H,8,FALSE)*(D1197/(VLOOKUP(B1197,Ingredients!$A:$H,3,FALSE)))), "ingredient not in list"))</f>
        <v/>
      </c>
      <c r="H1197" t="str">
        <f t="shared" si="200"/>
        <v/>
      </c>
      <c r="I1197" s="69" t="str">
        <f>IF($B1197="", "", IFERROR((VLOOKUP($B1197,Ingredients!$A:$K,9,FALSE)*($D1197/(VLOOKUP($B1197,Ingredients!$A:$K,3,FALSE)))), "ingredient not in list"))</f>
        <v/>
      </c>
      <c r="J1197" t="str">
        <f t="shared" si="201"/>
        <v/>
      </c>
      <c r="K1197" s="69" t="str">
        <f>IF($B1197="", "", IFERROR((VLOOKUP($B1197,Ingredients!$A:$K,10,FALSE)*($D1197/(VLOOKUP($B1197,Ingredients!$A:$K,3,FALSE)))), "ingredient not in list"))</f>
        <v/>
      </c>
      <c r="L1197" t="str">
        <f t="shared" si="202"/>
        <v/>
      </c>
      <c r="M1197" s="69" t="str">
        <f>IF($B1197="", "", IFERROR((VLOOKUP($B1197,Ingredients!$A:$K,11,FALSE)*($D1197/(VLOOKUP($B1197,Ingredients!$A:$K,3,FALSE)))), "ingredient not in list"))</f>
        <v/>
      </c>
      <c r="N1197" t="str">
        <f t="shared" si="203"/>
        <v/>
      </c>
      <c r="O1197" s="29" t="str">
        <f>IF($B1197="", "", IFERROR((VLOOKUP($B1197,Ingredients!$A:$H,6,FALSE)*($D1197/(VLOOKUP($B1197,Ingredients!$A:$H,3,FALSE)))), "ingredient not in list"))</f>
        <v/>
      </c>
      <c r="P1197" s="9" t="str">
        <f>IF(AND(G1197&lt;&gt;"",G1198=""),SUM(G$1:G1198)-SUM(P$1:P1196),"")</f>
        <v/>
      </c>
      <c r="Q1197" t="str">
        <f>IF(AND(O1197&lt;&gt;"",O1198=""),SUM(O$1:O1198)-SUM(Q$1:Q1196),"")</f>
        <v/>
      </c>
      <c r="R1197" s="114" t="str">
        <f>IF(AND(I1197&lt;&gt;"",I1198=""),SUM(I$1:I1198)-SUM(R$1:R1196),"")</f>
        <v/>
      </c>
      <c r="S1197" s="114" t="str">
        <f>IF(AND(K1197&lt;&gt;"",K1198=""),SUM(K$1:K1198)-SUM(S$1:S1196),"")</f>
        <v/>
      </c>
      <c r="T1197" s="114" t="str">
        <f>IF(AND(M1197&lt;&gt;"",M1198=""),SUM(M$1:M1198)-SUM(T$1:T1196),"")</f>
        <v/>
      </c>
      <c r="V1197" s="9" t="str">
        <f t="shared" si="204"/>
        <v/>
      </c>
      <c r="W1197" s="28" t="str">
        <f t="shared" si="205"/>
        <v/>
      </c>
      <c r="X1197" s="114" t="str">
        <f t="shared" si="206"/>
        <v/>
      </c>
      <c r="Y1197" s="114" t="str">
        <f t="shared" si="207"/>
        <v/>
      </c>
      <c r="Z1197" s="114" t="str">
        <f t="shared" si="208"/>
        <v/>
      </c>
    </row>
    <row r="1198" spans="3:26" ht="15.75" customHeight="1" x14ac:dyDescent="0.2">
      <c r="C1198" t="str">
        <f t="shared" si="198"/>
        <v/>
      </c>
      <c r="E1198" s="3" t="str">
        <f>IF(B1198="","",IFERROR(VLOOKUP(B1198,Ingredients!$A:$G,4,FALSE),"ingredient not in list"))</f>
        <v/>
      </c>
      <c r="F1198" t="str">
        <f t="shared" si="199"/>
        <v/>
      </c>
      <c r="G1198" s="9" t="str">
        <f>IF(B1198="", "", IFERROR((VLOOKUP(B1198,Ingredients!$A:$H,8,FALSE)*(D1198/(VLOOKUP(B1198,Ingredients!$A:$H,3,FALSE)))), "ingredient not in list"))</f>
        <v/>
      </c>
      <c r="H1198" t="str">
        <f t="shared" si="200"/>
        <v/>
      </c>
      <c r="I1198" s="69" t="str">
        <f>IF($B1198="", "", IFERROR((VLOOKUP($B1198,Ingredients!$A:$K,9,FALSE)*($D1198/(VLOOKUP($B1198,Ingredients!$A:$K,3,FALSE)))), "ingredient not in list"))</f>
        <v/>
      </c>
      <c r="J1198" t="str">
        <f t="shared" si="201"/>
        <v/>
      </c>
      <c r="K1198" s="69" t="str">
        <f>IF($B1198="", "", IFERROR((VLOOKUP($B1198,Ingredients!$A:$K,10,FALSE)*($D1198/(VLOOKUP($B1198,Ingredients!$A:$K,3,FALSE)))), "ingredient not in list"))</f>
        <v/>
      </c>
      <c r="L1198" t="str">
        <f t="shared" si="202"/>
        <v/>
      </c>
      <c r="M1198" s="69" t="str">
        <f>IF($B1198="", "", IFERROR((VLOOKUP($B1198,Ingredients!$A:$K,11,FALSE)*($D1198/(VLOOKUP($B1198,Ingredients!$A:$K,3,FALSE)))), "ingredient not in list"))</f>
        <v/>
      </c>
      <c r="N1198" t="str">
        <f t="shared" si="203"/>
        <v/>
      </c>
      <c r="O1198" s="29" t="str">
        <f>IF($B1198="", "", IFERROR((VLOOKUP($B1198,Ingredients!$A:$H,6,FALSE)*($D1198/(VLOOKUP($B1198,Ingredients!$A:$H,3,FALSE)))), "ingredient not in list"))</f>
        <v/>
      </c>
      <c r="P1198" s="9" t="str">
        <f>IF(AND(G1198&lt;&gt;"",G1199=""),SUM(G$1:G1199)-SUM(P$1:P1197),"")</f>
        <v/>
      </c>
      <c r="Q1198" t="str">
        <f>IF(AND(O1198&lt;&gt;"",O1199=""),SUM(O$1:O1199)-SUM(Q$1:Q1197),"")</f>
        <v/>
      </c>
      <c r="R1198" s="114" t="str">
        <f>IF(AND(I1198&lt;&gt;"",I1199=""),SUM(I$1:I1199)-SUM(R$1:R1197),"")</f>
        <v/>
      </c>
      <c r="S1198" s="114" t="str">
        <f>IF(AND(K1198&lt;&gt;"",K1199=""),SUM(K$1:K1199)-SUM(S$1:S1197),"")</f>
        <v/>
      </c>
      <c r="T1198" s="114" t="str">
        <f>IF(AND(M1198&lt;&gt;"",M1199=""),SUM(M$1:M1199)-SUM(T$1:T1197),"")</f>
        <v/>
      </c>
      <c r="V1198" s="9" t="str">
        <f t="shared" si="204"/>
        <v/>
      </c>
      <c r="W1198" s="28" t="str">
        <f t="shared" si="205"/>
        <v/>
      </c>
      <c r="X1198" s="114" t="str">
        <f t="shared" si="206"/>
        <v/>
      </c>
      <c r="Y1198" s="114" t="str">
        <f t="shared" si="207"/>
        <v/>
      </c>
      <c r="Z1198" s="114" t="str">
        <f t="shared" si="208"/>
        <v/>
      </c>
    </row>
    <row r="1199" spans="3:26" ht="15.75" customHeight="1" x14ac:dyDescent="0.2">
      <c r="C1199" t="str">
        <f t="shared" si="198"/>
        <v/>
      </c>
      <c r="E1199" s="3" t="str">
        <f>IF(B1199="","",IFERROR(VLOOKUP(B1199,Ingredients!$A:$G,4,FALSE),"ingredient not in list"))</f>
        <v/>
      </c>
      <c r="F1199" t="str">
        <f t="shared" si="199"/>
        <v/>
      </c>
      <c r="G1199" s="9" t="str">
        <f>IF(B1199="", "", IFERROR((VLOOKUP(B1199,Ingredients!$A:$H,8,FALSE)*(D1199/(VLOOKUP(B1199,Ingredients!$A:$H,3,FALSE)))), "ingredient not in list"))</f>
        <v/>
      </c>
      <c r="H1199" t="str">
        <f t="shared" si="200"/>
        <v/>
      </c>
      <c r="I1199" s="69" t="str">
        <f>IF($B1199="", "", IFERROR((VLOOKUP($B1199,Ingredients!$A:$K,9,FALSE)*($D1199/(VLOOKUP($B1199,Ingredients!$A:$K,3,FALSE)))), "ingredient not in list"))</f>
        <v/>
      </c>
      <c r="J1199" t="str">
        <f t="shared" si="201"/>
        <v/>
      </c>
      <c r="K1199" s="69" t="str">
        <f>IF($B1199="", "", IFERROR((VLOOKUP($B1199,Ingredients!$A:$K,10,FALSE)*($D1199/(VLOOKUP($B1199,Ingredients!$A:$K,3,FALSE)))), "ingredient not in list"))</f>
        <v/>
      </c>
      <c r="L1199" t="str">
        <f t="shared" si="202"/>
        <v/>
      </c>
      <c r="M1199" s="69" t="str">
        <f>IF($B1199="", "", IFERROR((VLOOKUP($B1199,Ingredients!$A:$K,11,FALSE)*($D1199/(VLOOKUP($B1199,Ingredients!$A:$K,3,FALSE)))), "ingredient not in list"))</f>
        <v/>
      </c>
      <c r="N1199" t="str">
        <f t="shared" si="203"/>
        <v/>
      </c>
      <c r="O1199" s="29" t="str">
        <f>IF($B1199="", "", IFERROR((VLOOKUP($B1199,Ingredients!$A:$H,6,FALSE)*($D1199/(VLOOKUP($B1199,Ingredients!$A:$H,3,FALSE)))), "ingredient not in list"))</f>
        <v/>
      </c>
      <c r="P1199" s="9" t="str">
        <f>IF(AND(G1199&lt;&gt;"",G1200=""),SUM(G$1:G1200)-SUM(P$1:P1198),"")</f>
        <v/>
      </c>
      <c r="Q1199" t="str">
        <f>IF(AND(O1199&lt;&gt;"",O1200=""),SUM(O$1:O1200)-SUM(Q$1:Q1198),"")</f>
        <v/>
      </c>
      <c r="R1199" s="114" t="str">
        <f>IF(AND(I1199&lt;&gt;"",I1200=""),SUM(I$1:I1200)-SUM(R$1:R1198),"")</f>
        <v/>
      </c>
      <c r="S1199" s="114" t="str">
        <f>IF(AND(K1199&lt;&gt;"",K1200=""),SUM(K$1:K1200)-SUM(S$1:S1198),"")</f>
        <v/>
      </c>
      <c r="T1199" s="114" t="str">
        <f>IF(AND(M1199&lt;&gt;"",M1200=""),SUM(M$1:M1200)-SUM(T$1:T1198),"")</f>
        <v/>
      </c>
      <c r="V1199" s="9" t="str">
        <f t="shared" si="204"/>
        <v/>
      </c>
      <c r="W1199" s="28" t="str">
        <f t="shared" si="205"/>
        <v/>
      </c>
      <c r="X1199" s="114" t="str">
        <f t="shared" si="206"/>
        <v/>
      </c>
      <c r="Y1199" s="114" t="str">
        <f t="shared" si="207"/>
        <v/>
      </c>
      <c r="Z1199" s="114" t="str">
        <f t="shared" si="208"/>
        <v/>
      </c>
    </row>
    <row r="1200" spans="3:26" ht="15.75" customHeight="1" x14ac:dyDescent="0.2">
      <c r="C1200" t="str">
        <f t="shared" si="198"/>
        <v/>
      </c>
      <c r="E1200" s="3" t="str">
        <f>IF(B1200="","",IFERROR(VLOOKUP(B1200,Ingredients!$A:$G,4,FALSE),"ingredient not in list"))</f>
        <v/>
      </c>
      <c r="F1200" t="str">
        <f t="shared" si="199"/>
        <v/>
      </c>
      <c r="G1200" s="9" t="str">
        <f>IF(B1200="", "", IFERROR((VLOOKUP(B1200,Ingredients!$A:$H,8,FALSE)*(D1200/(VLOOKUP(B1200,Ingredients!$A:$H,3,FALSE)))), "ingredient not in list"))</f>
        <v/>
      </c>
      <c r="H1200" t="str">
        <f t="shared" si="200"/>
        <v/>
      </c>
      <c r="I1200" s="69" t="str">
        <f>IF($B1200="", "", IFERROR((VLOOKUP($B1200,Ingredients!$A:$K,9,FALSE)*($D1200/(VLOOKUP($B1200,Ingredients!$A:$K,3,FALSE)))), "ingredient not in list"))</f>
        <v/>
      </c>
      <c r="J1200" t="str">
        <f t="shared" si="201"/>
        <v/>
      </c>
      <c r="K1200" s="69" t="str">
        <f>IF($B1200="", "", IFERROR((VLOOKUP($B1200,Ingredients!$A:$K,10,FALSE)*($D1200/(VLOOKUP($B1200,Ingredients!$A:$K,3,FALSE)))), "ingredient not in list"))</f>
        <v/>
      </c>
      <c r="L1200" t="str">
        <f t="shared" si="202"/>
        <v/>
      </c>
      <c r="M1200" s="69" t="str">
        <f>IF($B1200="", "", IFERROR((VLOOKUP($B1200,Ingredients!$A:$K,11,FALSE)*($D1200/(VLOOKUP($B1200,Ingredients!$A:$K,3,FALSE)))), "ingredient not in list"))</f>
        <v/>
      </c>
      <c r="N1200" t="str">
        <f t="shared" si="203"/>
        <v/>
      </c>
      <c r="O1200" s="29" t="str">
        <f>IF($B1200="", "", IFERROR((VLOOKUP($B1200,Ingredients!$A:$H,6,FALSE)*($D1200/(VLOOKUP($B1200,Ingredients!$A:$H,3,FALSE)))), "ingredient not in list"))</f>
        <v/>
      </c>
      <c r="P1200" s="9" t="str">
        <f>IF(AND(G1200&lt;&gt;"",G1201=""),SUM(G$1:G1201)-SUM(P$1:P1199),"")</f>
        <v/>
      </c>
      <c r="Q1200" t="str">
        <f>IF(AND(O1200&lt;&gt;"",O1201=""),SUM(O$1:O1201)-SUM(Q$1:Q1199),"")</f>
        <v/>
      </c>
      <c r="R1200" s="114" t="str">
        <f>IF(AND(I1200&lt;&gt;"",I1201=""),SUM(I$1:I1201)-SUM(R$1:R1199),"")</f>
        <v/>
      </c>
      <c r="S1200" s="114" t="str">
        <f>IF(AND(K1200&lt;&gt;"",K1201=""),SUM(K$1:K1201)-SUM(S$1:S1199),"")</f>
        <v/>
      </c>
      <c r="T1200" s="114" t="str">
        <f>IF(AND(M1200&lt;&gt;"",M1201=""),SUM(M$1:M1201)-SUM(T$1:T1199),"")</f>
        <v/>
      </c>
      <c r="V1200" s="9" t="str">
        <f t="shared" si="204"/>
        <v/>
      </c>
      <c r="W1200" s="28" t="str">
        <f t="shared" si="205"/>
        <v/>
      </c>
      <c r="X1200" s="114" t="str">
        <f t="shared" si="206"/>
        <v/>
      </c>
      <c r="Y1200" s="114" t="str">
        <f t="shared" si="207"/>
        <v/>
      </c>
      <c r="Z1200" s="114" t="str">
        <f t="shared" si="208"/>
        <v/>
      </c>
    </row>
    <row r="1201" spans="3:26" ht="15.75" customHeight="1" x14ac:dyDescent="0.2">
      <c r="C1201" t="str">
        <f t="shared" si="198"/>
        <v/>
      </c>
      <c r="E1201" s="3" t="str">
        <f>IF(B1201="","",IFERROR(VLOOKUP(B1201,Ingredients!$A:$G,4,FALSE),"ingredient not in list"))</f>
        <v/>
      </c>
      <c r="F1201" t="str">
        <f t="shared" si="199"/>
        <v/>
      </c>
      <c r="G1201" s="9" t="str">
        <f>IF(B1201="", "", IFERROR((VLOOKUP(B1201,Ingredients!$A:$H,8,FALSE)*(D1201/(VLOOKUP(B1201,Ingredients!$A:$H,3,FALSE)))), "ingredient not in list"))</f>
        <v/>
      </c>
      <c r="H1201" t="str">
        <f t="shared" si="200"/>
        <v/>
      </c>
      <c r="I1201" s="69" t="str">
        <f>IF($B1201="", "", IFERROR((VLOOKUP($B1201,Ingredients!$A:$K,9,FALSE)*($D1201/(VLOOKUP($B1201,Ingredients!$A:$K,3,FALSE)))), "ingredient not in list"))</f>
        <v/>
      </c>
      <c r="J1201" t="str">
        <f t="shared" si="201"/>
        <v/>
      </c>
      <c r="K1201" s="69" t="str">
        <f>IF($B1201="", "", IFERROR((VLOOKUP($B1201,Ingredients!$A:$K,10,FALSE)*($D1201/(VLOOKUP($B1201,Ingredients!$A:$K,3,FALSE)))), "ingredient not in list"))</f>
        <v/>
      </c>
      <c r="L1201" t="str">
        <f t="shared" si="202"/>
        <v/>
      </c>
      <c r="M1201" s="69" t="str">
        <f>IF($B1201="", "", IFERROR((VLOOKUP($B1201,Ingredients!$A:$K,11,FALSE)*($D1201/(VLOOKUP($B1201,Ingredients!$A:$K,3,FALSE)))), "ingredient not in list"))</f>
        <v/>
      </c>
      <c r="N1201" t="str">
        <f t="shared" si="203"/>
        <v/>
      </c>
      <c r="O1201" s="29" t="str">
        <f>IF($B1201="", "", IFERROR((VLOOKUP($B1201,Ingredients!$A:$H,6,FALSE)*($D1201/(VLOOKUP($B1201,Ingredients!$A:$H,3,FALSE)))), "ingredient not in list"))</f>
        <v/>
      </c>
      <c r="P1201" s="9" t="str">
        <f>IF(AND(G1201&lt;&gt;"",G1202=""),SUM(G$1:G1202)-SUM(P$1:P1200),"")</f>
        <v/>
      </c>
      <c r="Q1201" t="str">
        <f>IF(AND(O1201&lt;&gt;"",O1202=""),SUM(O$1:O1202)-SUM(Q$1:Q1200),"")</f>
        <v/>
      </c>
      <c r="R1201" s="114" t="str">
        <f>IF(AND(I1201&lt;&gt;"",I1202=""),SUM(I$1:I1202)-SUM(R$1:R1200),"")</f>
        <v/>
      </c>
      <c r="S1201" s="114" t="str">
        <f>IF(AND(K1201&lt;&gt;"",K1202=""),SUM(K$1:K1202)-SUM(S$1:S1200),"")</f>
        <v/>
      </c>
      <c r="T1201" s="114" t="str">
        <f>IF(AND(M1201&lt;&gt;"",M1202=""),SUM(M$1:M1202)-SUM(T$1:T1200),"")</f>
        <v/>
      </c>
      <c r="V1201" s="9" t="str">
        <f t="shared" si="204"/>
        <v/>
      </c>
      <c r="W1201" s="28" t="str">
        <f t="shared" si="205"/>
        <v/>
      </c>
      <c r="X1201" s="114" t="str">
        <f t="shared" si="206"/>
        <v/>
      </c>
      <c r="Y1201" s="114" t="str">
        <f t="shared" si="207"/>
        <v/>
      </c>
      <c r="Z1201" s="114" t="str">
        <f t="shared" si="208"/>
        <v/>
      </c>
    </row>
    <row r="1202" spans="3:26" ht="15.75" customHeight="1" x14ac:dyDescent="0.2">
      <c r="C1202" t="str">
        <f t="shared" si="198"/>
        <v/>
      </c>
      <c r="E1202" s="3" t="str">
        <f>IF(B1202="","",IFERROR(VLOOKUP(B1202,Ingredients!$A:$G,4,FALSE),"ingredient not in list"))</f>
        <v/>
      </c>
      <c r="F1202" t="str">
        <f t="shared" si="199"/>
        <v/>
      </c>
      <c r="G1202" s="9" t="str">
        <f>IF(B1202="", "", IFERROR((VLOOKUP(B1202,Ingredients!$A:$H,8,FALSE)*(D1202/(VLOOKUP(B1202,Ingredients!$A:$H,3,FALSE)))), "ingredient not in list"))</f>
        <v/>
      </c>
      <c r="H1202" t="str">
        <f t="shared" si="200"/>
        <v/>
      </c>
      <c r="I1202" s="69" t="str">
        <f>IF($B1202="", "", IFERROR((VLOOKUP($B1202,Ingredients!$A:$K,9,FALSE)*($D1202/(VLOOKUP($B1202,Ingredients!$A:$K,3,FALSE)))), "ingredient not in list"))</f>
        <v/>
      </c>
      <c r="J1202" t="str">
        <f t="shared" si="201"/>
        <v/>
      </c>
      <c r="K1202" s="69" t="str">
        <f>IF($B1202="", "", IFERROR((VLOOKUP($B1202,Ingredients!$A:$K,10,FALSE)*($D1202/(VLOOKUP($B1202,Ingredients!$A:$K,3,FALSE)))), "ingredient not in list"))</f>
        <v/>
      </c>
      <c r="L1202" t="str">
        <f t="shared" si="202"/>
        <v/>
      </c>
      <c r="M1202" s="69" t="str">
        <f>IF($B1202="", "", IFERROR((VLOOKUP($B1202,Ingredients!$A:$K,11,FALSE)*($D1202/(VLOOKUP($B1202,Ingredients!$A:$K,3,FALSE)))), "ingredient not in list"))</f>
        <v/>
      </c>
      <c r="N1202" t="str">
        <f t="shared" si="203"/>
        <v/>
      </c>
      <c r="O1202" s="29" t="str">
        <f>IF($B1202="", "", IFERROR((VLOOKUP($B1202,Ingredients!$A:$H,6,FALSE)*($D1202/(VLOOKUP($B1202,Ingredients!$A:$H,3,FALSE)))), "ingredient not in list"))</f>
        <v/>
      </c>
      <c r="P1202" s="9" t="str">
        <f>IF(AND(G1202&lt;&gt;"",G1203=""),SUM(G$1:G1203)-SUM(P$1:P1201),"")</f>
        <v/>
      </c>
      <c r="Q1202" t="str">
        <f>IF(AND(O1202&lt;&gt;"",O1203=""),SUM(O$1:O1203)-SUM(Q$1:Q1201),"")</f>
        <v/>
      </c>
      <c r="R1202" s="114" t="str">
        <f>IF(AND(I1202&lt;&gt;"",I1203=""),SUM(I$1:I1203)-SUM(R$1:R1201),"")</f>
        <v/>
      </c>
      <c r="S1202" s="114" t="str">
        <f>IF(AND(K1202&lt;&gt;"",K1203=""),SUM(K$1:K1203)-SUM(S$1:S1201),"")</f>
        <v/>
      </c>
      <c r="T1202" s="114" t="str">
        <f>IF(AND(M1202&lt;&gt;"",M1203=""),SUM(M$1:M1203)-SUM(T$1:T1201),"")</f>
        <v/>
      </c>
      <c r="V1202" s="9" t="str">
        <f t="shared" si="204"/>
        <v/>
      </c>
      <c r="W1202" s="28" t="str">
        <f t="shared" si="205"/>
        <v/>
      </c>
      <c r="X1202" s="114" t="str">
        <f t="shared" si="206"/>
        <v/>
      </c>
      <c r="Y1202" s="114" t="str">
        <f t="shared" si="207"/>
        <v/>
      </c>
      <c r="Z1202" s="114" t="str">
        <f t="shared" si="208"/>
        <v/>
      </c>
    </row>
    <row r="1203" spans="3:26" ht="15.75" customHeight="1" x14ac:dyDescent="0.2">
      <c r="C1203" t="str">
        <f t="shared" si="198"/>
        <v/>
      </c>
      <c r="E1203" s="3" t="str">
        <f>IF(B1203="","",IFERROR(VLOOKUP(B1203,Ingredients!$A:$G,4,FALSE),"ingredient not in list"))</f>
        <v/>
      </c>
      <c r="F1203" t="str">
        <f t="shared" si="199"/>
        <v/>
      </c>
      <c r="G1203" s="9" t="str">
        <f>IF(B1203="", "", IFERROR((VLOOKUP(B1203,Ingredients!$A:$H,8,FALSE)*(D1203/(VLOOKUP(B1203,Ingredients!$A:$H,3,FALSE)))), "ingredient not in list"))</f>
        <v/>
      </c>
      <c r="H1203" t="str">
        <f t="shared" si="200"/>
        <v/>
      </c>
      <c r="I1203" s="69" t="str">
        <f>IF($B1203="", "", IFERROR((VLOOKUP($B1203,Ingredients!$A:$K,9,FALSE)*($D1203/(VLOOKUP($B1203,Ingredients!$A:$K,3,FALSE)))), "ingredient not in list"))</f>
        <v/>
      </c>
      <c r="J1203" t="str">
        <f t="shared" si="201"/>
        <v/>
      </c>
      <c r="K1203" s="69" t="str">
        <f>IF($B1203="", "", IFERROR((VLOOKUP($B1203,Ingredients!$A:$K,10,FALSE)*($D1203/(VLOOKUP($B1203,Ingredients!$A:$K,3,FALSE)))), "ingredient not in list"))</f>
        <v/>
      </c>
      <c r="L1203" t="str">
        <f t="shared" si="202"/>
        <v/>
      </c>
      <c r="M1203" s="69" t="str">
        <f>IF($B1203="", "", IFERROR((VLOOKUP($B1203,Ingredients!$A:$K,11,FALSE)*($D1203/(VLOOKUP($B1203,Ingredients!$A:$K,3,FALSE)))), "ingredient not in list"))</f>
        <v/>
      </c>
      <c r="N1203" t="str">
        <f t="shared" si="203"/>
        <v/>
      </c>
      <c r="O1203" s="29" t="str">
        <f>IF($B1203="", "", IFERROR((VLOOKUP($B1203,Ingredients!$A:$H,6,FALSE)*($D1203/(VLOOKUP($B1203,Ingredients!$A:$H,3,FALSE)))), "ingredient not in list"))</f>
        <v/>
      </c>
      <c r="P1203" s="9" t="str">
        <f>IF(AND(G1203&lt;&gt;"",G1204=""),SUM(G$1:G1204)-SUM(P$1:P1202),"")</f>
        <v/>
      </c>
      <c r="Q1203" t="str">
        <f>IF(AND(O1203&lt;&gt;"",O1204=""),SUM(O$1:O1204)-SUM(Q$1:Q1202),"")</f>
        <v/>
      </c>
      <c r="R1203" s="114" t="str">
        <f>IF(AND(I1203&lt;&gt;"",I1204=""),SUM(I$1:I1204)-SUM(R$1:R1202),"")</f>
        <v/>
      </c>
      <c r="S1203" s="114" t="str">
        <f>IF(AND(K1203&lt;&gt;"",K1204=""),SUM(K$1:K1204)-SUM(S$1:S1202),"")</f>
        <v/>
      </c>
      <c r="T1203" s="114" t="str">
        <f>IF(AND(M1203&lt;&gt;"",M1204=""),SUM(M$1:M1204)-SUM(T$1:T1202),"")</f>
        <v/>
      </c>
      <c r="V1203" s="9" t="str">
        <f t="shared" si="204"/>
        <v/>
      </c>
      <c r="W1203" s="28" t="str">
        <f t="shared" si="205"/>
        <v/>
      </c>
      <c r="X1203" s="114" t="str">
        <f t="shared" si="206"/>
        <v/>
      </c>
      <c r="Y1203" s="114" t="str">
        <f t="shared" si="207"/>
        <v/>
      </c>
      <c r="Z1203" s="114" t="str">
        <f t="shared" si="208"/>
        <v/>
      </c>
    </row>
    <row r="1204" spans="3:26" ht="15.75" customHeight="1" x14ac:dyDescent="0.2">
      <c r="C1204" t="str">
        <f t="shared" si="198"/>
        <v/>
      </c>
      <c r="E1204" s="3" t="str">
        <f>IF(B1204="","",IFERROR(VLOOKUP(B1204,Ingredients!$A:$G,4,FALSE),"ingredient not in list"))</f>
        <v/>
      </c>
      <c r="F1204" t="str">
        <f t="shared" si="199"/>
        <v/>
      </c>
      <c r="G1204" s="9" t="str">
        <f>IF(B1204="", "", IFERROR((VLOOKUP(B1204,Ingredients!$A:$H,8,FALSE)*(D1204/(VLOOKUP(B1204,Ingredients!$A:$H,3,FALSE)))), "ingredient not in list"))</f>
        <v/>
      </c>
      <c r="H1204" t="str">
        <f t="shared" si="200"/>
        <v/>
      </c>
      <c r="I1204" s="69" t="str">
        <f>IF($B1204="", "", IFERROR((VLOOKUP($B1204,Ingredients!$A:$K,9,FALSE)*($D1204/(VLOOKUP($B1204,Ingredients!$A:$K,3,FALSE)))), "ingredient not in list"))</f>
        <v/>
      </c>
      <c r="J1204" t="str">
        <f t="shared" si="201"/>
        <v/>
      </c>
      <c r="K1204" s="69" t="str">
        <f>IF($B1204="", "", IFERROR((VLOOKUP($B1204,Ingredients!$A:$K,10,FALSE)*($D1204/(VLOOKUP($B1204,Ingredients!$A:$K,3,FALSE)))), "ingredient not in list"))</f>
        <v/>
      </c>
      <c r="L1204" t="str">
        <f t="shared" si="202"/>
        <v/>
      </c>
      <c r="M1204" s="69" t="str">
        <f>IF($B1204="", "", IFERROR((VLOOKUP($B1204,Ingredients!$A:$K,11,FALSE)*($D1204/(VLOOKUP($B1204,Ingredients!$A:$K,3,FALSE)))), "ingredient not in list"))</f>
        <v/>
      </c>
      <c r="N1204" t="str">
        <f t="shared" si="203"/>
        <v/>
      </c>
      <c r="O1204" s="29" t="str">
        <f>IF($B1204="", "", IFERROR((VLOOKUP($B1204,Ingredients!$A:$H,6,FALSE)*($D1204/(VLOOKUP($B1204,Ingredients!$A:$H,3,FALSE)))), "ingredient not in list"))</f>
        <v/>
      </c>
      <c r="P1204" s="9" t="str">
        <f>IF(AND(G1204&lt;&gt;"",G1205=""),SUM(G$1:G1205)-SUM(P$1:P1203),"")</f>
        <v/>
      </c>
      <c r="Q1204" t="str">
        <f>IF(AND(O1204&lt;&gt;"",O1205=""),SUM(O$1:O1205)-SUM(Q$1:Q1203),"")</f>
        <v/>
      </c>
      <c r="R1204" s="114" t="str">
        <f>IF(AND(I1204&lt;&gt;"",I1205=""),SUM(I$1:I1205)-SUM(R$1:R1203),"")</f>
        <v/>
      </c>
      <c r="S1204" s="114" t="str">
        <f>IF(AND(K1204&lt;&gt;"",K1205=""),SUM(K$1:K1205)-SUM(S$1:S1203),"")</f>
        <v/>
      </c>
      <c r="T1204" s="114" t="str">
        <f>IF(AND(M1204&lt;&gt;"",M1205=""),SUM(M$1:M1205)-SUM(T$1:T1203),"")</f>
        <v/>
      </c>
      <c r="V1204" s="9" t="str">
        <f t="shared" si="204"/>
        <v/>
      </c>
      <c r="W1204" s="28" t="str">
        <f t="shared" si="205"/>
        <v/>
      </c>
      <c r="X1204" s="114" t="str">
        <f t="shared" si="206"/>
        <v/>
      </c>
      <c r="Y1204" s="114" t="str">
        <f t="shared" si="207"/>
        <v/>
      </c>
      <c r="Z1204" s="114" t="str">
        <f t="shared" si="208"/>
        <v/>
      </c>
    </row>
    <row r="1205" spans="3:26" ht="15.75" customHeight="1" x14ac:dyDescent="0.2">
      <c r="C1205" t="str">
        <f t="shared" si="198"/>
        <v/>
      </c>
      <c r="E1205" s="3" t="str">
        <f>IF(B1205="","",IFERROR(VLOOKUP(B1205,Ingredients!$A:$G,4,FALSE),"ingredient not in list"))</f>
        <v/>
      </c>
      <c r="F1205" t="str">
        <f t="shared" si="199"/>
        <v/>
      </c>
      <c r="G1205" s="9" t="str">
        <f>IF(B1205="", "", IFERROR((VLOOKUP(B1205,Ingredients!$A:$H,8,FALSE)*(D1205/(VLOOKUP(B1205,Ingredients!$A:$H,3,FALSE)))), "ingredient not in list"))</f>
        <v/>
      </c>
      <c r="H1205" t="str">
        <f t="shared" si="200"/>
        <v/>
      </c>
      <c r="I1205" s="69" t="str">
        <f>IF($B1205="", "", IFERROR((VLOOKUP($B1205,Ingredients!$A:$K,9,FALSE)*($D1205/(VLOOKUP($B1205,Ingredients!$A:$K,3,FALSE)))), "ingredient not in list"))</f>
        <v/>
      </c>
      <c r="J1205" t="str">
        <f t="shared" si="201"/>
        <v/>
      </c>
      <c r="K1205" s="69" t="str">
        <f>IF($B1205="", "", IFERROR((VLOOKUP($B1205,Ingredients!$A:$K,10,FALSE)*($D1205/(VLOOKUP($B1205,Ingredients!$A:$K,3,FALSE)))), "ingredient not in list"))</f>
        <v/>
      </c>
      <c r="L1205" t="str">
        <f t="shared" si="202"/>
        <v/>
      </c>
      <c r="M1205" s="69" t="str">
        <f>IF($B1205="", "", IFERROR((VLOOKUP($B1205,Ingredients!$A:$K,11,FALSE)*($D1205/(VLOOKUP($B1205,Ingredients!$A:$K,3,FALSE)))), "ingredient not in list"))</f>
        <v/>
      </c>
      <c r="N1205" t="str">
        <f t="shared" si="203"/>
        <v/>
      </c>
      <c r="O1205" s="29" t="str">
        <f>IF($B1205="", "", IFERROR((VLOOKUP($B1205,Ingredients!$A:$H,6,FALSE)*($D1205/(VLOOKUP($B1205,Ingredients!$A:$H,3,FALSE)))), "ingredient not in list"))</f>
        <v/>
      </c>
      <c r="P1205" s="9" t="str">
        <f>IF(AND(G1205&lt;&gt;"",G1206=""),SUM(G$1:G1206)-SUM(P$1:P1204),"")</f>
        <v/>
      </c>
      <c r="Q1205" t="str">
        <f>IF(AND(O1205&lt;&gt;"",O1206=""),SUM(O$1:O1206)-SUM(Q$1:Q1204),"")</f>
        <v/>
      </c>
      <c r="R1205" s="114" t="str">
        <f>IF(AND(I1205&lt;&gt;"",I1206=""),SUM(I$1:I1206)-SUM(R$1:R1204),"")</f>
        <v/>
      </c>
      <c r="S1205" s="114" t="str">
        <f>IF(AND(K1205&lt;&gt;"",K1206=""),SUM(K$1:K1206)-SUM(S$1:S1204),"")</f>
        <v/>
      </c>
      <c r="T1205" s="114" t="str">
        <f>IF(AND(M1205&lt;&gt;"",M1206=""),SUM(M$1:M1206)-SUM(T$1:T1204),"")</f>
        <v/>
      </c>
      <c r="V1205" s="9" t="str">
        <f t="shared" si="204"/>
        <v/>
      </c>
      <c r="W1205" s="28" t="str">
        <f t="shared" si="205"/>
        <v/>
      </c>
      <c r="X1205" s="114" t="str">
        <f t="shared" si="206"/>
        <v/>
      </c>
      <c r="Y1205" s="114" t="str">
        <f t="shared" si="207"/>
        <v/>
      </c>
      <c r="Z1205" s="114" t="str">
        <f t="shared" si="208"/>
        <v/>
      </c>
    </row>
    <row r="1206" spans="3:26" ht="15.75" customHeight="1" x14ac:dyDescent="0.2">
      <c r="C1206" t="str">
        <f t="shared" si="198"/>
        <v/>
      </c>
      <c r="E1206" s="3" t="str">
        <f>IF(B1206="","",IFERROR(VLOOKUP(B1206,Ingredients!$A:$G,4,FALSE),"ingredient not in list"))</f>
        <v/>
      </c>
      <c r="F1206" t="str">
        <f t="shared" si="199"/>
        <v/>
      </c>
      <c r="G1206" s="9" t="str">
        <f>IF(B1206="", "", IFERROR((VLOOKUP(B1206,Ingredients!$A:$H,8,FALSE)*(D1206/(VLOOKUP(B1206,Ingredients!$A:$H,3,FALSE)))), "ingredient not in list"))</f>
        <v/>
      </c>
      <c r="H1206" t="str">
        <f t="shared" si="200"/>
        <v/>
      </c>
      <c r="I1206" s="69" t="str">
        <f>IF($B1206="", "", IFERROR((VLOOKUP($B1206,Ingredients!$A:$K,9,FALSE)*($D1206/(VLOOKUP($B1206,Ingredients!$A:$K,3,FALSE)))), "ingredient not in list"))</f>
        <v/>
      </c>
      <c r="J1206" t="str">
        <f t="shared" si="201"/>
        <v/>
      </c>
      <c r="K1206" s="69" t="str">
        <f>IF($B1206="", "", IFERROR((VLOOKUP($B1206,Ingredients!$A:$K,10,FALSE)*($D1206/(VLOOKUP($B1206,Ingredients!$A:$K,3,FALSE)))), "ingredient not in list"))</f>
        <v/>
      </c>
      <c r="L1206" t="str">
        <f t="shared" si="202"/>
        <v/>
      </c>
      <c r="M1206" s="69" t="str">
        <f>IF($B1206="", "", IFERROR((VLOOKUP($B1206,Ingredients!$A:$K,11,FALSE)*($D1206/(VLOOKUP($B1206,Ingredients!$A:$K,3,FALSE)))), "ingredient not in list"))</f>
        <v/>
      </c>
      <c r="N1206" t="str">
        <f t="shared" si="203"/>
        <v/>
      </c>
      <c r="O1206" s="29" t="str">
        <f>IF($B1206="", "", IFERROR((VLOOKUP($B1206,Ingredients!$A:$H,6,FALSE)*($D1206/(VLOOKUP($B1206,Ingredients!$A:$H,3,FALSE)))), "ingredient not in list"))</f>
        <v/>
      </c>
      <c r="P1206" s="9" t="str">
        <f>IF(AND(G1206&lt;&gt;"",G1207=""),SUM(G$1:G1207)-SUM(P$1:P1205),"")</f>
        <v/>
      </c>
      <c r="Q1206" t="str">
        <f>IF(AND(O1206&lt;&gt;"",O1207=""),SUM(O$1:O1207)-SUM(Q$1:Q1205),"")</f>
        <v/>
      </c>
      <c r="R1206" s="114" t="str">
        <f>IF(AND(I1206&lt;&gt;"",I1207=""),SUM(I$1:I1207)-SUM(R$1:R1205),"")</f>
        <v/>
      </c>
      <c r="S1206" s="114" t="str">
        <f>IF(AND(K1206&lt;&gt;"",K1207=""),SUM(K$1:K1207)-SUM(S$1:S1205),"")</f>
        <v/>
      </c>
      <c r="T1206" s="114" t="str">
        <f>IF(AND(M1206&lt;&gt;"",M1207=""),SUM(M$1:M1207)-SUM(T$1:T1205),"")</f>
        <v/>
      </c>
      <c r="V1206" s="9" t="str">
        <f t="shared" si="204"/>
        <v/>
      </c>
      <c r="W1206" s="28" t="str">
        <f t="shared" si="205"/>
        <v/>
      </c>
      <c r="X1206" s="114" t="str">
        <f t="shared" si="206"/>
        <v/>
      </c>
      <c r="Y1206" s="114" t="str">
        <f t="shared" si="207"/>
        <v/>
      </c>
      <c r="Z1206" s="114" t="str">
        <f t="shared" si="208"/>
        <v/>
      </c>
    </row>
    <row r="1207" spans="3:26" ht="15.75" customHeight="1" x14ac:dyDescent="0.2">
      <c r="C1207" t="str">
        <f t="shared" si="198"/>
        <v/>
      </c>
      <c r="E1207" s="3" t="str">
        <f>IF(B1207="","",IFERROR(VLOOKUP(B1207,Ingredients!$A:$G,4,FALSE),"ingredient not in list"))</f>
        <v/>
      </c>
      <c r="F1207" t="str">
        <f t="shared" si="199"/>
        <v/>
      </c>
      <c r="G1207" s="9" t="str">
        <f>IF(B1207="", "", IFERROR((VLOOKUP(B1207,Ingredients!$A:$H,8,FALSE)*(D1207/(VLOOKUP(B1207,Ingredients!$A:$H,3,FALSE)))), "ingredient not in list"))</f>
        <v/>
      </c>
      <c r="H1207" t="str">
        <f t="shared" si="200"/>
        <v/>
      </c>
      <c r="I1207" s="69" t="str">
        <f>IF($B1207="", "", IFERROR((VLOOKUP($B1207,Ingredients!$A:$K,9,FALSE)*($D1207/(VLOOKUP($B1207,Ingredients!$A:$K,3,FALSE)))), "ingredient not in list"))</f>
        <v/>
      </c>
      <c r="J1207" t="str">
        <f t="shared" si="201"/>
        <v/>
      </c>
      <c r="K1207" s="69" t="str">
        <f>IF($B1207="", "", IFERROR((VLOOKUP($B1207,Ingredients!$A:$K,10,FALSE)*($D1207/(VLOOKUP($B1207,Ingredients!$A:$K,3,FALSE)))), "ingredient not in list"))</f>
        <v/>
      </c>
      <c r="L1207" t="str">
        <f t="shared" si="202"/>
        <v/>
      </c>
      <c r="M1207" s="69" t="str">
        <f>IF($B1207="", "", IFERROR((VLOOKUP($B1207,Ingredients!$A:$K,11,FALSE)*($D1207/(VLOOKUP($B1207,Ingredients!$A:$K,3,FALSE)))), "ingredient not in list"))</f>
        <v/>
      </c>
      <c r="N1207" t="str">
        <f t="shared" si="203"/>
        <v/>
      </c>
      <c r="O1207" s="29" t="str">
        <f>IF($B1207="", "", IFERROR((VLOOKUP($B1207,Ingredients!$A:$H,6,FALSE)*($D1207/(VLOOKUP($B1207,Ingredients!$A:$H,3,FALSE)))), "ingredient not in list"))</f>
        <v/>
      </c>
      <c r="P1207" s="9" t="str">
        <f>IF(AND(G1207&lt;&gt;"",G1208=""),SUM(G$1:G1208)-SUM(P$1:P1206),"")</f>
        <v/>
      </c>
      <c r="Q1207" t="str">
        <f>IF(AND(O1207&lt;&gt;"",O1208=""),SUM(O$1:O1208)-SUM(Q$1:Q1206),"")</f>
        <v/>
      </c>
      <c r="R1207" s="114" t="str">
        <f>IF(AND(I1207&lt;&gt;"",I1208=""),SUM(I$1:I1208)-SUM(R$1:R1206),"")</f>
        <v/>
      </c>
      <c r="S1207" s="114" t="str">
        <f>IF(AND(K1207&lt;&gt;"",K1208=""),SUM(K$1:K1208)-SUM(S$1:S1206),"")</f>
        <v/>
      </c>
      <c r="T1207" s="114" t="str">
        <f>IF(AND(M1207&lt;&gt;"",M1208=""),SUM(M$1:M1208)-SUM(T$1:T1206),"")</f>
        <v/>
      </c>
      <c r="V1207" s="9" t="str">
        <f t="shared" si="204"/>
        <v/>
      </c>
      <c r="W1207" s="28" t="str">
        <f t="shared" si="205"/>
        <v/>
      </c>
      <c r="X1207" s="114" t="str">
        <f t="shared" si="206"/>
        <v/>
      </c>
      <c r="Y1207" s="114" t="str">
        <f t="shared" si="207"/>
        <v/>
      </c>
      <c r="Z1207" s="114" t="str">
        <f t="shared" si="208"/>
        <v/>
      </c>
    </row>
    <row r="1208" spans="3:26" ht="15.75" customHeight="1" x14ac:dyDescent="0.2">
      <c r="C1208" t="str">
        <f t="shared" si="198"/>
        <v/>
      </c>
      <c r="E1208" s="3" t="str">
        <f>IF(B1208="","",IFERROR(VLOOKUP(B1208,Ingredients!$A:$G,4,FALSE),"ingredient not in list"))</f>
        <v/>
      </c>
      <c r="F1208" t="str">
        <f t="shared" si="199"/>
        <v/>
      </c>
      <c r="G1208" s="9" t="str">
        <f>IF(B1208="", "", IFERROR((VLOOKUP(B1208,Ingredients!$A:$H,8,FALSE)*(D1208/(VLOOKUP(B1208,Ingredients!$A:$H,3,FALSE)))), "ingredient not in list"))</f>
        <v/>
      </c>
      <c r="H1208" t="str">
        <f t="shared" si="200"/>
        <v/>
      </c>
      <c r="I1208" s="69" t="str">
        <f>IF($B1208="", "", IFERROR((VLOOKUP($B1208,Ingredients!$A:$K,9,FALSE)*($D1208/(VLOOKUP($B1208,Ingredients!$A:$K,3,FALSE)))), "ingredient not in list"))</f>
        <v/>
      </c>
      <c r="J1208" t="str">
        <f t="shared" si="201"/>
        <v/>
      </c>
      <c r="K1208" s="69" t="str">
        <f>IF($B1208="", "", IFERROR((VLOOKUP($B1208,Ingredients!$A:$K,10,FALSE)*($D1208/(VLOOKUP($B1208,Ingredients!$A:$K,3,FALSE)))), "ingredient not in list"))</f>
        <v/>
      </c>
      <c r="L1208" t="str">
        <f t="shared" si="202"/>
        <v/>
      </c>
      <c r="M1208" s="69" t="str">
        <f>IF($B1208="", "", IFERROR((VLOOKUP($B1208,Ingredients!$A:$K,11,FALSE)*($D1208/(VLOOKUP($B1208,Ingredients!$A:$K,3,FALSE)))), "ingredient not in list"))</f>
        <v/>
      </c>
      <c r="N1208" t="str">
        <f t="shared" si="203"/>
        <v/>
      </c>
      <c r="O1208" s="29" t="str">
        <f>IF($B1208="", "", IFERROR((VLOOKUP($B1208,Ingredients!$A:$H,6,FALSE)*($D1208/(VLOOKUP($B1208,Ingredients!$A:$H,3,FALSE)))), "ingredient not in list"))</f>
        <v/>
      </c>
      <c r="P1208" s="9" t="str">
        <f>IF(AND(G1208&lt;&gt;"",G1209=""),SUM(G$1:G1209)-SUM(P$1:P1207),"")</f>
        <v/>
      </c>
      <c r="Q1208" t="str">
        <f>IF(AND(O1208&lt;&gt;"",O1209=""),SUM(O$1:O1209)-SUM(Q$1:Q1207),"")</f>
        <v/>
      </c>
      <c r="R1208" s="114" t="str">
        <f>IF(AND(I1208&lt;&gt;"",I1209=""),SUM(I$1:I1209)-SUM(R$1:R1207),"")</f>
        <v/>
      </c>
      <c r="S1208" s="114" t="str">
        <f>IF(AND(K1208&lt;&gt;"",K1209=""),SUM(K$1:K1209)-SUM(S$1:S1207),"")</f>
        <v/>
      </c>
      <c r="T1208" s="114" t="str">
        <f>IF(AND(M1208&lt;&gt;"",M1209=""),SUM(M$1:M1209)-SUM(T$1:T1207),"")</f>
        <v/>
      </c>
      <c r="V1208" s="9" t="str">
        <f t="shared" si="204"/>
        <v/>
      </c>
      <c r="W1208" s="28" t="str">
        <f t="shared" si="205"/>
        <v/>
      </c>
      <c r="X1208" s="114" t="str">
        <f t="shared" si="206"/>
        <v/>
      </c>
      <c r="Y1208" s="114" t="str">
        <f t="shared" si="207"/>
        <v/>
      </c>
      <c r="Z1208" s="114" t="str">
        <f t="shared" si="208"/>
        <v/>
      </c>
    </row>
    <row r="1209" spans="3:26" ht="15.75" customHeight="1" x14ac:dyDescent="0.2">
      <c r="C1209" t="str">
        <f t="shared" si="198"/>
        <v/>
      </c>
      <c r="E1209" s="3" t="str">
        <f>IF(B1209="","",IFERROR(VLOOKUP(B1209,Ingredients!$A:$G,4,FALSE),"ingredient not in list"))</f>
        <v/>
      </c>
      <c r="F1209" t="str">
        <f t="shared" si="199"/>
        <v/>
      </c>
      <c r="G1209" s="9" t="str">
        <f>IF(B1209="", "", IFERROR((VLOOKUP(B1209,Ingredients!$A:$H,8,FALSE)*(D1209/(VLOOKUP(B1209,Ingredients!$A:$H,3,FALSE)))), "ingredient not in list"))</f>
        <v/>
      </c>
      <c r="H1209" t="str">
        <f t="shared" si="200"/>
        <v/>
      </c>
      <c r="I1209" s="69" t="str">
        <f>IF($B1209="", "", IFERROR((VLOOKUP($B1209,Ingredients!$A:$K,9,FALSE)*($D1209/(VLOOKUP($B1209,Ingredients!$A:$K,3,FALSE)))), "ingredient not in list"))</f>
        <v/>
      </c>
      <c r="J1209" t="str">
        <f t="shared" si="201"/>
        <v/>
      </c>
      <c r="K1209" s="69" t="str">
        <f>IF($B1209="", "", IFERROR((VLOOKUP($B1209,Ingredients!$A:$K,10,FALSE)*($D1209/(VLOOKUP($B1209,Ingredients!$A:$K,3,FALSE)))), "ingredient not in list"))</f>
        <v/>
      </c>
      <c r="L1209" t="str">
        <f t="shared" si="202"/>
        <v/>
      </c>
      <c r="M1209" s="69" t="str">
        <f>IF($B1209="", "", IFERROR((VLOOKUP($B1209,Ingredients!$A:$K,11,FALSE)*($D1209/(VLOOKUP($B1209,Ingredients!$A:$K,3,FALSE)))), "ingredient not in list"))</f>
        <v/>
      </c>
      <c r="N1209" t="str">
        <f t="shared" si="203"/>
        <v/>
      </c>
      <c r="O1209" s="29" t="str">
        <f>IF($B1209="", "", IFERROR((VLOOKUP($B1209,Ingredients!$A:$H,6,FALSE)*($D1209/(VLOOKUP($B1209,Ingredients!$A:$H,3,FALSE)))), "ingredient not in list"))</f>
        <v/>
      </c>
      <c r="P1209" s="9" t="str">
        <f>IF(AND(G1209&lt;&gt;"",G1210=""),SUM(G$1:G1210)-SUM(P$1:P1208),"")</f>
        <v/>
      </c>
      <c r="Q1209" t="str">
        <f>IF(AND(O1209&lt;&gt;"",O1210=""),SUM(O$1:O1210)-SUM(Q$1:Q1208),"")</f>
        <v/>
      </c>
      <c r="R1209" s="114" t="str">
        <f>IF(AND(I1209&lt;&gt;"",I1210=""),SUM(I$1:I1210)-SUM(R$1:R1208),"")</f>
        <v/>
      </c>
      <c r="S1209" s="114" t="str">
        <f>IF(AND(K1209&lt;&gt;"",K1210=""),SUM(K$1:K1210)-SUM(S$1:S1208),"")</f>
        <v/>
      </c>
      <c r="T1209" s="114" t="str">
        <f>IF(AND(M1209&lt;&gt;"",M1210=""),SUM(M$1:M1210)-SUM(T$1:T1208),"")</f>
        <v/>
      </c>
      <c r="V1209" s="9" t="str">
        <f t="shared" si="204"/>
        <v/>
      </c>
      <c r="W1209" s="28" t="str">
        <f t="shared" si="205"/>
        <v/>
      </c>
      <c r="X1209" s="114" t="str">
        <f t="shared" si="206"/>
        <v/>
      </c>
      <c r="Y1209" s="114" t="str">
        <f t="shared" si="207"/>
        <v/>
      </c>
      <c r="Z1209" s="114" t="str">
        <f t="shared" si="208"/>
        <v/>
      </c>
    </row>
    <row r="1210" spans="3:26" ht="15.75" customHeight="1" x14ac:dyDescent="0.2">
      <c r="C1210" t="str">
        <f t="shared" si="198"/>
        <v/>
      </c>
      <c r="E1210" s="3" t="str">
        <f>IF(B1210="","",IFERROR(VLOOKUP(B1210,Ingredients!$A:$G,4,FALSE),"ingredient not in list"))</f>
        <v/>
      </c>
      <c r="F1210" t="str">
        <f t="shared" si="199"/>
        <v/>
      </c>
      <c r="G1210" s="9" t="str">
        <f>IF(B1210="", "", IFERROR((VLOOKUP(B1210,Ingredients!$A:$H,8,FALSE)*(D1210/(VLOOKUP(B1210,Ingredients!$A:$H,3,FALSE)))), "ingredient not in list"))</f>
        <v/>
      </c>
      <c r="H1210" t="str">
        <f t="shared" si="200"/>
        <v/>
      </c>
      <c r="I1210" s="69" t="str">
        <f>IF($B1210="", "", IFERROR((VLOOKUP($B1210,Ingredients!$A:$K,9,FALSE)*($D1210/(VLOOKUP($B1210,Ingredients!$A:$K,3,FALSE)))), "ingredient not in list"))</f>
        <v/>
      </c>
      <c r="J1210" t="str">
        <f t="shared" si="201"/>
        <v/>
      </c>
      <c r="K1210" s="69" t="str">
        <f>IF($B1210="", "", IFERROR((VLOOKUP($B1210,Ingredients!$A:$K,10,FALSE)*($D1210/(VLOOKUP($B1210,Ingredients!$A:$K,3,FALSE)))), "ingredient not in list"))</f>
        <v/>
      </c>
      <c r="L1210" t="str">
        <f t="shared" si="202"/>
        <v/>
      </c>
      <c r="M1210" s="69" t="str">
        <f>IF($B1210="", "", IFERROR((VLOOKUP($B1210,Ingredients!$A:$K,11,FALSE)*($D1210/(VLOOKUP($B1210,Ingredients!$A:$K,3,FALSE)))), "ingredient not in list"))</f>
        <v/>
      </c>
      <c r="N1210" t="str">
        <f t="shared" si="203"/>
        <v/>
      </c>
      <c r="O1210" s="29" t="str">
        <f>IF($B1210="", "", IFERROR((VLOOKUP($B1210,Ingredients!$A:$H,6,FALSE)*($D1210/(VLOOKUP($B1210,Ingredients!$A:$H,3,FALSE)))), "ingredient not in list"))</f>
        <v/>
      </c>
      <c r="P1210" s="9" t="str">
        <f>IF(AND(G1210&lt;&gt;"",G1211=""),SUM(G$1:G1211)-SUM(P$1:P1209),"")</f>
        <v/>
      </c>
      <c r="Q1210" t="str">
        <f>IF(AND(O1210&lt;&gt;"",O1211=""),SUM(O$1:O1211)-SUM(Q$1:Q1209),"")</f>
        <v/>
      </c>
      <c r="R1210" s="114" t="str">
        <f>IF(AND(I1210&lt;&gt;"",I1211=""),SUM(I$1:I1211)-SUM(R$1:R1209),"")</f>
        <v/>
      </c>
      <c r="S1210" s="114" t="str">
        <f>IF(AND(K1210&lt;&gt;"",K1211=""),SUM(K$1:K1211)-SUM(S$1:S1209),"")</f>
        <v/>
      </c>
      <c r="T1210" s="114" t="str">
        <f>IF(AND(M1210&lt;&gt;"",M1211=""),SUM(M$1:M1211)-SUM(T$1:T1209),"")</f>
        <v/>
      </c>
      <c r="V1210" s="9" t="str">
        <f t="shared" si="204"/>
        <v/>
      </c>
      <c r="W1210" s="28" t="str">
        <f t="shared" si="205"/>
        <v/>
      </c>
      <c r="X1210" s="114" t="str">
        <f t="shared" si="206"/>
        <v/>
      </c>
      <c r="Y1210" s="114" t="str">
        <f t="shared" si="207"/>
        <v/>
      </c>
      <c r="Z1210" s="114" t="str">
        <f t="shared" si="208"/>
        <v/>
      </c>
    </row>
    <row r="1211" spans="3:26" ht="15.75" customHeight="1" x14ac:dyDescent="0.2">
      <c r="C1211" t="str">
        <f t="shared" si="198"/>
        <v/>
      </c>
      <c r="E1211" s="3" t="str">
        <f>IF(B1211="","",IFERROR(VLOOKUP(B1211,Ingredients!$A:$G,4,FALSE),"ingredient not in list"))</f>
        <v/>
      </c>
      <c r="F1211" t="str">
        <f t="shared" si="199"/>
        <v/>
      </c>
      <c r="G1211" s="9" t="str">
        <f>IF(B1211="", "", IFERROR((VLOOKUP(B1211,Ingredients!$A:$H,8,FALSE)*(D1211/(VLOOKUP(B1211,Ingredients!$A:$H,3,FALSE)))), "ingredient not in list"))</f>
        <v/>
      </c>
      <c r="H1211" t="str">
        <f t="shared" si="200"/>
        <v/>
      </c>
      <c r="I1211" s="69" t="str">
        <f>IF($B1211="", "", IFERROR((VLOOKUP($B1211,Ingredients!$A:$K,9,FALSE)*($D1211/(VLOOKUP($B1211,Ingredients!$A:$K,3,FALSE)))), "ingredient not in list"))</f>
        <v/>
      </c>
      <c r="J1211" t="str">
        <f t="shared" si="201"/>
        <v/>
      </c>
      <c r="K1211" s="69" t="str">
        <f>IF($B1211="", "", IFERROR((VLOOKUP($B1211,Ingredients!$A:$K,10,FALSE)*($D1211/(VLOOKUP($B1211,Ingredients!$A:$K,3,FALSE)))), "ingredient not in list"))</f>
        <v/>
      </c>
      <c r="L1211" t="str">
        <f t="shared" si="202"/>
        <v/>
      </c>
      <c r="M1211" s="69" t="str">
        <f>IF($B1211="", "", IFERROR((VLOOKUP($B1211,Ingredients!$A:$K,11,FALSE)*($D1211/(VLOOKUP($B1211,Ingredients!$A:$K,3,FALSE)))), "ingredient not in list"))</f>
        <v/>
      </c>
      <c r="N1211" t="str">
        <f t="shared" si="203"/>
        <v/>
      </c>
      <c r="O1211" s="29" t="str">
        <f>IF($B1211="", "", IFERROR((VLOOKUP($B1211,Ingredients!$A:$H,6,FALSE)*($D1211/(VLOOKUP($B1211,Ingredients!$A:$H,3,FALSE)))), "ingredient not in list"))</f>
        <v/>
      </c>
      <c r="P1211" s="9" t="str">
        <f>IF(AND(G1211&lt;&gt;"",G1212=""),SUM(G$1:G1212)-SUM(P$1:P1210),"")</f>
        <v/>
      </c>
      <c r="Q1211" t="str">
        <f>IF(AND(O1211&lt;&gt;"",O1212=""),SUM(O$1:O1212)-SUM(Q$1:Q1210),"")</f>
        <v/>
      </c>
      <c r="R1211" s="114" t="str">
        <f>IF(AND(I1211&lt;&gt;"",I1212=""),SUM(I$1:I1212)-SUM(R$1:R1210),"")</f>
        <v/>
      </c>
      <c r="S1211" s="114" t="str">
        <f>IF(AND(K1211&lt;&gt;"",K1212=""),SUM(K$1:K1212)-SUM(S$1:S1210),"")</f>
        <v/>
      </c>
      <c r="T1211" s="114" t="str">
        <f>IF(AND(M1211&lt;&gt;"",M1212=""),SUM(M$1:M1212)-SUM(T$1:T1210),"")</f>
        <v/>
      </c>
      <c r="V1211" s="9" t="str">
        <f t="shared" si="204"/>
        <v/>
      </c>
      <c r="W1211" s="28" t="str">
        <f t="shared" si="205"/>
        <v/>
      </c>
      <c r="X1211" s="114" t="str">
        <f t="shared" si="206"/>
        <v/>
      </c>
      <c r="Y1211" s="114" t="str">
        <f t="shared" si="207"/>
        <v/>
      </c>
      <c r="Z1211" s="114" t="str">
        <f t="shared" si="208"/>
        <v/>
      </c>
    </row>
    <row r="1212" spans="3:26" ht="15.75" customHeight="1" x14ac:dyDescent="0.2">
      <c r="C1212" t="str">
        <f t="shared" si="198"/>
        <v/>
      </c>
      <c r="E1212" s="3" t="str">
        <f>IF(B1212="","",IFERROR(VLOOKUP(B1212,Ingredients!$A:$G,4,FALSE),"ingredient not in list"))</f>
        <v/>
      </c>
      <c r="F1212" t="str">
        <f t="shared" si="199"/>
        <v/>
      </c>
      <c r="G1212" s="9" t="str">
        <f>IF(B1212="", "", IFERROR((VLOOKUP(B1212,Ingredients!$A:$H,8,FALSE)*(D1212/(VLOOKUP(B1212,Ingredients!$A:$H,3,FALSE)))), "ingredient not in list"))</f>
        <v/>
      </c>
      <c r="H1212" t="str">
        <f t="shared" si="200"/>
        <v/>
      </c>
      <c r="I1212" s="69" t="str">
        <f>IF($B1212="", "", IFERROR((VLOOKUP($B1212,Ingredients!$A:$K,9,FALSE)*($D1212/(VLOOKUP($B1212,Ingredients!$A:$K,3,FALSE)))), "ingredient not in list"))</f>
        <v/>
      </c>
      <c r="J1212" t="str">
        <f t="shared" si="201"/>
        <v/>
      </c>
      <c r="K1212" s="69" t="str">
        <f>IF($B1212="", "", IFERROR((VLOOKUP($B1212,Ingredients!$A:$K,10,FALSE)*($D1212/(VLOOKUP($B1212,Ingredients!$A:$K,3,FALSE)))), "ingredient not in list"))</f>
        <v/>
      </c>
      <c r="L1212" t="str">
        <f t="shared" si="202"/>
        <v/>
      </c>
      <c r="M1212" s="69" t="str">
        <f>IF($B1212="", "", IFERROR((VLOOKUP($B1212,Ingredients!$A:$K,11,FALSE)*($D1212/(VLOOKUP($B1212,Ingredients!$A:$K,3,FALSE)))), "ingredient not in list"))</f>
        <v/>
      </c>
      <c r="N1212" t="str">
        <f t="shared" si="203"/>
        <v/>
      </c>
      <c r="O1212" s="29" t="str">
        <f>IF($B1212="", "", IFERROR((VLOOKUP($B1212,Ingredients!$A:$H,6,FALSE)*($D1212/(VLOOKUP($B1212,Ingredients!$A:$H,3,FALSE)))), "ingredient not in list"))</f>
        <v/>
      </c>
      <c r="P1212" s="9" t="str">
        <f>IF(AND(G1212&lt;&gt;"",G1213=""),SUM(G$1:G1213)-SUM(P$1:P1211),"")</f>
        <v/>
      </c>
      <c r="Q1212" t="str">
        <f>IF(AND(O1212&lt;&gt;"",O1213=""),SUM(O$1:O1213)-SUM(Q$1:Q1211),"")</f>
        <v/>
      </c>
      <c r="R1212" s="114" t="str">
        <f>IF(AND(I1212&lt;&gt;"",I1213=""),SUM(I$1:I1213)-SUM(R$1:R1211),"")</f>
        <v/>
      </c>
      <c r="S1212" s="114" t="str">
        <f>IF(AND(K1212&lt;&gt;"",K1213=""),SUM(K$1:K1213)-SUM(S$1:S1211),"")</f>
        <v/>
      </c>
      <c r="T1212" s="114" t="str">
        <f>IF(AND(M1212&lt;&gt;"",M1213=""),SUM(M$1:M1213)-SUM(T$1:T1211),"")</f>
        <v/>
      </c>
      <c r="V1212" s="9" t="str">
        <f t="shared" si="204"/>
        <v/>
      </c>
      <c r="W1212" s="28" t="str">
        <f t="shared" si="205"/>
        <v/>
      </c>
      <c r="X1212" s="114" t="str">
        <f t="shared" si="206"/>
        <v/>
      </c>
      <c r="Y1212" s="114" t="str">
        <f t="shared" si="207"/>
        <v/>
      </c>
      <c r="Z1212" s="114" t="str">
        <f t="shared" si="208"/>
        <v/>
      </c>
    </row>
    <row r="1213" spans="3:26" ht="15.75" customHeight="1" x14ac:dyDescent="0.2">
      <c r="C1213" t="str">
        <f t="shared" si="198"/>
        <v/>
      </c>
      <c r="E1213" s="3" t="str">
        <f>IF(B1213="","",IFERROR(VLOOKUP(B1213,Ingredients!$A:$G,4,FALSE),"ingredient not in list"))</f>
        <v/>
      </c>
      <c r="F1213" t="str">
        <f t="shared" si="199"/>
        <v/>
      </c>
      <c r="G1213" s="9" t="str">
        <f>IF(B1213="", "", IFERROR((VLOOKUP(B1213,Ingredients!$A:$H,8,FALSE)*(D1213/(VLOOKUP(B1213,Ingredients!$A:$H,3,FALSE)))), "ingredient not in list"))</f>
        <v/>
      </c>
      <c r="H1213" t="str">
        <f t="shared" si="200"/>
        <v/>
      </c>
      <c r="I1213" s="69" t="str">
        <f>IF($B1213="", "", IFERROR((VLOOKUP($B1213,Ingredients!$A:$K,9,FALSE)*($D1213/(VLOOKUP($B1213,Ingredients!$A:$K,3,FALSE)))), "ingredient not in list"))</f>
        <v/>
      </c>
      <c r="J1213" t="str">
        <f t="shared" si="201"/>
        <v/>
      </c>
      <c r="K1213" s="69" t="str">
        <f>IF($B1213="", "", IFERROR((VLOOKUP($B1213,Ingredients!$A:$K,10,FALSE)*($D1213/(VLOOKUP($B1213,Ingredients!$A:$K,3,FALSE)))), "ingredient not in list"))</f>
        <v/>
      </c>
      <c r="L1213" t="str">
        <f t="shared" si="202"/>
        <v/>
      </c>
      <c r="M1213" s="69" t="str">
        <f>IF($B1213="", "", IFERROR((VLOOKUP($B1213,Ingredients!$A:$K,11,FALSE)*($D1213/(VLOOKUP($B1213,Ingredients!$A:$K,3,FALSE)))), "ingredient not in list"))</f>
        <v/>
      </c>
      <c r="N1213" t="str">
        <f t="shared" si="203"/>
        <v/>
      </c>
      <c r="O1213" s="29" t="str">
        <f>IF($B1213="", "", IFERROR((VLOOKUP($B1213,Ingredients!$A:$H,6,FALSE)*($D1213/(VLOOKUP($B1213,Ingredients!$A:$H,3,FALSE)))), "ingredient not in list"))</f>
        <v/>
      </c>
      <c r="P1213" s="9" t="str">
        <f>IF(AND(G1213&lt;&gt;"",G1214=""),SUM(G$1:G1214)-SUM(P$1:P1212),"")</f>
        <v/>
      </c>
      <c r="Q1213" t="str">
        <f>IF(AND(O1213&lt;&gt;"",O1214=""),SUM(O$1:O1214)-SUM(Q$1:Q1212),"")</f>
        <v/>
      </c>
      <c r="R1213" s="114" t="str">
        <f>IF(AND(I1213&lt;&gt;"",I1214=""),SUM(I$1:I1214)-SUM(R$1:R1212),"")</f>
        <v/>
      </c>
      <c r="S1213" s="114" t="str">
        <f>IF(AND(K1213&lt;&gt;"",K1214=""),SUM(K$1:K1214)-SUM(S$1:S1212),"")</f>
        <v/>
      </c>
      <c r="T1213" s="114" t="str">
        <f>IF(AND(M1213&lt;&gt;"",M1214=""),SUM(M$1:M1214)-SUM(T$1:T1212),"")</f>
        <v/>
      </c>
      <c r="V1213" s="9" t="str">
        <f t="shared" si="204"/>
        <v/>
      </c>
      <c r="W1213" s="28" t="str">
        <f t="shared" si="205"/>
        <v/>
      </c>
      <c r="X1213" s="114" t="str">
        <f t="shared" si="206"/>
        <v/>
      </c>
      <c r="Y1213" s="114" t="str">
        <f t="shared" si="207"/>
        <v/>
      </c>
      <c r="Z1213" s="114" t="str">
        <f t="shared" si="208"/>
        <v/>
      </c>
    </row>
    <row r="1214" spans="3:26" ht="15.75" customHeight="1" x14ac:dyDescent="0.2">
      <c r="C1214" t="str">
        <f t="shared" si="198"/>
        <v/>
      </c>
      <c r="E1214" s="3" t="str">
        <f>IF(B1214="","",IFERROR(VLOOKUP(B1214,Ingredients!$A:$G,4,FALSE),"ingredient not in list"))</f>
        <v/>
      </c>
      <c r="F1214" t="str">
        <f t="shared" si="199"/>
        <v/>
      </c>
      <c r="G1214" s="9" t="str">
        <f>IF(B1214="", "", IFERROR((VLOOKUP(B1214,Ingredients!$A:$H,8,FALSE)*(D1214/(VLOOKUP(B1214,Ingredients!$A:$H,3,FALSE)))), "ingredient not in list"))</f>
        <v/>
      </c>
      <c r="H1214" t="str">
        <f t="shared" si="200"/>
        <v/>
      </c>
      <c r="I1214" s="69" t="str">
        <f>IF($B1214="", "", IFERROR((VLOOKUP($B1214,Ingredients!$A:$K,9,FALSE)*($D1214/(VLOOKUP($B1214,Ingredients!$A:$K,3,FALSE)))), "ingredient not in list"))</f>
        <v/>
      </c>
      <c r="J1214" t="str">
        <f t="shared" si="201"/>
        <v/>
      </c>
      <c r="K1214" s="69" t="str">
        <f>IF($B1214="", "", IFERROR((VLOOKUP($B1214,Ingredients!$A:$K,10,FALSE)*($D1214/(VLOOKUP($B1214,Ingredients!$A:$K,3,FALSE)))), "ingredient not in list"))</f>
        <v/>
      </c>
      <c r="L1214" t="str">
        <f t="shared" si="202"/>
        <v/>
      </c>
      <c r="M1214" s="69" t="str">
        <f>IF($B1214="", "", IFERROR((VLOOKUP($B1214,Ingredients!$A:$K,11,FALSE)*($D1214/(VLOOKUP($B1214,Ingredients!$A:$K,3,FALSE)))), "ingredient not in list"))</f>
        <v/>
      </c>
      <c r="N1214" t="str">
        <f t="shared" si="203"/>
        <v/>
      </c>
      <c r="O1214" s="29" t="str">
        <f>IF($B1214="", "", IFERROR((VLOOKUP($B1214,Ingredients!$A:$H,6,FALSE)*($D1214/(VLOOKUP($B1214,Ingredients!$A:$H,3,FALSE)))), "ingredient not in list"))</f>
        <v/>
      </c>
      <c r="P1214" s="9" t="str">
        <f>IF(AND(G1214&lt;&gt;"",G1215=""),SUM(G$1:G1215)-SUM(P$1:P1213),"")</f>
        <v/>
      </c>
      <c r="Q1214" t="str">
        <f>IF(AND(O1214&lt;&gt;"",O1215=""),SUM(O$1:O1215)-SUM(Q$1:Q1213),"")</f>
        <v/>
      </c>
      <c r="R1214" s="114" t="str">
        <f>IF(AND(I1214&lt;&gt;"",I1215=""),SUM(I$1:I1215)-SUM(R$1:R1213),"")</f>
        <v/>
      </c>
      <c r="S1214" s="114" t="str">
        <f>IF(AND(K1214&lt;&gt;"",K1215=""),SUM(K$1:K1215)-SUM(S$1:S1213),"")</f>
        <v/>
      </c>
      <c r="T1214" s="114" t="str">
        <f>IF(AND(M1214&lt;&gt;"",M1215=""),SUM(M$1:M1215)-SUM(T$1:T1213),"")</f>
        <v/>
      </c>
      <c r="V1214" s="9" t="str">
        <f t="shared" si="204"/>
        <v/>
      </c>
      <c r="W1214" s="28" t="str">
        <f t="shared" si="205"/>
        <v/>
      </c>
      <c r="X1214" s="114" t="str">
        <f t="shared" si="206"/>
        <v/>
      </c>
      <c r="Y1214" s="114" t="str">
        <f t="shared" si="207"/>
        <v/>
      </c>
      <c r="Z1214" s="114" t="str">
        <f t="shared" si="208"/>
        <v/>
      </c>
    </row>
    <row r="1215" spans="3:26" ht="15.75" customHeight="1" x14ac:dyDescent="0.2">
      <c r="C1215" t="str">
        <f t="shared" si="198"/>
        <v/>
      </c>
      <c r="E1215" s="3" t="str">
        <f>IF(B1215="","",IFERROR(VLOOKUP(B1215,Ingredients!$A:$G,4,FALSE),"ingredient not in list"))</f>
        <v/>
      </c>
      <c r="F1215" t="str">
        <f t="shared" si="199"/>
        <v/>
      </c>
      <c r="G1215" s="9" t="str">
        <f>IF(B1215="", "", IFERROR((VLOOKUP(B1215,Ingredients!$A:$H,8,FALSE)*(D1215/(VLOOKUP(B1215,Ingredients!$A:$H,3,FALSE)))), "ingredient not in list"))</f>
        <v/>
      </c>
      <c r="H1215" t="str">
        <f t="shared" si="200"/>
        <v/>
      </c>
      <c r="I1215" s="69" t="str">
        <f>IF($B1215="", "", IFERROR((VLOOKUP($B1215,Ingredients!$A:$K,9,FALSE)*($D1215/(VLOOKUP($B1215,Ingredients!$A:$K,3,FALSE)))), "ingredient not in list"))</f>
        <v/>
      </c>
      <c r="J1215" t="str">
        <f t="shared" si="201"/>
        <v/>
      </c>
      <c r="K1215" s="69" t="str">
        <f>IF($B1215="", "", IFERROR((VLOOKUP($B1215,Ingredients!$A:$K,10,FALSE)*($D1215/(VLOOKUP($B1215,Ingredients!$A:$K,3,FALSE)))), "ingredient not in list"))</f>
        <v/>
      </c>
      <c r="L1215" t="str">
        <f t="shared" si="202"/>
        <v/>
      </c>
      <c r="M1215" s="69" t="str">
        <f>IF($B1215="", "", IFERROR((VLOOKUP($B1215,Ingredients!$A:$K,11,FALSE)*($D1215/(VLOOKUP($B1215,Ingredients!$A:$K,3,FALSE)))), "ingredient not in list"))</f>
        <v/>
      </c>
      <c r="N1215" t="str">
        <f t="shared" si="203"/>
        <v/>
      </c>
      <c r="O1215" s="29" t="str">
        <f>IF($B1215="", "", IFERROR((VLOOKUP($B1215,Ingredients!$A:$H,6,FALSE)*($D1215/(VLOOKUP($B1215,Ingredients!$A:$H,3,FALSE)))), "ingredient not in list"))</f>
        <v/>
      </c>
      <c r="P1215" s="9" t="str">
        <f>IF(AND(G1215&lt;&gt;"",G1216=""),SUM(G$1:G1216)-SUM(P$1:P1214),"")</f>
        <v/>
      </c>
      <c r="Q1215" t="str">
        <f>IF(AND(O1215&lt;&gt;"",O1216=""),SUM(O$1:O1216)-SUM(Q$1:Q1214),"")</f>
        <v/>
      </c>
      <c r="R1215" s="114" t="str">
        <f>IF(AND(I1215&lt;&gt;"",I1216=""),SUM(I$1:I1216)-SUM(R$1:R1214),"")</f>
        <v/>
      </c>
      <c r="S1215" s="114" t="str">
        <f>IF(AND(K1215&lt;&gt;"",K1216=""),SUM(K$1:K1216)-SUM(S$1:S1214),"")</f>
        <v/>
      </c>
      <c r="T1215" s="114" t="str">
        <f>IF(AND(M1215&lt;&gt;"",M1216=""),SUM(M$1:M1216)-SUM(T$1:T1214),"")</f>
        <v/>
      </c>
      <c r="V1215" s="9" t="str">
        <f t="shared" si="204"/>
        <v/>
      </c>
      <c r="W1215" s="28" t="str">
        <f t="shared" si="205"/>
        <v/>
      </c>
      <c r="X1215" s="114" t="str">
        <f t="shared" si="206"/>
        <v/>
      </c>
      <c r="Y1215" s="114" t="str">
        <f t="shared" si="207"/>
        <v/>
      </c>
      <c r="Z1215" s="114" t="str">
        <f t="shared" si="208"/>
        <v/>
      </c>
    </row>
    <row r="1216" spans="3:26" ht="15.75" customHeight="1" x14ac:dyDescent="0.2">
      <c r="C1216" t="str">
        <f t="shared" si="198"/>
        <v/>
      </c>
      <c r="E1216" s="3" t="str">
        <f>IF(B1216="","",IFERROR(VLOOKUP(B1216,Ingredients!$A:$G,4,FALSE),"ingredient not in list"))</f>
        <v/>
      </c>
      <c r="F1216" t="str">
        <f t="shared" si="199"/>
        <v/>
      </c>
      <c r="G1216" s="9" t="str">
        <f>IF(B1216="", "", IFERROR((VLOOKUP(B1216,Ingredients!$A:$H,8,FALSE)*(D1216/(VLOOKUP(B1216,Ingredients!$A:$H,3,FALSE)))), "ingredient not in list"))</f>
        <v/>
      </c>
      <c r="H1216" t="str">
        <f t="shared" si="200"/>
        <v/>
      </c>
      <c r="I1216" s="69" t="str">
        <f>IF($B1216="", "", IFERROR((VLOOKUP($B1216,Ingredients!$A:$K,9,FALSE)*($D1216/(VLOOKUP($B1216,Ingredients!$A:$K,3,FALSE)))), "ingredient not in list"))</f>
        <v/>
      </c>
      <c r="J1216" t="str">
        <f t="shared" si="201"/>
        <v/>
      </c>
      <c r="K1216" s="69" t="str">
        <f>IF($B1216="", "", IFERROR((VLOOKUP($B1216,Ingredients!$A:$K,10,FALSE)*($D1216/(VLOOKUP($B1216,Ingredients!$A:$K,3,FALSE)))), "ingredient not in list"))</f>
        <v/>
      </c>
      <c r="L1216" t="str">
        <f t="shared" si="202"/>
        <v/>
      </c>
      <c r="M1216" s="69" t="str">
        <f>IF($B1216="", "", IFERROR((VLOOKUP($B1216,Ingredients!$A:$K,11,FALSE)*($D1216/(VLOOKUP($B1216,Ingredients!$A:$K,3,FALSE)))), "ingredient not in list"))</f>
        <v/>
      </c>
      <c r="N1216" t="str">
        <f t="shared" si="203"/>
        <v/>
      </c>
      <c r="O1216" s="29" t="str">
        <f>IF($B1216="", "", IFERROR((VLOOKUP($B1216,Ingredients!$A:$H,6,FALSE)*($D1216/(VLOOKUP($B1216,Ingredients!$A:$H,3,FALSE)))), "ingredient not in list"))</f>
        <v/>
      </c>
      <c r="P1216" s="9" t="str">
        <f>IF(AND(G1216&lt;&gt;"",G1217=""),SUM(G$1:G1217)-SUM(P$1:P1215),"")</f>
        <v/>
      </c>
      <c r="Q1216" t="str">
        <f>IF(AND(O1216&lt;&gt;"",O1217=""),SUM(O$1:O1217)-SUM(Q$1:Q1215),"")</f>
        <v/>
      </c>
      <c r="R1216" s="114" t="str">
        <f>IF(AND(I1216&lt;&gt;"",I1217=""),SUM(I$1:I1217)-SUM(R$1:R1215),"")</f>
        <v/>
      </c>
      <c r="S1216" s="114" t="str">
        <f>IF(AND(K1216&lt;&gt;"",K1217=""),SUM(K$1:K1217)-SUM(S$1:S1215),"")</f>
        <v/>
      </c>
      <c r="T1216" s="114" t="str">
        <f>IF(AND(M1216&lt;&gt;"",M1217=""),SUM(M$1:M1217)-SUM(T$1:T1215),"")</f>
        <v/>
      </c>
      <c r="V1216" s="9" t="str">
        <f t="shared" si="204"/>
        <v/>
      </c>
      <c r="W1216" s="28" t="str">
        <f t="shared" si="205"/>
        <v/>
      </c>
      <c r="X1216" s="114" t="str">
        <f t="shared" si="206"/>
        <v/>
      </c>
      <c r="Y1216" s="114" t="str">
        <f t="shared" si="207"/>
        <v/>
      </c>
      <c r="Z1216" s="114" t="str">
        <f t="shared" si="208"/>
        <v/>
      </c>
    </row>
    <row r="1217" spans="3:26" ht="15.75" customHeight="1" x14ac:dyDescent="0.2">
      <c r="C1217" t="str">
        <f t="shared" si="198"/>
        <v/>
      </c>
      <c r="E1217" s="3" t="str">
        <f>IF(B1217="","",IFERROR(VLOOKUP(B1217,Ingredients!$A:$G,4,FALSE),"ingredient not in list"))</f>
        <v/>
      </c>
      <c r="F1217" t="str">
        <f t="shared" si="199"/>
        <v/>
      </c>
      <c r="G1217" s="9" t="str">
        <f>IF(B1217="", "", IFERROR((VLOOKUP(B1217,Ingredients!$A:$H,8,FALSE)*(D1217/(VLOOKUP(B1217,Ingredients!$A:$H,3,FALSE)))), "ingredient not in list"))</f>
        <v/>
      </c>
      <c r="H1217" t="str">
        <f t="shared" si="200"/>
        <v/>
      </c>
      <c r="I1217" s="69" t="str">
        <f>IF($B1217="", "", IFERROR((VLOOKUP($B1217,Ingredients!$A:$K,9,FALSE)*($D1217/(VLOOKUP($B1217,Ingredients!$A:$K,3,FALSE)))), "ingredient not in list"))</f>
        <v/>
      </c>
      <c r="J1217" t="str">
        <f t="shared" si="201"/>
        <v/>
      </c>
      <c r="K1217" s="69" t="str">
        <f>IF($B1217="", "", IFERROR((VLOOKUP($B1217,Ingredients!$A:$K,10,FALSE)*($D1217/(VLOOKUP($B1217,Ingredients!$A:$K,3,FALSE)))), "ingredient not in list"))</f>
        <v/>
      </c>
      <c r="L1217" t="str">
        <f t="shared" si="202"/>
        <v/>
      </c>
      <c r="M1217" s="69" t="str">
        <f>IF($B1217="", "", IFERROR((VLOOKUP($B1217,Ingredients!$A:$K,11,FALSE)*($D1217/(VLOOKUP($B1217,Ingredients!$A:$K,3,FALSE)))), "ingredient not in list"))</f>
        <v/>
      </c>
      <c r="N1217" t="str">
        <f t="shared" si="203"/>
        <v/>
      </c>
      <c r="O1217" s="29" t="str">
        <f>IF($B1217="", "", IFERROR((VLOOKUP($B1217,Ingredients!$A:$H,6,FALSE)*($D1217/(VLOOKUP($B1217,Ingredients!$A:$H,3,FALSE)))), "ingredient not in list"))</f>
        <v/>
      </c>
      <c r="P1217" s="9" t="str">
        <f>IF(AND(G1217&lt;&gt;"",G1218=""),SUM(G$1:G1218)-SUM(P$1:P1216),"")</f>
        <v/>
      </c>
      <c r="Q1217" t="str">
        <f>IF(AND(O1217&lt;&gt;"",O1218=""),SUM(O$1:O1218)-SUM(Q$1:Q1216),"")</f>
        <v/>
      </c>
      <c r="R1217" s="114" t="str">
        <f>IF(AND(I1217&lt;&gt;"",I1218=""),SUM(I$1:I1218)-SUM(R$1:R1216),"")</f>
        <v/>
      </c>
      <c r="S1217" s="114" t="str">
        <f>IF(AND(K1217&lt;&gt;"",K1218=""),SUM(K$1:K1218)-SUM(S$1:S1216),"")</f>
        <v/>
      </c>
      <c r="T1217" s="114" t="str">
        <f>IF(AND(M1217&lt;&gt;"",M1218=""),SUM(M$1:M1218)-SUM(T$1:T1216),"")</f>
        <v/>
      </c>
      <c r="V1217" s="9" t="str">
        <f t="shared" si="204"/>
        <v/>
      </c>
      <c r="W1217" s="28" t="str">
        <f t="shared" si="205"/>
        <v/>
      </c>
      <c r="X1217" s="114" t="str">
        <f t="shared" si="206"/>
        <v/>
      </c>
      <c r="Y1217" s="114" t="str">
        <f t="shared" si="207"/>
        <v/>
      </c>
      <c r="Z1217" s="114" t="str">
        <f t="shared" si="208"/>
        <v/>
      </c>
    </row>
    <row r="1218" spans="3:26" ht="15.75" customHeight="1" x14ac:dyDescent="0.2">
      <c r="C1218" t="str">
        <f t="shared" ref="C1218:C1281" si="209">IF($B1218="","", "|")</f>
        <v/>
      </c>
      <c r="E1218" s="3" t="str">
        <f>IF(B1218="","",IFERROR(VLOOKUP(B1218,Ingredients!$A:$G,4,FALSE),"ingredient not in list"))</f>
        <v/>
      </c>
      <c r="F1218" t="str">
        <f t="shared" ref="F1218:F1281" si="210">IF($B1218="","", "|")</f>
        <v/>
      </c>
      <c r="G1218" s="9" t="str">
        <f>IF(B1218="", "", IFERROR((VLOOKUP(B1218,Ingredients!$A:$H,8,FALSE)*(D1218/(VLOOKUP(B1218,Ingredients!$A:$H,3,FALSE)))), "ingredient not in list"))</f>
        <v/>
      </c>
      <c r="H1218" t="str">
        <f t="shared" ref="H1218:H1281" si="211">IF($B1218="","", "|")</f>
        <v/>
      </c>
      <c r="I1218" s="69" t="str">
        <f>IF($B1218="", "", IFERROR((VLOOKUP($B1218,Ingredients!$A:$K,9,FALSE)*($D1218/(VLOOKUP($B1218,Ingredients!$A:$K,3,FALSE)))), "ingredient not in list"))</f>
        <v/>
      </c>
      <c r="J1218" t="str">
        <f t="shared" ref="J1218:J1281" si="212">IF($B1218="","", "|")</f>
        <v/>
      </c>
      <c r="K1218" s="69" t="str">
        <f>IF($B1218="", "", IFERROR((VLOOKUP($B1218,Ingredients!$A:$K,10,FALSE)*($D1218/(VLOOKUP($B1218,Ingredients!$A:$K,3,FALSE)))), "ingredient not in list"))</f>
        <v/>
      </c>
      <c r="L1218" t="str">
        <f t="shared" ref="L1218:L1281" si="213">IF($B1218="","", "|")</f>
        <v/>
      </c>
      <c r="M1218" s="69" t="str">
        <f>IF($B1218="", "", IFERROR((VLOOKUP($B1218,Ingredients!$A:$K,11,FALSE)*($D1218/(VLOOKUP($B1218,Ingredients!$A:$K,3,FALSE)))), "ingredient not in list"))</f>
        <v/>
      </c>
      <c r="N1218" t="str">
        <f t="shared" ref="N1218:N1281" si="214">IF($B1218="","", "|")</f>
        <v/>
      </c>
      <c r="O1218" s="29" t="str">
        <f>IF($B1218="", "", IFERROR((VLOOKUP($B1218,Ingredients!$A:$H,6,FALSE)*($D1218/(VLOOKUP($B1218,Ingredients!$A:$H,3,FALSE)))), "ingredient not in list"))</f>
        <v/>
      </c>
      <c r="P1218" s="9" t="str">
        <f>IF(AND(G1218&lt;&gt;"",G1219=""),SUM(G$1:G1219)-SUM(P$1:P1217),"")</f>
        <v/>
      </c>
      <c r="Q1218" t="str">
        <f>IF(AND(O1218&lt;&gt;"",O1219=""),SUM(O$1:O1219)-SUM(Q$1:Q1217),"")</f>
        <v/>
      </c>
      <c r="R1218" s="114" t="str">
        <f>IF(AND(I1218&lt;&gt;"",I1219=""),SUM(I$1:I1219)-SUM(R$1:R1217),"")</f>
        <v/>
      </c>
      <c r="S1218" s="114" t="str">
        <f>IF(AND(K1218&lt;&gt;"",K1219=""),SUM(K$1:K1219)-SUM(S$1:S1217),"")</f>
        <v/>
      </c>
      <c r="T1218" s="114" t="str">
        <f>IF(AND(M1218&lt;&gt;"",M1219=""),SUM(M$1:M1219)-SUM(T$1:T1217),"")</f>
        <v/>
      </c>
      <c r="V1218" s="9" t="str">
        <f t="shared" si="204"/>
        <v/>
      </c>
      <c r="W1218" s="28" t="str">
        <f t="shared" si="205"/>
        <v/>
      </c>
      <c r="X1218" s="114" t="str">
        <f t="shared" si="206"/>
        <v/>
      </c>
      <c r="Y1218" s="114" t="str">
        <f t="shared" si="207"/>
        <v/>
      </c>
      <c r="Z1218" s="114" t="str">
        <f t="shared" si="208"/>
        <v/>
      </c>
    </row>
    <row r="1219" spans="3:26" ht="15.75" customHeight="1" x14ac:dyDescent="0.2">
      <c r="C1219" t="str">
        <f t="shared" si="209"/>
        <v/>
      </c>
      <c r="E1219" s="3" t="str">
        <f>IF(B1219="","",IFERROR(VLOOKUP(B1219,Ingredients!$A:$G,4,FALSE),"ingredient not in list"))</f>
        <v/>
      </c>
      <c r="F1219" t="str">
        <f t="shared" si="210"/>
        <v/>
      </c>
      <c r="G1219" s="9" t="str">
        <f>IF(B1219="", "", IFERROR((VLOOKUP(B1219,Ingredients!$A:$H,8,FALSE)*(D1219/(VLOOKUP(B1219,Ingredients!$A:$H,3,FALSE)))), "ingredient not in list"))</f>
        <v/>
      </c>
      <c r="H1219" t="str">
        <f t="shared" si="211"/>
        <v/>
      </c>
      <c r="I1219" s="69" t="str">
        <f>IF($B1219="", "", IFERROR((VLOOKUP($B1219,Ingredients!$A:$K,9,FALSE)*($D1219/(VLOOKUP($B1219,Ingredients!$A:$K,3,FALSE)))), "ingredient not in list"))</f>
        <v/>
      </c>
      <c r="J1219" t="str">
        <f t="shared" si="212"/>
        <v/>
      </c>
      <c r="K1219" s="69" t="str">
        <f>IF($B1219="", "", IFERROR((VLOOKUP($B1219,Ingredients!$A:$K,10,FALSE)*($D1219/(VLOOKUP($B1219,Ingredients!$A:$K,3,FALSE)))), "ingredient not in list"))</f>
        <v/>
      </c>
      <c r="L1219" t="str">
        <f t="shared" si="213"/>
        <v/>
      </c>
      <c r="M1219" s="69" t="str">
        <f>IF($B1219="", "", IFERROR((VLOOKUP($B1219,Ingredients!$A:$K,11,FALSE)*($D1219/(VLOOKUP($B1219,Ingredients!$A:$K,3,FALSE)))), "ingredient not in list"))</f>
        <v/>
      </c>
      <c r="N1219" t="str">
        <f t="shared" si="214"/>
        <v/>
      </c>
      <c r="O1219" s="29" t="str">
        <f>IF($B1219="", "", IFERROR((VLOOKUP($B1219,Ingredients!$A:$H,6,FALSE)*($D1219/(VLOOKUP($B1219,Ingredients!$A:$H,3,FALSE)))), "ingredient not in list"))</f>
        <v/>
      </c>
      <c r="P1219" s="9" t="str">
        <f>IF(AND(G1219&lt;&gt;"",G1220=""),SUM(G$1:G1220)-SUM(P$1:P1218),"")</f>
        <v/>
      </c>
      <c r="Q1219" t="str">
        <f>IF(AND(O1219&lt;&gt;"",O1220=""),SUM(O$1:O1220)-SUM(Q$1:Q1218),"")</f>
        <v/>
      </c>
      <c r="R1219" s="114" t="str">
        <f>IF(AND(I1219&lt;&gt;"",I1220=""),SUM(I$1:I1220)-SUM(R$1:R1218),"")</f>
        <v/>
      </c>
      <c r="S1219" s="114" t="str">
        <f>IF(AND(K1219&lt;&gt;"",K1220=""),SUM(K$1:K1220)-SUM(S$1:S1218),"")</f>
        <v/>
      </c>
      <c r="T1219" s="114" t="str">
        <f>IF(AND(M1219&lt;&gt;"",M1220=""),SUM(M$1:M1220)-SUM(T$1:T1218),"")</f>
        <v/>
      </c>
      <c r="V1219" s="9" t="str">
        <f t="shared" ref="V1219:V1282" si="215">IF(U1219="","",P1219/U1219)</f>
        <v/>
      </c>
      <c r="W1219" s="28" t="str">
        <f t="shared" ref="W1219:W1282" si="216">IF(U1219="","", Q1219/U1219)</f>
        <v/>
      </c>
      <c r="X1219" s="114" t="str">
        <f t="shared" ref="X1219:X1282" si="217">IF(R1219="","", R1219/U1219)</f>
        <v/>
      </c>
      <c r="Y1219" s="114" t="str">
        <f t="shared" ref="Y1219:Y1282" si="218">IF(S1219="","", S1219/U1219)</f>
        <v/>
      </c>
      <c r="Z1219" s="114" t="str">
        <f t="shared" ref="Z1219:Z1282" si="219">IF(T1219="","", T1219/U1219)</f>
        <v/>
      </c>
    </row>
    <row r="1220" spans="3:26" ht="15.75" customHeight="1" x14ac:dyDescent="0.2">
      <c r="C1220" t="str">
        <f t="shared" si="209"/>
        <v/>
      </c>
      <c r="E1220" s="3" t="str">
        <f>IF(B1220="","",IFERROR(VLOOKUP(B1220,Ingredients!$A:$G,4,FALSE),"ingredient not in list"))</f>
        <v/>
      </c>
      <c r="F1220" t="str">
        <f t="shared" si="210"/>
        <v/>
      </c>
      <c r="G1220" s="9" t="str">
        <f>IF(B1220="", "", IFERROR((VLOOKUP(B1220,Ingredients!$A:$H,8,FALSE)*(D1220/(VLOOKUP(B1220,Ingredients!$A:$H,3,FALSE)))), "ingredient not in list"))</f>
        <v/>
      </c>
      <c r="H1220" t="str">
        <f t="shared" si="211"/>
        <v/>
      </c>
      <c r="I1220" s="69" t="str">
        <f>IF($B1220="", "", IFERROR((VLOOKUP($B1220,Ingredients!$A:$K,9,FALSE)*($D1220/(VLOOKUP($B1220,Ingredients!$A:$K,3,FALSE)))), "ingredient not in list"))</f>
        <v/>
      </c>
      <c r="J1220" t="str">
        <f t="shared" si="212"/>
        <v/>
      </c>
      <c r="K1220" s="69" t="str">
        <f>IF($B1220="", "", IFERROR((VLOOKUP($B1220,Ingredients!$A:$K,10,FALSE)*($D1220/(VLOOKUP($B1220,Ingredients!$A:$K,3,FALSE)))), "ingredient not in list"))</f>
        <v/>
      </c>
      <c r="L1220" t="str">
        <f t="shared" si="213"/>
        <v/>
      </c>
      <c r="M1220" s="69" t="str">
        <f>IF($B1220="", "", IFERROR((VLOOKUP($B1220,Ingredients!$A:$K,11,FALSE)*($D1220/(VLOOKUP($B1220,Ingredients!$A:$K,3,FALSE)))), "ingredient not in list"))</f>
        <v/>
      </c>
      <c r="N1220" t="str">
        <f t="shared" si="214"/>
        <v/>
      </c>
      <c r="O1220" s="29" t="str">
        <f>IF($B1220="", "", IFERROR((VLOOKUP($B1220,Ingredients!$A:$H,6,FALSE)*($D1220/(VLOOKUP($B1220,Ingredients!$A:$H,3,FALSE)))), "ingredient not in list"))</f>
        <v/>
      </c>
      <c r="P1220" s="9" t="str">
        <f>IF(AND(G1220&lt;&gt;"",G1221=""),SUM(G$1:G1221)-SUM(P$1:P1219),"")</f>
        <v/>
      </c>
      <c r="Q1220" t="str">
        <f>IF(AND(O1220&lt;&gt;"",O1221=""),SUM(O$1:O1221)-SUM(Q$1:Q1219),"")</f>
        <v/>
      </c>
      <c r="R1220" s="114" t="str">
        <f>IF(AND(I1220&lt;&gt;"",I1221=""),SUM(I$1:I1221)-SUM(R$1:R1219),"")</f>
        <v/>
      </c>
      <c r="S1220" s="114" t="str">
        <f>IF(AND(K1220&lt;&gt;"",K1221=""),SUM(K$1:K1221)-SUM(S$1:S1219),"")</f>
        <v/>
      </c>
      <c r="T1220" s="114" t="str">
        <f>IF(AND(M1220&lt;&gt;"",M1221=""),SUM(M$1:M1221)-SUM(T$1:T1219),"")</f>
        <v/>
      </c>
      <c r="V1220" s="9" t="str">
        <f t="shared" si="215"/>
        <v/>
      </c>
      <c r="W1220" s="28" t="str">
        <f t="shared" si="216"/>
        <v/>
      </c>
      <c r="X1220" s="114" t="str">
        <f t="shared" si="217"/>
        <v/>
      </c>
      <c r="Y1220" s="114" t="str">
        <f t="shared" si="218"/>
        <v/>
      </c>
      <c r="Z1220" s="114" t="str">
        <f t="shared" si="219"/>
        <v/>
      </c>
    </row>
    <row r="1221" spans="3:26" ht="15.75" customHeight="1" x14ac:dyDescent="0.2">
      <c r="C1221" t="str">
        <f t="shared" si="209"/>
        <v/>
      </c>
      <c r="E1221" s="3" t="str">
        <f>IF(B1221="","",IFERROR(VLOOKUP(B1221,Ingredients!$A:$G,4,FALSE),"ingredient not in list"))</f>
        <v/>
      </c>
      <c r="F1221" t="str">
        <f t="shared" si="210"/>
        <v/>
      </c>
      <c r="G1221" s="9" t="str">
        <f>IF(B1221="", "", IFERROR((VLOOKUP(B1221,Ingredients!$A:$H,8,FALSE)*(D1221/(VLOOKUP(B1221,Ingredients!$A:$H,3,FALSE)))), "ingredient not in list"))</f>
        <v/>
      </c>
      <c r="H1221" t="str">
        <f t="shared" si="211"/>
        <v/>
      </c>
      <c r="I1221" s="69" t="str">
        <f>IF($B1221="", "", IFERROR((VLOOKUP($B1221,Ingredients!$A:$K,9,FALSE)*($D1221/(VLOOKUP($B1221,Ingredients!$A:$K,3,FALSE)))), "ingredient not in list"))</f>
        <v/>
      </c>
      <c r="J1221" t="str">
        <f t="shared" si="212"/>
        <v/>
      </c>
      <c r="K1221" s="69" t="str">
        <f>IF($B1221="", "", IFERROR((VLOOKUP($B1221,Ingredients!$A:$K,10,FALSE)*($D1221/(VLOOKUP($B1221,Ingredients!$A:$K,3,FALSE)))), "ingredient not in list"))</f>
        <v/>
      </c>
      <c r="L1221" t="str">
        <f t="shared" si="213"/>
        <v/>
      </c>
      <c r="M1221" s="69" t="str">
        <f>IF($B1221="", "", IFERROR((VLOOKUP($B1221,Ingredients!$A:$K,11,FALSE)*($D1221/(VLOOKUP($B1221,Ingredients!$A:$K,3,FALSE)))), "ingredient not in list"))</f>
        <v/>
      </c>
      <c r="N1221" t="str">
        <f t="shared" si="214"/>
        <v/>
      </c>
      <c r="O1221" s="29" t="str">
        <f>IF($B1221="", "", IFERROR((VLOOKUP($B1221,Ingredients!$A:$H,6,FALSE)*($D1221/(VLOOKUP($B1221,Ingredients!$A:$H,3,FALSE)))), "ingredient not in list"))</f>
        <v/>
      </c>
      <c r="P1221" s="9" t="str">
        <f>IF(AND(G1221&lt;&gt;"",G1222=""),SUM(G$1:G1222)-SUM(P$1:P1220),"")</f>
        <v/>
      </c>
      <c r="Q1221" t="str">
        <f>IF(AND(O1221&lt;&gt;"",O1222=""),SUM(O$1:O1222)-SUM(Q$1:Q1220),"")</f>
        <v/>
      </c>
      <c r="R1221" s="114" t="str">
        <f>IF(AND(I1221&lt;&gt;"",I1222=""),SUM(I$1:I1222)-SUM(R$1:R1220),"")</f>
        <v/>
      </c>
      <c r="S1221" s="114" t="str">
        <f>IF(AND(K1221&lt;&gt;"",K1222=""),SUM(K$1:K1222)-SUM(S$1:S1220),"")</f>
        <v/>
      </c>
      <c r="T1221" s="114" t="str">
        <f>IF(AND(M1221&lt;&gt;"",M1222=""),SUM(M$1:M1222)-SUM(T$1:T1220),"")</f>
        <v/>
      </c>
      <c r="V1221" s="9" t="str">
        <f t="shared" si="215"/>
        <v/>
      </c>
      <c r="W1221" s="28" t="str">
        <f t="shared" si="216"/>
        <v/>
      </c>
      <c r="X1221" s="114" t="str">
        <f t="shared" si="217"/>
        <v/>
      </c>
      <c r="Y1221" s="114" t="str">
        <f t="shared" si="218"/>
        <v/>
      </c>
      <c r="Z1221" s="114" t="str">
        <f t="shared" si="219"/>
        <v/>
      </c>
    </row>
    <row r="1222" spans="3:26" ht="15.75" customHeight="1" x14ac:dyDescent="0.2">
      <c r="C1222" t="str">
        <f t="shared" si="209"/>
        <v/>
      </c>
      <c r="E1222" s="3" t="str">
        <f>IF(B1222="","",IFERROR(VLOOKUP(B1222,Ingredients!$A:$G,4,FALSE),"ingredient not in list"))</f>
        <v/>
      </c>
      <c r="F1222" t="str">
        <f t="shared" si="210"/>
        <v/>
      </c>
      <c r="G1222" s="9" t="str">
        <f>IF(B1222="", "", IFERROR((VLOOKUP(B1222,Ingredients!$A:$H,8,FALSE)*(D1222/(VLOOKUP(B1222,Ingredients!$A:$H,3,FALSE)))), "ingredient not in list"))</f>
        <v/>
      </c>
      <c r="H1222" t="str">
        <f t="shared" si="211"/>
        <v/>
      </c>
      <c r="I1222" s="69" t="str">
        <f>IF($B1222="", "", IFERROR((VLOOKUP($B1222,Ingredients!$A:$K,9,FALSE)*($D1222/(VLOOKUP($B1222,Ingredients!$A:$K,3,FALSE)))), "ingredient not in list"))</f>
        <v/>
      </c>
      <c r="J1222" t="str">
        <f t="shared" si="212"/>
        <v/>
      </c>
      <c r="K1222" s="69" t="str">
        <f>IF($B1222="", "", IFERROR((VLOOKUP($B1222,Ingredients!$A:$K,10,FALSE)*($D1222/(VLOOKUP($B1222,Ingredients!$A:$K,3,FALSE)))), "ingredient not in list"))</f>
        <v/>
      </c>
      <c r="L1222" t="str">
        <f t="shared" si="213"/>
        <v/>
      </c>
      <c r="M1222" s="69" t="str">
        <f>IF($B1222="", "", IFERROR((VLOOKUP($B1222,Ingredients!$A:$K,11,FALSE)*($D1222/(VLOOKUP($B1222,Ingredients!$A:$K,3,FALSE)))), "ingredient not in list"))</f>
        <v/>
      </c>
      <c r="N1222" t="str">
        <f t="shared" si="214"/>
        <v/>
      </c>
      <c r="O1222" s="29" t="str">
        <f>IF($B1222="", "", IFERROR((VLOOKUP($B1222,Ingredients!$A:$H,6,FALSE)*($D1222/(VLOOKUP($B1222,Ingredients!$A:$H,3,FALSE)))), "ingredient not in list"))</f>
        <v/>
      </c>
      <c r="P1222" s="9" t="str">
        <f>IF(AND(G1222&lt;&gt;"",G1223=""),SUM(G$1:G1223)-SUM(P$1:P1221),"")</f>
        <v/>
      </c>
      <c r="Q1222" t="str">
        <f>IF(AND(O1222&lt;&gt;"",O1223=""),SUM(O$1:O1223)-SUM(Q$1:Q1221),"")</f>
        <v/>
      </c>
      <c r="R1222" s="114" t="str">
        <f>IF(AND(I1222&lt;&gt;"",I1223=""),SUM(I$1:I1223)-SUM(R$1:R1221),"")</f>
        <v/>
      </c>
      <c r="S1222" s="114" t="str">
        <f>IF(AND(K1222&lt;&gt;"",K1223=""),SUM(K$1:K1223)-SUM(S$1:S1221),"")</f>
        <v/>
      </c>
      <c r="T1222" s="114" t="str">
        <f>IF(AND(M1222&lt;&gt;"",M1223=""),SUM(M$1:M1223)-SUM(T$1:T1221),"")</f>
        <v/>
      </c>
      <c r="V1222" s="9" t="str">
        <f t="shared" si="215"/>
        <v/>
      </c>
      <c r="W1222" s="28" t="str">
        <f t="shared" si="216"/>
        <v/>
      </c>
      <c r="X1222" s="114" t="str">
        <f t="shared" si="217"/>
        <v/>
      </c>
      <c r="Y1222" s="114" t="str">
        <f t="shared" si="218"/>
        <v/>
      </c>
      <c r="Z1222" s="114" t="str">
        <f t="shared" si="219"/>
        <v/>
      </c>
    </row>
    <row r="1223" spans="3:26" ht="15.75" customHeight="1" x14ac:dyDescent="0.2">
      <c r="C1223" t="str">
        <f t="shared" si="209"/>
        <v/>
      </c>
      <c r="E1223" s="3" t="str">
        <f>IF(B1223="","",IFERROR(VLOOKUP(B1223,Ingredients!$A:$G,4,FALSE),"ingredient not in list"))</f>
        <v/>
      </c>
      <c r="F1223" t="str">
        <f t="shared" si="210"/>
        <v/>
      </c>
      <c r="G1223" s="9" t="str">
        <f>IF(B1223="", "", IFERROR((VLOOKUP(B1223,Ingredients!$A:$H,8,FALSE)*(D1223/(VLOOKUP(B1223,Ingredients!$A:$H,3,FALSE)))), "ingredient not in list"))</f>
        <v/>
      </c>
      <c r="H1223" t="str">
        <f t="shared" si="211"/>
        <v/>
      </c>
      <c r="I1223" s="69" t="str">
        <f>IF($B1223="", "", IFERROR((VLOOKUP($B1223,Ingredients!$A:$K,9,FALSE)*($D1223/(VLOOKUP($B1223,Ingredients!$A:$K,3,FALSE)))), "ingredient not in list"))</f>
        <v/>
      </c>
      <c r="J1223" t="str">
        <f t="shared" si="212"/>
        <v/>
      </c>
      <c r="K1223" s="69" t="str">
        <f>IF($B1223="", "", IFERROR((VLOOKUP($B1223,Ingredients!$A:$K,10,FALSE)*($D1223/(VLOOKUP($B1223,Ingredients!$A:$K,3,FALSE)))), "ingredient not in list"))</f>
        <v/>
      </c>
      <c r="L1223" t="str">
        <f t="shared" si="213"/>
        <v/>
      </c>
      <c r="M1223" s="69" t="str">
        <f>IF($B1223="", "", IFERROR((VLOOKUP($B1223,Ingredients!$A:$K,11,FALSE)*($D1223/(VLOOKUP($B1223,Ingredients!$A:$K,3,FALSE)))), "ingredient not in list"))</f>
        <v/>
      </c>
      <c r="N1223" t="str">
        <f t="shared" si="214"/>
        <v/>
      </c>
      <c r="O1223" s="29" t="str">
        <f>IF($B1223="", "", IFERROR((VLOOKUP($B1223,Ingredients!$A:$H,6,FALSE)*($D1223/(VLOOKUP($B1223,Ingredients!$A:$H,3,FALSE)))), "ingredient not in list"))</f>
        <v/>
      </c>
      <c r="P1223" s="9" t="str">
        <f>IF(AND(G1223&lt;&gt;"",G1224=""),SUM(G$1:G1224)-SUM(P$1:P1222),"")</f>
        <v/>
      </c>
      <c r="Q1223" t="str">
        <f>IF(AND(O1223&lt;&gt;"",O1224=""),SUM(O$1:O1224)-SUM(Q$1:Q1222),"")</f>
        <v/>
      </c>
      <c r="R1223" s="114" t="str">
        <f>IF(AND(I1223&lt;&gt;"",I1224=""),SUM(I$1:I1224)-SUM(R$1:R1222),"")</f>
        <v/>
      </c>
      <c r="S1223" s="114" t="str">
        <f>IF(AND(K1223&lt;&gt;"",K1224=""),SUM(K$1:K1224)-SUM(S$1:S1222),"")</f>
        <v/>
      </c>
      <c r="T1223" s="114" t="str">
        <f>IF(AND(M1223&lt;&gt;"",M1224=""),SUM(M$1:M1224)-SUM(T$1:T1222),"")</f>
        <v/>
      </c>
      <c r="V1223" s="9" t="str">
        <f t="shared" si="215"/>
        <v/>
      </c>
      <c r="W1223" s="28" t="str">
        <f t="shared" si="216"/>
        <v/>
      </c>
      <c r="X1223" s="114" t="str">
        <f t="shared" si="217"/>
        <v/>
      </c>
      <c r="Y1223" s="114" t="str">
        <f t="shared" si="218"/>
        <v/>
      </c>
      <c r="Z1223" s="114" t="str">
        <f t="shared" si="219"/>
        <v/>
      </c>
    </row>
    <row r="1224" spans="3:26" ht="15.75" customHeight="1" x14ac:dyDescent="0.2">
      <c r="C1224" t="str">
        <f t="shared" si="209"/>
        <v/>
      </c>
      <c r="E1224" s="3" t="str">
        <f>IF(B1224="","",IFERROR(VLOOKUP(B1224,Ingredients!$A:$G,4,FALSE),"ingredient not in list"))</f>
        <v/>
      </c>
      <c r="F1224" t="str">
        <f t="shared" si="210"/>
        <v/>
      </c>
      <c r="G1224" s="9" t="str">
        <f>IF(B1224="", "", IFERROR((VLOOKUP(B1224,Ingredients!$A:$H,8,FALSE)*(D1224/(VLOOKUP(B1224,Ingredients!$A:$H,3,FALSE)))), "ingredient not in list"))</f>
        <v/>
      </c>
      <c r="H1224" t="str">
        <f t="shared" si="211"/>
        <v/>
      </c>
      <c r="I1224" s="69" t="str">
        <f>IF($B1224="", "", IFERROR((VLOOKUP($B1224,Ingredients!$A:$K,9,FALSE)*($D1224/(VLOOKUP($B1224,Ingredients!$A:$K,3,FALSE)))), "ingredient not in list"))</f>
        <v/>
      </c>
      <c r="J1224" t="str">
        <f t="shared" si="212"/>
        <v/>
      </c>
      <c r="K1224" s="69" t="str">
        <f>IF($B1224="", "", IFERROR((VLOOKUP($B1224,Ingredients!$A:$K,10,FALSE)*($D1224/(VLOOKUP($B1224,Ingredients!$A:$K,3,FALSE)))), "ingredient not in list"))</f>
        <v/>
      </c>
      <c r="L1224" t="str">
        <f t="shared" si="213"/>
        <v/>
      </c>
      <c r="M1224" s="69" t="str">
        <f>IF($B1224="", "", IFERROR((VLOOKUP($B1224,Ingredients!$A:$K,11,FALSE)*($D1224/(VLOOKUP($B1224,Ingredients!$A:$K,3,FALSE)))), "ingredient not in list"))</f>
        <v/>
      </c>
      <c r="N1224" t="str">
        <f t="shared" si="214"/>
        <v/>
      </c>
      <c r="O1224" s="29" t="str">
        <f>IF($B1224="", "", IFERROR((VLOOKUP($B1224,Ingredients!$A:$H,6,FALSE)*($D1224/(VLOOKUP($B1224,Ingredients!$A:$H,3,FALSE)))), "ingredient not in list"))</f>
        <v/>
      </c>
      <c r="P1224" s="9" t="str">
        <f>IF(AND(G1224&lt;&gt;"",G1225=""),SUM(G$1:G1225)-SUM(P$1:P1223),"")</f>
        <v/>
      </c>
      <c r="Q1224" t="str">
        <f>IF(AND(O1224&lt;&gt;"",O1225=""),SUM(O$1:O1225)-SUM(Q$1:Q1223),"")</f>
        <v/>
      </c>
      <c r="R1224" s="114" t="str">
        <f>IF(AND(I1224&lt;&gt;"",I1225=""),SUM(I$1:I1225)-SUM(R$1:R1223),"")</f>
        <v/>
      </c>
      <c r="S1224" s="114" t="str">
        <f>IF(AND(K1224&lt;&gt;"",K1225=""),SUM(K$1:K1225)-SUM(S$1:S1223),"")</f>
        <v/>
      </c>
      <c r="T1224" s="114" t="str">
        <f>IF(AND(M1224&lt;&gt;"",M1225=""),SUM(M$1:M1225)-SUM(T$1:T1223),"")</f>
        <v/>
      </c>
      <c r="V1224" s="9" t="str">
        <f t="shared" si="215"/>
        <v/>
      </c>
      <c r="W1224" s="28" t="str">
        <f t="shared" si="216"/>
        <v/>
      </c>
      <c r="X1224" s="114" t="str">
        <f t="shared" si="217"/>
        <v/>
      </c>
      <c r="Y1224" s="114" t="str">
        <f t="shared" si="218"/>
        <v/>
      </c>
      <c r="Z1224" s="114" t="str">
        <f t="shared" si="219"/>
        <v/>
      </c>
    </row>
    <row r="1225" spans="3:26" ht="15.75" customHeight="1" x14ac:dyDescent="0.2">
      <c r="C1225" t="str">
        <f t="shared" si="209"/>
        <v/>
      </c>
      <c r="E1225" s="3" t="str">
        <f>IF(B1225="","",IFERROR(VLOOKUP(B1225,Ingredients!$A:$G,4,FALSE),"ingredient not in list"))</f>
        <v/>
      </c>
      <c r="F1225" t="str">
        <f t="shared" si="210"/>
        <v/>
      </c>
      <c r="G1225" s="9" t="str">
        <f>IF(B1225="", "", IFERROR((VLOOKUP(B1225,Ingredients!$A:$H,8,FALSE)*(D1225/(VLOOKUP(B1225,Ingredients!$A:$H,3,FALSE)))), "ingredient not in list"))</f>
        <v/>
      </c>
      <c r="H1225" t="str">
        <f t="shared" si="211"/>
        <v/>
      </c>
      <c r="I1225" s="69" t="str">
        <f>IF($B1225="", "", IFERROR((VLOOKUP($B1225,Ingredients!$A:$K,9,FALSE)*($D1225/(VLOOKUP($B1225,Ingredients!$A:$K,3,FALSE)))), "ingredient not in list"))</f>
        <v/>
      </c>
      <c r="J1225" t="str">
        <f t="shared" si="212"/>
        <v/>
      </c>
      <c r="K1225" s="69" t="str">
        <f>IF($B1225="", "", IFERROR((VLOOKUP($B1225,Ingredients!$A:$K,10,FALSE)*($D1225/(VLOOKUP($B1225,Ingredients!$A:$K,3,FALSE)))), "ingredient not in list"))</f>
        <v/>
      </c>
      <c r="L1225" t="str">
        <f t="shared" si="213"/>
        <v/>
      </c>
      <c r="M1225" s="69" t="str">
        <f>IF($B1225="", "", IFERROR((VLOOKUP($B1225,Ingredients!$A:$K,11,FALSE)*($D1225/(VLOOKUP($B1225,Ingredients!$A:$K,3,FALSE)))), "ingredient not in list"))</f>
        <v/>
      </c>
      <c r="N1225" t="str">
        <f t="shared" si="214"/>
        <v/>
      </c>
      <c r="O1225" s="29" t="str">
        <f>IF($B1225="", "", IFERROR((VLOOKUP($B1225,Ingredients!$A:$H,6,FALSE)*($D1225/(VLOOKUP($B1225,Ingredients!$A:$H,3,FALSE)))), "ingredient not in list"))</f>
        <v/>
      </c>
      <c r="P1225" s="9" t="str">
        <f>IF(AND(G1225&lt;&gt;"",G1226=""),SUM(G$1:G1226)-SUM(P$1:P1224),"")</f>
        <v/>
      </c>
      <c r="Q1225" t="str">
        <f>IF(AND(O1225&lt;&gt;"",O1226=""),SUM(O$1:O1226)-SUM(Q$1:Q1224),"")</f>
        <v/>
      </c>
      <c r="R1225" s="114" t="str">
        <f>IF(AND(I1225&lt;&gt;"",I1226=""),SUM(I$1:I1226)-SUM(R$1:R1224),"")</f>
        <v/>
      </c>
      <c r="S1225" s="114" t="str">
        <f>IF(AND(K1225&lt;&gt;"",K1226=""),SUM(K$1:K1226)-SUM(S$1:S1224),"")</f>
        <v/>
      </c>
      <c r="T1225" s="114" t="str">
        <f>IF(AND(M1225&lt;&gt;"",M1226=""),SUM(M$1:M1226)-SUM(T$1:T1224),"")</f>
        <v/>
      </c>
      <c r="V1225" s="9" t="str">
        <f t="shared" si="215"/>
        <v/>
      </c>
      <c r="W1225" s="28" t="str">
        <f t="shared" si="216"/>
        <v/>
      </c>
      <c r="X1225" s="114" t="str">
        <f t="shared" si="217"/>
        <v/>
      </c>
      <c r="Y1225" s="114" t="str">
        <f t="shared" si="218"/>
        <v/>
      </c>
      <c r="Z1225" s="114" t="str">
        <f t="shared" si="219"/>
        <v/>
      </c>
    </row>
    <row r="1226" spans="3:26" ht="15.75" customHeight="1" x14ac:dyDescent="0.2">
      <c r="C1226" t="str">
        <f t="shared" si="209"/>
        <v/>
      </c>
      <c r="E1226" s="3" t="str">
        <f>IF(B1226="","",IFERROR(VLOOKUP(B1226,Ingredients!$A:$G,4,FALSE),"ingredient not in list"))</f>
        <v/>
      </c>
      <c r="F1226" t="str">
        <f t="shared" si="210"/>
        <v/>
      </c>
      <c r="G1226" s="9" t="str">
        <f>IF(B1226="", "", IFERROR((VLOOKUP(B1226,Ingredients!$A:$H,8,FALSE)*(D1226/(VLOOKUP(B1226,Ingredients!$A:$H,3,FALSE)))), "ingredient not in list"))</f>
        <v/>
      </c>
      <c r="H1226" t="str">
        <f t="shared" si="211"/>
        <v/>
      </c>
      <c r="I1226" s="69" t="str">
        <f>IF($B1226="", "", IFERROR((VLOOKUP($B1226,Ingredients!$A:$K,9,FALSE)*($D1226/(VLOOKUP($B1226,Ingredients!$A:$K,3,FALSE)))), "ingredient not in list"))</f>
        <v/>
      </c>
      <c r="J1226" t="str">
        <f t="shared" si="212"/>
        <v/>
      </c>
      <c r="K1226" s="69" t="str">
        <f>IF($B1226="", "", IFERROR((VLOOKUP($B1226,Ingredients!$A:$K,10,FALSE)*($D1226/(VLOOKUP($B1226,Ingredients!$A:$K,3,FALSE)))), "ingredient not in list"))</f>
        <v/>
      </c>
      <c r="L1226" t="str">
        <f t="shared" si="213"/>
        <v/>
      </c>
      <c r="M1226" s="69" t="str">
        <f>IF($B1226="", "", IFERROR((VLOOKUP($B1226,Ingredients!$A:$K,11,FALSE)*($D1226/(VLOOKUP($B1226,Ingredients!$A:$K,3,FALSE)))), "ingredient not in list"))</f>
        <v/>
      </c>
      <c r="N1226" t="str">
        <f t="shared" si="214"/>
        <v/>
      </c>
      <c r="O1226" s="29" t="str">
        <f>IF($B1226="", "", IFERROR((VLOOKUP($B1226,Ingredients!$A:$H,6,FALSE)*($D1226/(VLOOKUP($B1226,Ingredients!$A:$H,3,FALSE)))), "ingredient not in list"))</f>
        <v/>
      </c>
      <c r="P1226" s="9" t="str">
        <f>IF(AND(G1226&lt;&gt;"",G1227=""),SUM(G$1:G1227)-SUM(P$1:P1225),"")</f>
        <v/>
      </c>
      <c r="Q1226" t="str">
        <f>IF(AND(O1226&lt;&gt;"",O1227=""),SUM(O$1:O1227)-SUM(Q$1:Q1225),"")</f>
        <v/>
      </c>
      <c r="R1226" s="114" t="str">
        <f>IF(AND(I1226&lt;&gt;"",I1227=""),SUM(I$1:I1227)-SUM(R$1:R1225),"")</f>
        <v/>
      </c>
      <c r="S1226" s="114" t="str">
        <f>IF(AND(K1226&lt;&gt;"",K1227=""),SUM(K$1:K1227)-SUM(S$1:S1225),"")</f>
        <v/>
      </c>
      <c r="T1226" s="114" t="str">
        <f>IF(AND(M1226&lt;&gt;"",M1227=""),SUM(M$1:M1227)-SUM(T$1:T1225),"")</f>
        <v/>
      </c>
      <c r="V1226" s="9" t="str">
        <f t="shared" si="215"/>
        <v/>
      </c>
      <c r="W1226" s="28" t="str">
        <f t="shared" si="216"/>
        <v/>
      </c>
      <c r="X1226" s="114" t="str">
        <f t="shared" si="217"/>
        <v/>
      </c>
      <c r="Y1226" s="114" t="str">
        <f t="shared" si="218"/>
        <v/>
      </c>
      <c r="Z1226" s="114" t="str">
        <f t="shared" si="219"/>
        <v/>
      </c>
    </row>
    <row r="1227" spans="3:26" ht="15.75" customHeight="1" x14ac:dyDescent="0.2">
      <c r="C1227" t="str">
        <f t="shared" si="209"/>
        <v/>
      </c>
      <c r="E1227" s="3" t="str">
        <f>IF(B1227="","",IFERROR(VLOOKUP(B1227,Ingredients!$A:$G,4,FALSE),"ingredient not in list"))</f>
        <v/>
      </c>
      <c r="F1227" t="str">
        <f t="shared" si="210"/>
        <v/>
      </c>
      <c r="G1227" s="9" t="str">
        <f>IF(B1227="", "", IFERROR((VLOOKUP(B1227,Ingredients!$A:$H,8,FALSE)*(D1227/(VLOOKUP(B1227,Ingredients!$A:$H,3,FALSE)))), "ingredient not in list"))</f>
        <v/>
      </c>
      <c r="H1227" t="str">
        <f t="shared" si="211"/>
        <v/>
      </c>
      <c r="I1227" s="69" t="str">
        <f>IF($B1227="", "", IFERROR((VLOOKUP($B1227,Ingredients!$A:$K,9,FALSE)*($D1227/(VLOOKUP($B1227,Ingredients!$A:$K,3,FALSE)))), "ingredient not in list"))</f>
        <v/>
      </c>
      <c r="J1227" t="str">
        <f t="shared" si="212"/>
        <v/>
      </c>
      <c r="K1227" s="69" t="str">
        <f>IF($B1227="", "", IFERROR((VLOOKUP($B1227,Ingredients!$A:$K,10,FALSE)*($D1227/(VLOOKUP($B1227,Ingredients!$A:$K,3,FALSE)))), "ingredient not in list"))</f>
        <v/>
      </c>
      <c r="L1227" t="str">
        <f t="shared" si="213"/>
        <v/>
      </c>
      <c r="M1227" s="69" t="str">
        <f>IF($B1227="", "", IFERROR((VLOOKUP($B1227,Ingredients!$A:$K,11,FALSE)*($D1227/(VLOOKUP($B1227,Ingredients!$A:$K,3,FALSE)))), "ingredient not in list"))</f>
        <v/>
      </c>
      <c r="N1227" t="str">
        <f t="shared" si="214"/>
        <v/>
      </c>
      <c r="O1227" s="29" t="str">
        <f>IF($B1227="", "", IFERROR((VLOOKUP($B1227,Ingredients!$A:$H,6,FALSE)*($D1227/(VLOOKUP($B1227,Ingredients!$A:$H,3,FALSE)))), "ingredient not in list"))</f>
        <v/>
      </c>
      <c r="P1227" s="9" t="str">
        <f>IF(AND(G1227&lt;&gt;"",G1228=""),SUM(G$1:G1228)-SUM(P$1:P1226),"")</f>
        <v/>
      </c>
      <c r="Q1227" t="str">
        <f>IF(AND(O1227&lt;&gt;"",O1228=""),SUM(O$1:O1228)-SUM(Q$1:Q1226),"")</f>
        <v/>
      </c>
      <c r="R1227" s="114" t="str">
        <f>IF(AND(I1227&lt;&gt;"",I1228=""),SUM(I$1:I1228)-SUM(R$1:R1226),"")</f>
        <v/>
      </c>
      <c r="S1227" s="114" t="str">
        <f>IF(AND(K1227&lt;&gt;"",K1228=""),SUM(K$1:K1228)-SUM(S$1:S1226),"")</f>
        <v/>
      </c>
      <c r="T1227" s="114" t="str">
        <f>IF(AND(M1227&lt;&gt;"",M1228=""),SUM(M$1:M1228)-SUM(T$1:T1226),"")</f>
        <v/>
      </c>
      <c r="V1227" s="9" t="str">
        <f t="shared" si="215"/>
        <v/>
      </c>
      <c r="W1227" s="28" t="str">
        <f t="shared" si="216"/>
        <v/>
      </c>
      <c r="X1227" s="114" t="str">
        <f t="shared" si="217"/>
        <v/>
      </c>
      <c r="Y1227" s="114" t="str">
        <f t="shared" si="218"/>
        <v/>
      </c>
      <c r="Z1227" s="114" t="str">
        <f t="shared" si="219"/>
        <v/>
      </c>
    </row>
    <row r="1228" spans="3:26" ht="15.75" customHeight="1" x14ac:dyDescent="0.2">
      <c r="C1228" t="str">
        <f t="shared" si="209"/>
        <v/>
      </c>
      <c r="E1228" s="3" t="str">
        <f>IF(B1228="","",IFERROR(VLOOKUP(B1228,Ingredients!$A:$G,4,FALSE),"ingredient not in list"))</f>
        <v/>
      </c>
      <c r="F1228" t="str">
        <f t="shared" si="210"/>
        <v/>
      </c>
      <c r="G1228" s="9" t="str">
        <f>IF(B1228="", "", IFERROR((VLOOKUP(B1228,Ingredients!$A:$H,8,FALSE)*(D1228/(VLOOKUP(B1228,Ingredients!$A:$H,3,FALSE)))), "ingredient not in list"))</f>
        <v/>
      </c>
      <c r="H1228" t="str">
        <f t="shared" si="211"/>
        <v/>
      </c>
      <c r="I1228" s="69" t="str">
        <f>IF($B1228="", "", IFERROR((VLOOKUP($B1228,Ingredients!$A:$K,9,FALSE)*($D1228/(VLOOKUP($B1228,Ingredients!$A:$K,3,FALSE)))), "ingredient not in list"))</f>
        <v/>
      </c>
      <c r="J1228" t="str">
        <f t="shared" si="212"/>
        <v/>
      </c>
      <c r="K1228" s="69" t="str">
        <f>IF($B1228="", "", IFERROR((VLOOKUP($B1228,Ingredients!$A:$K,10,FALSE)*($D1228/(VLOOKUP($B1228,Ingredients!$A:$K,3,FALSE)))), "ingredient not in list"))</f>
        <v/>
      </c>
      <c r="L1228" t="str">
        <f t="shared" si="213"/>
        <v/>
      </c>
      <c r="M1228" s="69" t="str">
        <f>IF($B1228="", "", IFERROR((VLOOKUP($B1228,Ingredients!$A:$K,11,FALSE)*($D1228/(VLOOKUP($B1228,Ingredients!$A:$K,3,FALSE)))), "ingredient not in list"))</f>
        <v/>
      </c>
      <c r="N1228" t="str">
        <f t="shared" si="214"/>
        <v/>
      </c>
      <c r="O1228" s="29" t="str">
        <f>IF($B1228="", "", IFERROR((VLOOKUP($B1228,Ingredients!$A:$H,6,FALSE)*($D1228/(VLOOKUP($B1228,Ingredients!$A:$H,3,FALSE)))), "ingredient not in list"))</f>
        <v/>
      </c>
      <c r="P1228" s="9" t="str">
        <f>IF(AND(G1228&lt;&gt;"",G1229=""),SUM(G$1:G1229)-SUM(P$1:P1227),"")</f>
        <v/>
      </c>
      <c r="Q1228" t="str">
        <f>IF(AND(O1228&lt;&gt;"",O1229=""),SUM(O$1:O1229)-SUM(Q$1:Q1227),"")</f>
        <v/>
      </c>
      <c r="R1228" s="114" t="str">
        <f>IF(AND(I1228&lt;&gt;"",I1229=""),SUM(I$1:I1229)-SUM(R$1:R1227),"")</f>
        <v/>
      </c>
      <c r="S1228" s="114" t="str">
        <f>IF(AND(K1228&lt;&gt;"",K1229=""),SUM(K$1:K1229)-SUM(S$1:S1227),"")</f>
        <v/>
      </c>
      <c r="T1228" s="114" t="str">
        <f>IF(AND(M1228&lt;&gt;"",M1229=""),SUM(M$1:M1229)-SUM(T$1:T1227),"")</f>
        <v/>
      </c>
      <c r="V1228" s="9" t="str">
        <f t="shared" si="215"/>
        <v/>
      </c>
      <c r="W1228" s="28" t="str">
        <f t="shared" si="216"/>
        <v/>
      </c>
      <c r="X1228" s="114" t="str">
        <f t="shared" si="217"/>
        <v/>
      </c>
      <c r="Y1228" s="114" t="str">
        <f t="shared" si="218"/>
        <v/>
      </c>
      <c r="Z1228" s="114" t="str">
        <f t="shared" si="219"/>
        <v/>
      </c>
    </row>
    <row r="1229" spans="3:26" ht="15.75" customHeight="1" x14ac:dyDescent="0.2">
      <c r="C1229" t="str">
        <f t="shared" si="209"/>
        <v/>
      </c>
      <c r="E1229" s="3" t="str">
        <f>IF(B1229="","",IFERROR(VLOOKUP(B1229,Ingredients!$A:$G,4,FALSE),"ingredient not in list"))</f>
        <v/>
      </c>
      <c r="F1229" t="str">
        <f t="shared" si="210"/>
        <v/>
      </c>
      <c r="G1229" s="9" t="str">
        <f>IF(B1229="", "", IFERROR((VLOOKUP(B1229,Ingredients!$A:$H,8,FALSE)*(D1229/(VLOOKUP(B1229,Ingredients!$A:$H,3,FALSE)))), "ingredient not in list"))</f>
        <v/>
      </c>
      <c r="H1229" t="str">
        <f t="shared" si="211"/>
        <v/>
      </c>
      <c r="I1229" s="69" t="str">
        <f>IF($B1229="", "", IFERROR((VLOOKUP($B1229,Ingredients!$A:$K,9,FALSE)*($D1229/(VLOOKUP($B1229,Ingredients!$A:$K,3,FALSE)))), "ingredient not in list"))</f>
        <v/>
      </c>
      <c r="J1229" t="str">
        <f t="shared" si="212"/>
        <v/>
      </c>
      <c r="K1229" s="69" t="str">
        <f>IF($B1229="", "", IFERROR((VLOOKUP($B1229,Ingredients!$A:$K,10,FALSE)*($D1229/(VLOOKUP($B1229,Ingredients!$A:$K,3,FALSE)))), "ingredient not in list"))</f>
        <v/>
      </c>
      <c r="L1229" t="str">
        <f t="shared" si="213"/>
        <v/>
      </c>
      <c r="M1229" s="69" t="str">
        <f>IF($B1229="", "", IFERROR((VLOOKUP($B1229,Ingredients!$A:$K,11,FALSE)*($D1229/(VLOOKUP($B1229,Ingredients!$A:$K,3,FALSE)))), "ingredient not in list"))</f>
        <v/>
      </c>
      <c r="N1229" t="str">
        <f t="shared" si="214"/>
        <v/>
      </c>
      <c r="O1229" s="29" t="str">
        <f>IF($B1229="", "", IFERROR((VLOOKUP($B1229,Ingredients!$A:$H,6,FALSE)*($D1229/(VLOOKUP($B1229,Ingredients!$A:$H,3,FALSE)))), "ingredient not in list"))</f>
        <v/>
      </c>
      <c r="P1229" s="9" t="str">
        <f>IF(AND(G1229&lt;&gt;"",G1230=""),SUM(G$1:G1230)-SUM(P$1:P1228),"")</f>
        <v/>
      </c>
      <c r="Q1229" t="str">
        <f>IF(AND(O1229&lt;&gt;"",O1230=""),SUM(O$1:O1230)-SUM(Q$1:Q1228),"")</f>
        <v/>
      </c>
      <c r="R1229" s="114" t="str">
        <f>IF(AND(I1229&lt;&gt;"",I1230=""),SUM(I$1:I1230)-SUM(R$1:R1228),"")</f>
        <v/>
      </c>
      <c r="S1229" s="114" t="str">
        <f>IF(AND(K1229&lt;&gt;"",K1230=""),SUM(K$1:K1230)-SUM(S$1:S1228),"")</f>
        <v/>
      </c>
      <c r="T1229" s="114" t="str">
        <f>IF(AND(M1229&lt;&gt;"",M1230=""),SUM(M$1:M1230)-SUM(T$1:T1228),"")</f>
        <v/>
      </c>
      <c r="V1229" s="9" t="str">
        <f t="shared" si="215"/>
        <v/>
      </c>
      <c r="W1229" s="28" t="str">
        <f t="shared" si="216"/>
        <v/>
      </c>
      <c r="X1229" s="114" t="str">
        <f t="shared" si="217"/>
        <v/>
      </c>
      <c r="Y1229" s="114" t="str">
        <f t="shared" si="218"/>
        <v/>
      </c>
      <c r="Z1229" s="114" t="str">
        <f t="shared" si="219"/>
        <v/>
      </c>
    </row>
    <row r="1230" spans="3:26" ht="15.75" customHeight="1" x14ac:dyDescent="0.2">
      <c r="C1230" t="str">
        <f t="shared" si="209"/>
        <v/>
      </c>
      <c r="E1230" s="3" t="str">
        <f>IF(B1230="","",IFERROR(VLOOKUP(B1230,Ingredients!$A:$G,4,FALSE),"ingredient not in list"))</f>
        <v/>
      </c>
      <c r="F1230" t="str">
        <f t="shared" si="210"/>
        <v/>
      </c>
      <c r="G1230" s="9" t="str">
        <f>IF(B1230="", "", IFERROR((VLOOKUP(B1230,Ingredients!$A:$H,8,FALSE)*(D1230/(VLOOKUP(B1230,Ingredients!$A:$H,3,FALSE)))), "ingredient not in list"))</f>
        <v/>
      </c>
      <c r="H1230" t="str">
        <f t="shared" si="211"/>
        <v/>
      </c>
      <c r="I1230" s="69" t="str">
        <f>IF($B1230="", "", IFERROR((VLOOKUP($B1230,Ingredients!$A:$K,9,FALSE)*($D1230/(VLOOKUP($B1230,Ingredients!$A:$K,3,FALSE)))), "ingredient not in list"))</f>
        <v/>
      </c>
      <c r="J1230" t="str">
        <f t="shared" si="212"/>
        <v/>
      </c>
      <c r="K1230" s="69" t="str">
        <f>IF($B1230="", "", IFERROR((VLOOKUP($B1230,Ingredients!$A:$K,10,FALSE)*($D1230/(VLOOKUP($B1230,Ingredients!$A:$K,3,FALSE)))), "ingredient not in list"))</f>
        <v/>
      </c>
      <c r="L1230" t="str">
        <f t="shared" si="213"/>
        <v/>
      </c>
      <c r="M1230" s="69" t="str">
        <f>IF($B1230="", "", IFERROR((VLOOKUP($B1230,Ingredients!$A:$K,11,FALSE)*($D1230/(VLOOKUP($B1230,Ingredients!$A:$K,3,FALSE)))), "ingredient not in list"))</f>
        <v/>
      </c>
      <c r="N1230" t="str">
        <f t="shared" si="214"/>
        <v/>
      </c>
      <c r="O1230" s="29" t="str">
        <f>IF($B1230="", "", IFERROR((VLOOKUP($B1230,Ingredients!$A:$H,6,FALSE)*($D1230/(VLOOKUP($B1230,Ingredients!$A:$H,3,FALSE)))), "ingredient not in list"))</f>
        <v/>
      </c>
      <c r="P1230" s="9" t="str">
        <f>IF(AND(G1230&lt;&gt;"",G1231=""),SUM(G$1:G1231)-SUM(P$1:P1229),"")</f>
        <v/>
      </c>
      <c r="Q1230" t="str">
        <f>IF(AND(O1230&lt;&gt;"",O1231=""),SUM(O$1:O1231)-SUM(Q$1:Q1229),"")</f>
        <v/>
      </c>
      <c r="R1230" s="114" t="str">
        <f>IF(AND(I1230&lt;&gt;"",I1231=""),SUM(I$1:I1231)-SUM(R$1:R1229),"")</f>
        <v/>
      </c>
      <c r="S1230" s="114" t="str">
        <f>IF(AND(K1230&lt;&gt;"",K1231=""),SUM(K$1:K1231)-SUM(S$1:S1229),"")</f>
        <v/>
      </c>
      <c r="T1230" s="114" t="str">
        <f>IF(AND(M1230&lt;&gt;"",M1231=""),SUM(M$1:M1231)-SUM(T$1:T1229),"")</f>
        <v/>
      </c>
      <c r="V1230" s="9" t="str">
        <f t="shared" si="215"/>
        <v/>
      </c>
      <c r="W1230" s="28" t="str">
        <f t="shared" si="216"/>
        <v/>
      </c>
      <c r="X1230" s="114" t="str">
        <f t="shared" si="217"/>
        <v/>
      </c>
      <c r="Y1230" s="114" t="str">
        <f t="shared" si="218"/>
        <v/>
      </c>
      <c r="Z1230" s="114" t="str">
        <f t="shared" si="219"/>
        <v/>
      </c>
    </row>
    <row r="1231" spans="3:26" ht="15.75" customHeight="1" x14ac:dyDescent="0.2">
      <c r="C1231" t="str">
        <f t="shared" si="209"/>
        <v/>
      </c>
      <c r="E1231" s="3" t="str">
        <f>IF(B1231="","",IFERROR(VLOOKUP(B1231,Ingredients!$A:$G,4,FALSE),"ingredient not in list"))</f>
        <v/>
      </c>
      <c r="F1231" t="str">
        <f t="shared" si="210"/>
        <v/>
      </c>
      <c r="G1231" s="9" t="str">
        <f>IF(B1231="", "", IFERROR((VLOOKUP(B1231,Ingredients!$A:$H,8,FALSE)*(D1231/(VLOOKUP(B1231,Ingredients!$A:$H,3,FALSE)))), "ingredient not in list"))</f>
        <v/>
      </c>
      <c r="H1231" t="str">
        <f t="shared" si="211"/>
        <v/>
      </c>
      <c r="I1231" s="69" t="str">
        <f>IF($B1231="", "", IFERROR((VLOOKUP($B1231,Ingredients!$A:$K,9,FALSE)*($D1231/(VLOOKUP($B1231,Ingredients!$A:$K,3,FALSE)))), "ingredient not in list"))</f>
        <v/>
      </c>
      <c r="J1231" t="str">
        <f t="shared" si="212"/>
        <v/>
      </c>
      <c r="K1231" s="69" t="str">
        <f>IF($B1231="", "", IFERROR((VLOOKUP($B1231,Ingredients!$A:$K,10,FALSE)*($D1231/(VLOOKUP($B1231,Ingredients!$A:$K,3,FALSE)))), "ingredient not in list"))</f>
        <v/>
      </c>
      <c r="L1231" t="str">
        <f t="shared" si="213"/>
        <v/>
      </c>
      <c r="M1231" s="69" t="str">
        <f>IF($B1231="", "", IFERROR((VLOOKUP($B1231,Ingredients!$A:$K,11,FALSE)*($D1231/(VLOOKUP($B1231,Ingredients!$A:$K,3,FALSE)))), "ingredient not in list"))</f>
        <v/>
      </c>
      <c r="N1231" t="str">
        <f t="shared" si="214"/>
        <v/>
      </c>
      <c r="O1231" s="29" t="str">
        <f>IF($B1231="", "", IFERROR((VLOOKUP($B1231,Ingredients!$A:$H,6,FALSE)*($D1231/(VLOOKUP($B1231,Ingredients!$A:$H,3,FALSE)))), "ingredient not in list"))</f>
        <v/>
      </c>
      <c r="P1231" s="9" t="str">
        <f>IF(AND(G1231&lt;&gt;"",G1232=""),SUM(G$1:G1232)-SUM(P$1:P1230),"")</f>
        <v/>
      </c>
      <c r="Q1231" t="str">
        <f>IF(AND(O1231&lt;&gt;"",O1232=""),SUM(O$1:O1232)-SUM(Q$1:Q1230),"")</f>
        <v/>
      </c>
      <c r="R1231" s="114" t="str">
        <f>IF(AND(I1231&lt;&gt;"",I1232=""),SUM(I$1:I1232)-SUM(R$1:R1230),"")</f>
        <v/>
      </c>
      <c r="S1231" s="114" t="str">
        <f>IF(AND(K1231&lt;&gt;"",K1232=""),SUM(K$1:K1232)-SUM(S$1:S1230),"")</f>
        <v/>
      </c>
      <c r="T1231" s="114" t="str">
        <f>IF(AND(M1231&lt;&gt;"",M1232=""),SUM(M$1:M1232)-SUM(T$1:T1230),"")</f>
        <v/>
      </c>
      <c r="V1231" s="9" t="str">
        <f t="shared" si="215"/>
        <v/>
      </c>
      <c r="W1231" s="28" t="str">
        <f t="shared" si="216"/>
        <v/>
      </c>
      <c r="X1231" s="114" t="str">
        <f t="shared" si="217"/>
        <v/>
      </c>
      <c r="Y1231" s="114" t="str">
        <f t="shared" si="218"/>
        <v/>
      </c>
      <c r="Z1231" s="114" t="str">
        <f t="shared" si="219"/>
        <v/>
      </c>
    </row>
    <row r="1232" spans="3:26" ht="15.75" customHeight="1" x14ac:dyDescent="0.2">
      <c r="C1232" t="str">
        <f t="shared" si="209"/>
        <v/>
      </c>
      <c r="E1232" s="3" t="str">
        <f>IF(B1232="","",IFERROR(VLOOKUP(B1232,Ingredients!$A:$G,4,FALSE),"ingredient not in list"))</f>
        <v/>
      </c>
      <c r="F1232" t="str">
        <f t="shared" si="210"/>
        <v/>
      </c>
      <c r="G1232" s="9" t="str">
        <f>IF(B1232="", "", IFERROR((VLOOKUP(B1232,Ingredients!$A:$H,8,FALSE)*(D1232/(VLOOKUP(B1232,Ingredients!$A:$H,3,FALSE)))), "ingredient not in list"))</f>
        <v/>
      </c>
      <c r="H1232" t="str">
        <f t="shared" si="211"/>
        <v/>
      </c>
      <c r="I1232" s="69" t="str">
        <f>IF($B1232="", "", IFERROR((VLOOKUP($B1232,Ingredients!$A:$K,9,FALSE)*($D1232/(VLOOKUP($B1232,Ingredients!$A:$K,3,FALSE)))), "ingredient not in list"))</f>
        <v/>
      </c>
      <c r="J1232" t="str">
        <f t="shared" si="212"/>
        <v/>
      </c>
      <c r="K1232" s="69" t="str">
        <f>IF($B1232="", "", IFERROR((VLOOKUP($B1232,Ingredients!$A:$K,10,FALSE)*($D1232/(VLOOKUP($B1232,Ingredients!$A:$K,3,FALSE)))), "ingredient not in list"))</f>
        <v/>
      </c>
      <c r="L1232" t="str">
        <f t="shared" si="213"/>
        <v/>
      </c>
      <c r="M1232" s="69" t="str">
        <f>IF($B1232="", "", IFERROR((VLOOKUP($B1232,Ingredients!$A:$K,11,FALSE)*($D1232/(VLOOKUP($B1232,Ingredients!$A:$K,3,FALSE)))), "ingredient not in list"))</f>
        <v/>
      </c>
      <c r="N1232" t="str">
        <f t="shared" si="214"/>
        <v/>
      </c>
      <c r="O1232" s="29" t="str">
        <f>IF($B1232="", "", IFERROR((VLOOKUP($B1232,Ingredients!$A:$H,6,FALSE)*($D1232/(VLOOKUP($B1232,Ingredients!$A:$H,3,FALSE)))), "ingredient not in list"))</f>
        <v/>
      </c>
      <c r="P1232" s="9" t="str">
        <f>IF(AND(G1232&lt;&gt;"",G1233=""),SUM(G$1:G1233)-SUM(P$1:P1231),"")</f>
        <v/>
      </c>
      <c r="Q1232" t="str">
        <f>IF(AND(O1232&lt;&gt;"",O1233=""),SUM(O$1:O1233)-SUM(Q$1:Q1231),"")</f>
        <v/>
      </c>
      <c r="R1232" s="114" t="str">
        <f>IF(AND(I1232&lt;&gt;"",I1233=""),SUM(I$1:I1233)-SUM(R$1:R1231),"")</f>
        <v/>
      </c>
      <c r="S1232" s="114" t="str">
        <f>IF(AND(K1232&lt;&gt;"",K1233=""),SUM(K$1:K1233)-SUM(S$1:S1231),"")</f>
        <v/>
      </c>
      <c r="T1232" s="114" t="str">
        <f>IF(AND(M1232&lt;&gt;"",M1233=""),SUM(M$1:M1233)-SUM(T$1:T1231),"")</f>
        <v/>
      </c>
      <c r="V1232" s="9" t="str">
        <f t="shared" si="215"/>
        <v/>
      </c>
      <c r="W1232" s="28" t="str">
        <f t="shared" si="216"/>
        <v/>
      </c>
      <c r="X1232" s="114" t="str">
        <f t="shared" si="217"/>
        <v/>
      </c>
      <c r="Y1232" s="114" t="str">
        <f t="shared" si="218"/>
        <v/>
      </c>
      <c r="Z1232" s="114" t="str">
        <f t="shared" si="219"/>
        <v/>
      </c>
    </row>
    <row r="1233" spans="3:26" ht="15.75" customHeight="1" x14ac:dyDescent="0.2">
      <c r="C1233" t="str">
        <f t="shared" si="209"/>
        <v/>
      </c>
      <c r="E1233" s="3" t="str">
        <f>IF(B1233="","",IFERROR(VLOOKUP(B1233,Ingredients!$A:$G,4,FALSE),"ingredient not in list"))</f>
        <v/>
      </c>
      <c r="F1233" t="str">
        <f t="shared" si="210"/>
        <v/>
      </c>
      <c r="G1233" s="9" t="str">
        <f>IF(B1233="", "", IFERROR((VLOOKUP(B1233,Ingredients!$A:$H,8,FALSE)*(D1233/(VLOOKUP(B1233,Ingredients!$A:$H,3,FALSE)))), "ingredient not in list"))</f>
        <v/>
      </c>
      <c r="H1233" t="str">
        <f t="shared" si="211"/>
        <v/>
      </c>
      <c r="I1233" s="69" t="str">
        <f>IF($B1233="", "", IFERROR((VLOOKUP($B1233,Ingredients!$A:$K,9,FALSE)*($D1233/(VLOOKUP($B1233,Ingredients!$A:$K,3,FALSE)))), "ingredient not in list"))</f>
        <v/>
      </c>
      <c r="J1233" t="str">
        <f t="shared" si="212"/>
        <v/>
      </c>
      <c r="K1233" s="69" t="str">
        <f>IF($B1233="", "", IFERROR((VLOOKUP($B1233,Ingredients!$A:$K,10,FALSE)*($D1233/(VLOOKUP($B1233,Ingredients!$A:$K,3,FALSE)))), "ingredient not in list"))</f>
        <v/>
      </c>
      <c r="L1233" t="str">
        <f t="shared" si="213"/>
        <v/>
      </c>
      <c r="M1233" s="69" t="str">
        <f>IF($B1233="", "", IFERROR((VLOOKUP($B1233,Ingredients!$A:$K,11,FALSE)*($D1233/(VLOOKUP($B1233,Ingredients!$A:$K,3,FALSE)))), "ingredient not in list"))</f>
        <v/>
      </c>
      <c r="N1233" t="str">
        <f t="shared" si="214"/>
        <v/>
      </c>
      <c r="O1233" s="29" t="str">
        <f>IF($B1233="", "", IFERROR((VLOOKUP($B1233,Ingredients!$A:$H,6,FALSE)*($D1233/(VLOOKUP($B1233,Ingredients!$A:$H,3,FALSE)))), "ingredient not in list"))</f>
        <v/>
      </c>
      <c r="P1233" s="9" t="str">
        <f>IF(AND(G1233&lt;&gt;"",G1234=""),SUM(G$1:G1234)-SUM(P$1:P1232),"")</f>
        <v/>
      </c>
      <c r="Q1233" t="str">
        <f>IF(AND(O1233&lt;&gt;"",O1234=""),SUM(O$1:O1234)-SUM(Q$1:Q1232),"")</f>
        <v/>
      </c>
      <c r="R1233" s="114" t="str">
        <f>IF(AND(I1233&lt;&gt;"",I1234=""),SUM(I$1:I1234)-SUM(R$1:R1232),"")</f>
        <v/>
      </c>
      <c r="S1233" s="114" t="str">
        <f>IF(AND(K1233&lt;&gt;"",K1234=""),SUM(K$1:K1234)-SUM(S$1:S1232),"")</f>
        <v/>
      </c>
      <c r="T1233" s="114" t="str">
        <f>IF(AND(M1233&lt;&gt;"",M1234=""),SUM(M$1:M1234)-SUM(T$1:T1232),"")</f>
        <v/>
      </c>
      <c r="V1233" s="9" t="str">
        <f t="shared" si="215"/>
        <v/>
      </c>
      <c r="W1233" s="28" t="str">
        <f t="shared" si="216"/>
        <v/>
      </c>
      <c r="X1233" s="114" t="str">
        <f t="shared" si="217"/>
        <v/>
      </c>
      <c r="Y1233" s="114" t="str">
        <f t="shared" si="218"/>
        <v/>
      </c>
      <c r="Z1233" s="114" t="str">
        <f t="shared" si="219"/>
        <v/>
      </c>
    </row>
    <row r="1234" spans="3:26" ht="15.75" customHeight="1" x14ac:dyDescent="0.2">
      <c r="C1234" t="str">
        <f t="shared" si="209"/>
        <v/>
      </c>
      <c r="E1234" s="3" t="str">
        <f>IF(B1234="","",IFERROR(VLOOKUP(B1234,Ingredients!$A:$G,4,FALSE),"ingredient not in list"))</f>
        <v/>
      </c>
      <c r="F1234" t="str">
        <f t="shared" si="210"/>
        <v/>
      </c>
      <c r="G1234" s="9" t="str">
        <f>IF(B1234="", "", IFERROR((VLOOKUP(B1234,Ingredients!$A:$H,8,FALSE)*(D1234/(VLOOKUP(B1234,Ingredients!$A:$H,3,FALSE)))), "ingredient not in list"))</f>
        <v/>
      </c>
      <c r="H1234" t="str">
        <f t="shared" si="211"/>
        <v/>
      </c>
      <c r="I1234" s="69" t="str">
        <f>IF($B1234="", "", IFERROR((VLOOKUP($B1234,Ingredients!$A:$K,9,FALSE)*($D1234/(VLOOKUP($B1234,Ingredients!$A:$K,3,FALSE)))), "ingredient not in list"))</f>
        <v/>
      </c>
      <c r="J1234" t="str">
        <f t="shared" si="212"/>
        <v/>
      </c>
      <c r="K1234" s="69" t="str">
        <f>IF($B1234="", "", IFERROR((VLOOKUP($B1234,Ingredients!$A:$K,10,FALSE)*($D1234/(VLOOKUP($B1234,Ingredients!$A:$K,3,FALSE)))), "ingredient not in list"))</f>
        <v/>
      </c>
      <c r="L1234" t="str">
        <f t="shared" si="213"/>
        <v/>
      </c>
      <c r="M1234" s="69" t="str">
        <f>IF($B1234="", "", IFERROR((VLOOKUP($B1234,Ingredients!$A:$K,11,FALSE)*($D1234/(VLOOKUP($B1234,Ingredients!$A:$K,3,FALSE)))), "ingredient not in list"))</f>
        <v/>
      </c>
      <c r="N1234" t="str">
        <f t="shared" si="214"/>
        <v/>
      </c>
      <c r="O1234" s="29" t="str">
        <f>IF($B1234="", "", IFERROR((VLOOKUP($B1234,Ingredients!$A:$H,6,FALSE)*($D1234/(VLOOKUP($B1234,Ingredients!$A:$H,3,FALSE)))), "ingredient not in list"))</f>
        <v/>
      </c>
      <c r="P1234" s="9" t="str">
        <f>IF(AND(G1234&lt;&gt;"",G1235=""),SUM(G$1:G1235)-SUM(P$1:P1233),"")</f>
        <v/>
      </c>
      <c r="Q1234" t="str">
        <f>IF(AND(O1234&lt;&gt;"",O1235=""),SUM(O$1:O1235)-SUM(Q$1:Q1233),"")</f>
        <v/>
      </c>
      <c r="R1234" s="114" t="str">
        <f>IF(AND(I1234&lt;&gt;"",I1235=""),SUM(I$1:I1235)-SUM(R$1:R1233),"")</f>
        <v/>
      </c>
      <c r="S1234" s="114" t="str">
        <f>IF(AND(K1234&lt;&gt;"",K1235=""),SUM(K$1:K1235)-SUM(S$1:S1233),"")</f>
        <v/>
      </c>
      <c r="T1234" s="114" t="str">
        <f>IF(AND(M1234&lt;&gt;"",M1235=""),SUM(M$1:M1235)-SUM(T$1:T1233),"")</f>
        <v/>
      </c>
      <c r="V1234" s="9" t="str">
        <f t="shared" si="215"/>
        <v/>
      </c>
      <c r="W1234" s="28" t="str">
        <f t="shared" si="216"/>
        <v/>
      </c>
      <c r="X1234" s="114" t="str">
        <f t="shared" si="217"/>
        <v/>
      </c>
      <c r="Y1234" s="114" t="str">
        <f t="shared" si="218"/>
        <v/>
      </c>
      <c r="Z1234" s="114" t="str">
        <f t="shared" si="219"/>
        <v/>
      </c>
    </row>
    <row r="1235" spans="3:26" ht="15.75" customHeight="1" x14ac:dyDescent="0.2">
      <c r="C1235" t="str">
        <f t="shared" si="209"/>
        <v/>
      </c>
      <c r="E1235" s="3" t="str">
        <f>IF(B1235="","",IFERROR(VLOOKUP(B1235,Ingredients!$A:$G,4,FALSE),"ingredient not in list"))</f>
        <v/>
      </c>
      <c r="F1235" t="str">
        <f t="shared" si="210"/>
        <v/>
      </c>
      <c r="G1235" s="9" t="str">
        <f>IF(B1235="", "", IFERROR((VLOOKUP(B1235,Ingredients!$A:$H,8,FALSE)*(D1235/(VLOOKUP(B1235,Ingredients!$A:$H,3,FALSE)))), "ingredient not in list"))</f>
        <v/>
      </c>
      <c r="H1235" t="str">
        <f t="shared" si="211"/>
        <v/>
      </c>
      <c r="I1235" s="69" t="str">
        <f>IF($B1235="", "", IFERROR((VLOOKUP($B1235,Ingredients!$A:$K,9,FALSE)*($D1235/(VLOOKUP($B1235,Ingredients!$A:$K,3,FALSE)))), "ingredient not in list"))</f>
        <v/>
      </c>
      <c r="J1235" t="str">
        <f t="shared" si="212"/>
        <v/>
      </c>
      <c r="K1235" s="69" t="str">
        <f>IF($B1235="", "", IFERROR((VLOOKUP($B1235,Ingredients!$A:$K,10,FALSE)*($D1235/(VLOOKUP($B1235,Ingredients!$A:$K,3,FALSE)))), "ingredient not in list"))</f>
        <v/>
      </c>
      <c r="L1235" t="str">
        <f t="shared" si="213"/>
        <v/>
      </c>
      <c r="M1235" s="69" t="str">
        <f>IF($B1235="", "", IFERROR((VLOOKUP($B1235,Ingredients!$A:$K,11,FALSE)*($D1235/(VLOOKUP($B1235,Ingredients!$A:$K,3,FALSE)))), "ingredient not in list"))</f>
        <v/>
      </c>
      <c r="N1235" t="str">
        <f t="shared" si="214"/>
        <v/>
      </c>
      <c r="O1235" s="29" t="str">
        <f>IF($B1235="", "", IFERROR((VLOOKUP($B1235,Ingredients!$A:$H,6,FALSE)*($D1235/(VLOOKUP($B1235,Ingredients!$A:$H,3,FALSE)))), "ingredient not in list"))</f>
        <v/>
      </c>
      <c r="P1235" s="9" t="str">
        <f>IF(AND(G1235&lt;&gt;"",G1236=""),SUM(G$1:G1236)-SUM(P$1:P1234),"")</f>
        <v/>
      </c>
      <c r="Q1235" t="str">
        <f>IF(AND(O1235&lt;&gt;"",O1236=""),SUM(O$1:O1236)-SUM(Q$1:Q1234),"")</f>
        <v/>
      </c>
      <c r="R1235" s="114" t="str">
        <f>IF(AND(I1235&lt;&gt;"",I1236=""),SUM(I$1:I1236)-SUM(R$1:R1234),"")</f>
        <v/>
      </c>
      <c r="S1235" s="114" t="str">
        <f>IF(AND(K1235&lt;&gt;"",K1236=""),SUM(K$1:K1236)-SUM(S$1:S1234),"")</f>
        <v/>
      </c>
      <c r="T1235" s="114" t="str">
        <f>IF(AND(M1235&lt;&gt;"",M1236=""),SUM(M$1:M1236)-SUM(T$1:T1234),"")</f>
        <v/>
      </c>
      <c r="V1235" s="9" t="str">
        <f t="shared" si="215"/>
        <v/>
      </c>
      <c r="W1235" s="28" t="str">
        <f t="shared" si="216"/>
        <v/>
      </c>
      <c r="X1235" s="114" t="str">
        <f t="shared" si="217"/>
        <v/>
      </c>
      <c r="Y1235" s="114" t="str">
        <f t="shared" si="218"/>
        <v/>
      </c>
      <c r="Z1235" s="114" t="str">
        <f t="shared" si="219"/>
        <v/>
      </c>
    </row>
    <row r="1236" spans="3:26" ht="15.75" customHeight="1" x14ac:dyDescent="0.2">
      <c r="C1236" t="str">
        <f t="shared" si="209"/>
        <v/>
      </c>
      <c r="E1236" s="3" t="str">
        <f>IF(B1236="","",IFERROR(VLOOKUP(B1236,Ingredients!$A:$G,4,FALSE),"ingredient not in list"))</f>
        <v/>
      </c>
      <c r="F1236" t="str">
        <f t="shared" si="210"/>
        <v/>
      </c>
      <c r="G1236" s="9" t="str">
        <f>IF(B1236="", "", IFERROR((VLOOKUP(B1236,Ingredients!$A:$H,8,FALSE)*(D1236/(VLOOKUP(B1236,Ingredients!$A:$H,3,FALSE)))), "ingredient not in list"))</f>
        <v/>
      </c>
      <c r="H1236" t="str">
        <f t="shared" si="211"/>
        <v/>
      </c>
      <c r="I1236" s="69" t="str">
        <f>IF($B1236="", "", IFERROR((VLOOKUP($B1236,Ingredients!$A:$K,9,FALSE)*($D1236/(VLOOKUP($B1236,Ingredients!$A:$K,3,FALSE)))), "ingredient not in list"))</f>
        <v/>
      </c>
      <c r="J1236" t="str">
        <f t="shared" si="212"/>
        <v/>
      </c>
      <c r="K1236" s="69" t="str">
        <f>IF($B1236="", "", IFERROR((VLOOKUP($B1236,Ingredients!$A:$K,10,FALSE)*($D1236/(VLOOKUP($B1236,Ingredients!$A:$K,3,FALSE)))), "ingredient not in list"))</f>
        <v/>
      </c>
      <c r="L1236" t="str">
        <f t="shared" si="213"/>
        <v/>
      </c>
      <c r="M1236" s="69" t="str">
        <f>IF($B1236="", "", IFERROR((VLOOKUP($B1236,Ingredients!$A:$K,11,FALSE)*($D1236/(VLOOKUP($B1236,Ingredients!$A:$K,3,FALSE)))), "ingredient not in list"))</f>
        <v/>
      </c>
      <c r="N1236" t="str">
        <f t="shared" si="214"/>
        <v/>
      </c>
      <c r="O1236" s="29" t="str">
        <f>IF($B1236="", "", IFERROR((VLOOKUP($B1236,Ingredients!$A:$H,6,FALSE)*($D1236/(VLOOKUP($B1236,Ingredients!$A:$H,3,FALSE)))), "ingredient not in list"))</f>
        <v/>
      </c>
      <c r="P1236" s="9" t="str">
        <f>IF(AND(G1236&lt;&gt;"",G1237=""),SUM(G$1:G1237)-SUM(P$1:P1235),"")</f>
        <v/>
      </c>
      <c r="Q1236" t="str">
        <f>IF(AND(O1236&lt;&gt;"",O1237=""),SUM(O$1:O1237)-SUM(Q$1:Q1235),"")</f>
        <v/>
      </c>
      <c r="R1236" s="114" t="str">
        <f>IF(AND(I1236&lt;&gt;"",I1237=""),SUM(I$1:I1237)-SUM(R$1:R1235),"")</f>
        <v/>
      </c>
      <c r="S1236" s="114" t="str">
        <f>IF(AND(K1236&lt;&gt;"",K1237=""),SUM(K$1:K1237)-SUM(S$1:S1235),"")</f>
        <v/>
      </c>
      <c r="T1236" s="114" t="str">
        <f>IF(AND(M1236&lt;&gt;"",M1237=""),SUM(M$1:M1237)-SUM(T$1:T1235),"")</f>
        <v/>
      </c>
      <c r="V1236" s="9" t="str">
        <f t="shared" si="215"/>
        <v/>
      </c>
      <c r="W1236" s="28" t="str">
        <f t="shared" si="216"/>
        <v/>
      </c>
      <c r="X1236" s="114" t="str">
        <f t="shared" si="217"/>
        <v/>
      </c>
      <c r="Y1236" s="114" t="str">
        <f t="shared" si="218"/>
        <v/>
      </c>
      <c r="Z1236" s="114" t="str">
        <f t="shared" si="219"/>
        <v/>
      </c>
    </row>
    <row r="1237" spans="3:26" ht="15.75" customHeight="1" x14ac:dyDescent="0.2">
      <c r="C1237" t="str">
        <f t="shared" si="209"/>
        <v/>
      </c>
      <c r="E1237" s="3" t="str">
        <f>IF(B1237="","",IFERROR(VLOOKUP(B1237,Ingredients!$A:$G,4,FALSE),"ingredient not in list"))</f>
        <v/>
      </c>
      <c r="F1237" t="str">
        <f t="shared" si="210"/>
        <v/>
      </c>
      <c r="G1237" s="9" t="str">
        <f>IF(B1237="", "", IFERROR((VLOOKUP(B1237,Ingredients!$A:$H,8,FALSE)*(D1237/(VLOOKUP(B1237,Ingredients!$A:$H,3,FALSE)))), "ingredient not in list"))</f>
        <v/>
      </c>
      <c r="H1237" t="str">
        <f t="shared" si="211"/>
        <v/>
      </c>
      <c r="I1237" s="69" t="str">
        <f>IF($B1237="", "", IFERROR((VLOOKUP($B1237,Ingredients!$A:$K,9,FALSE)*($D1237/(VLOOKUP($B1237,Ingredients!$A:$K,3,FALSE)))), "ingredient not in list"))</f>
        <v/>
      </c>
      <c r="J1237" t="str">
        <f t="shared" si="212"/>
        <v/>
      </c>
      <c r="K1237" s="69" t="str">
        <f>IF($B1237="", "", IFERROR((VLOOKUP($B1237,Ingredients!$A:$K,10,FALSE)*($D1237/(VLOOKUP($B1237,Ingredients!$A:$K,3,FALSE)))), "ingredient not in list"))</f>
        <v/>
      </c>
      <c r="L1237" t="str">
        <f t="shared" si="213"/>
        <v/>
      </c>
      <c r="M1237" s="69" t="str">
        <f>IF($B1237="", "", IFERROR((VLOOKUP($B1237,Ingredients!$A:$K,11,FALSE)*($D1237/(VLOOKUP($B1237,Ingredients!$A:$K,3,FALSE)))), "ingredient not in list"))</f>
        <v/>
      </c>
      <c r="N1237" t="str">
        <f t="shared" si="214"/>
        <v/>
      </c>
      <c r="O1237" s="29" t="str">
        <f>IF($B1237="", "", IFERROR((VLOOKUP($B1237,Ingredients!$A:$H,6,FALSE)*($D1237/(VLOOKUP($B1237,Ingredients!$A:$H,3,FALSE)))), "ingredient not in list"))</f>
        <v/>
      </c>
      <c r="P1237" s="9" t="str">
        <f>IF(AND(G1237&lt;&gt;"",G1238=""),SUM(G$1:G1238)-SUM(P$1:P1236),"")</f>
        <v/>
      </c>
      <c r="Q1237" t="str">
        <f>IF(AND(O1237&lt;&gt;"",O1238=""),SUM(O$1:O1238)-SUM(Q$1:Q1236),"")</f>
        <v/>
      </c>
      <c r="R1237" s="114" t="str">
        <f>IF(AND(I1237&lt;&gt;"",I1238=""),SUM(I$1:I1238)-SUM(R$1:R1236),"")</f>
        <v/>
      </c>
      <c r="S1237" s="114" t="str">
        <f>IF(AND(K1237&lt;&gt;"",K1238=""),SUM(K$1:K1238)-SUM(S$1:S1236),"")</f>
        <v/>
      </c>
      <c r="T1237" s="114" t="str">
        <f>IF(AND(M1237&lt;&gt;"",M1238=""),SUM(M$1:M1238)-SUM(T$1:T1236),"")</f>
        <v/>
      </c>
      <c r="V1237" s="9" t="str">
        <f t="shared" si="215"/>
        <v/>
      </c>
      <c r="W1237" s="28" t="str">
        <f t="shared" si="216"/>
        <v/>
      </c>
      <c r="X1237" s="114" t="str">
        <f t="shared" si="217"/>
        <v/>
      </c>
      <c r="Y1237" s="114" t="str">
        <f t="shared" si="218"/>
        <v/>
      </c>
      <c r="Z1237" s="114" t="str">
        <f t="shared" si="219"/>
        <v/>
      </c>
    </row>
    <row r="1238" spans="3:26" ht="15.75" customHeight="1" x14ac:dyDescent="0.2">
      <c r="C1238" t="str">
        <f t="shared" si="209"/>
        <v/>
      </c>
      <c r="E1238" s="3" t="str">
        <f>IF(B1238="","",IFERROR(VLOOKUP(B1238,Ingredients!$A:$G,4,FALSE),"ingredient not in list"))</f>
        <v/>
      </c>
      <c r="F1238" t="str">
        <f t="shared" si="210"/>
        <v/>
      </c>
      <c r="G1238" s="9" t="str">
        <f>IF(B1238="", "", IFERROR((VLOOKUP(B1238,Ingredients!$A:$H,8,FALSE)*(D1238/(VLOOKUP(B1238,Ingredients!$A:$H,3,FALSE)))), "ingredient not in list"))</f>
        <v/>
      </c>
      <c r="H1238" t="str">
        <f t="shared" si="211"/>
        <v/>
      </c>
      <c r="I1238" s="69" t="str">
        <f>IF($B1238="", "", IFERROR((VLOOKUP($B1238,Ingredients!$A:$K,9,FALSE)*($D1238/(VLOOKUP($B1238,Ingredients!$A:$K,3,FALSE)))), "ingredient not in list"))</f>
        <v/>
      </c>
      <c r="J1238" t="str">
        <f t="shared" si="212"/>
        <v/>
      </c>
      <c r="K1238" s="69" t="str">
        <f>IF($B1238="", "", IFERROR((VLOOKUP($B1238,Ingredients!$A:$K,10,FALSE)*($D1238/(VLOOKUP($B1238,Ingredients!$A:$K,3,FALSE)))), "ingredient not in list"))</f>
        <v/>
      </c>
      <c r="L1238" t="str">
        <f t="shared" si="213"/>
        <v/>
      </c>
      <c r="M1238" s="69" t="str">
        <f>IF($B1238="", "", IFERROR((VLOOKUP($B1238,Ingredients!$A:$K,11,FALSE)*($D1238/(VLOOKUP($B1238,Ingredients!$A:$K,3,FALSE)))), "ingredient not in list"))</f>
        <v/>
      </c>
      <c r="N1238" t="str">
        <f t="shared" si="214"/>
        <v/>
      </c>
      <c r="O1238" s="29" t="str">
        <f>IF($B1238="", "", IFERROR((VLOOKUP($B1238,Ingredients!$A:$H,6,FALSE)*($D1238/(VLOOKUP($B1238,Ingredients!$A:$H,3,FALSE)))), "ingredient not in list"))</f>
        <v/>
      </c>
      <c r="P1238" s="9" t="str">
        <f>IF(AND(G1238&lt;&gt;"",G1239=""),SUM(G$1:G1239)-SUM(P$1:P1237),"")</f>
        <v/>
      </c>
      <c r="Q1238" t="str">
        <f>IF(AND(O1238&lt;&gt;"",O1239=""),SUM(O$1:O1239)-SUM(Q$1:Q1237),"")</f>
        <v/>
      </c>
      <c r="R1238" s="114" t="str">
        <f>IF(AND(I1238&lt;&gt;"",I1239=""),SUM(I$1:I1239)-SUM(R$1:R1237),"")</f>
        <v/>
      </c>
      <c r="S1238" s="114" t="str">
        <f>IF(AND(K1238&lt;&gt;"",K1239=""),SUM(K$1:K1239)-SUM(S$1:S1237),"")</f>
        <v/>
      </c>
      <c r="T1238" s="114" t="str">
        <f>IF(AND(M1238&lt;&gt;"",M1239=""),SUM(M$1:M1239)-SUM(T$1:T1237),"")</f>
        <v/>
      </c>
      <c r="V1238" s="9" t="str">
        <f t="shared" si="215"/>
        <v/>
      </c>
      <c r="W1238" s="28" t="str">
        <f t="shared" si="216"/>
        <v/>
      </c>
      <c r="X1238" s="114" t="str">
        <f t="shared" si="217"/>
        <v/>
      </c>
      <c r="Y1238" s="114" t="str">
        <f t="shared" si="218"/>
        <v/>
      </c>
      <c r="Z1238" s="114" t="str">
        <f t="shared" si="219"/>
        <v/>
      </c>
    </row>
    <row r="1239" spans="3:26" ht="15.75" customHeight="1" x14ac:dyDescent="0.2">
      <c r="C1239" t="str">
        <f t="shared" si="209"/>
        <v/>
      </c>
      <c r="E1239" s="3" t="str">
        <f>IF(B1239="","",IFERROR(VLOOKUP(B1239,Ingredients!$A:$G,4,FALSE),"ingredient not in list"))</f>
        <v/>
      </c>
      <c r="F1239" t="str">
        <f t="shared" si="210"/>
        <v/>
      </c>
      <c r="G1239" s="9" t="str">
        <f>IF(B1239="", "", IFERROR((VLOOKUP(B1239,Ingredients!$A:$H,8,FALSE)*(D1239/(VLOOKUP(B1239,Ingredients!$A:$H,3,FALSE)))), "ingredient not in list"))</f>
        <v/>
      </c>
      <c r="H1239" t="str">
        <f t="shared" si="211"/>
        <v/>
      </c>
      <c r="I1239" s="69" t="str">
        <f>IF($B1239="", "", IFERROR((VLOOKUP($B1239,Ingredients!$A:$K,9,FALSE)*($D1239/(VLOOKUP($B1239,Ingredients!$A:$K,3,FALSE)))), "ingredient not in list"))</f>
        <v/>
      </c>
      <c r="J1239" t="str">
        <f t="shared" si="212"/>
        <v/>
      </c>
      <c r="K1239" s="69" t="str">
        <f>IF($B1239="", "", IFERROR((VLOOKUP($B1239,Ingredients!$A:$K,10,FALSE)*($D1239/(VLOOKUP($B1239,Ingredients!$A:$K,3,FALSE)))), "ingredient not in list"))</f>
        <v/>
      </c>
      <c r="L1239" t="str">
        <f t="shared" si="213"/>
        <v/>
      </c>
      <c r="M1239" s="69" t="str">
        <f>IF($B1239="", "", IFERROR((VLOOKUP($B1239,Ingredients!$A:$K,11,FALSE)*($D1239/(VLOOKUP($B1239,Ingredients!$A:$K,3,FALSE)))), "ingredient not in list"))</f>
        <v/>
      </c>
      <c r="N1239" t="str">
        <f t="shared" si="214"/>
        <v/>
      </c>
      <c r="O1239" s="29" t="str">
        <f>IF($B1239="", "", IFERROR((VLOOKUP($B1239,Ingredients!$A:$H,6,FALSE)*($D1239/(VLOOKUP($B1239,Ingredients!$A:$H,3,FALSE)))), "ingredient not in list"))</f>
        <v/>
      </c>
      <c r="P1239" s="9" t="str">
        <f>IF(AND(G1239&lt;&gt;"",G1240=""),SUM(G$1:G1240)-SUM(P$1:P1238),"")</f>
        <v/>
      </c>
      <c r="Q1239" t="str">
        <f>IF(AND(O1239&lt;&gt;"",O1240=""),SUM(O$1:O1240)-SUM(Q$1:Q1238),"")</f>
        <v/>
      </c>
      <c r="R1239" s="114" t="str">
        <f>IF(AND(I1239&lt;&gt;"",I1240=""),SUM(I$1:I1240)-SUM(R$1:R1238),"")</f>
        <v/>
      </c>
      <c r="S1239" s="114" t="str">
        <f>IF(AND(K1239&lt;&gt;"",K1240=""),SUM(K$1:K1240)-SUM(S$1:S1238),"")</f>
        <v/>
      </c>
      <c r="T1239" s="114" t="str">
        <f>IF(AND(M1239&lt;&gt;"",M1240=""),SUM(M$1:M1240)-SUM(T$1:T1238),"")</f>
        <v/>
      </c>
      <c r="V1239" s="9" t="str">
        <f t="shared" si="215"/>
        <v/>
      </c>
      <c r="W1239" s="28" t="str">
        <f t="shared" si="216"/>
        <v/>
      </c>
      <c r="X1239" s="114" t="str">
        <f t="shared" si="217"/>
        <v/>
      </c>
      <c r="Y1239" s="114" t="str">
        <f t="shared" si="218"/>
        <v/>
      </c>
      <c r="Z1239" s="114" t="str">
        <f t="shared" si="219"/>
        <v/>
      </c>
    </row>
    <row r="1240" spans="3:26" ht="15.75" customHeight="1" x14ac:dyDescent="0.2">
      <c r="C1240" t="str">
        <f t="shared" si="209"/>
        <v/>
      </c>
      <c r="E1240" s="3" t="str">
        <f>IF(B1240="","",IFERROR(VLOOKUP(B1240,Ingredients!$A:$G,4,FALSE),"ingredient not in list"))</f>
        <v/>
      </c>
      <c r="F1240" t="str">
        <f t="shared" si="210"/>
        <v/>
      </c>
      <c r="G1240" s="9" t="str">
        <f>IF(B1240="", "", IFERROR((VLOOKUP(B1240,Ingredients!$A:$H,8,FALSE)*(D1240/(VLOOKUP(B1240,Ingredients!$A:$H,3,FALSE)))), "ingredient not in list"))</f>
        <v/>
      </c>
      <c r="H1240" t="str">
        <f t="shared" si="211"/>
        <v/>
      </c>
      <c r="I1240" s="69" t="str">
        <f>IF($B1240="", "", IFERROR((VLOOKUP($B1240,Ingredients!$A:$K,9,FALSE)*($D1240/(VLOOKUP($B1240,Ingredients!$A:$K,3,FALSE)))), "ingredient not in list"))</f>
        <v/>
      </c>
      <c r="J1240" t="str">
        <f t="shared" si="212"/>
        <v/>
      </c>
      <c r="K1240" s="69" t="str">
        <f>IF($B1240="", "", IFERROR((VLOOKUP($B1240,Ingredients!$A:$K,10,FALSE)*($D1240/(VLOOKUP($B1240,Ingredients!$A:$K,3,FALSE)))), "ingredient not in list"))</f>
        <v/>
      </c>
      <c r="L1240" t="str">
        <f t="shared" si="213"/>
        <v/>
      </c>
      <c r="M1240" s="69" t="str">
        <f>IF($B1240="", "", IFERROR((VLOOKUP($B1240,Ingredients!$A:$K,11,FALSE)*($D1240/(VLOOKUP($B1240,Ingredients!$A:$K,3,FALSE)))), "ingredient not in list"))</f>
        <v/>
      </c>
      <c r="N1240" t="str">
        <f t="shared" si="214"/>
        <v/>
      </c>
      <c r="O1240" s="29" t="str">
        <f>IF($B1240="", "", IFERROR((VLOOKUP($B1240,Ingredients!$A:$H,6,FALSE)*($D1240/(VLOOKUP($B1240,Ingredients!$A:$H,3,FALSE)))), "ingredient not in list"))</f>
        <v/>
      </c>
      <c r="P1240" s="9" t="str">
        <f>IF(AND(G1240&lt;&gt;"",G1241=""),SUM(G$1:G1241)-SUM(P$1:P1239),"")</f>
        <v/>
      </c>
      <c r="Q1240" t="str">
        <f>IF(AND(O1240&lt;&gt;"",O1241=""),SUM(O$1:O1241)-SUM(Q$1:Q1239),"")</f>
        <v/>
      </c>
      <c r="R1240" s="114" t="str">
        <f>IF(AND(I1240&lt;&gt;"",I1241=""),SUM(I$1:I1241)-SUM(R$1:R1239),"")</f>
        <v/>
      </c>
      <c r="S1240" s="114" t="str">
        <f>IF(AND(K1240&lt;&gt;"",K1241=""),SUM(K$1:K1241)-SUM(S$1:S1239),"")</f>
        <v/>
      </c>
      <c r="T1240" s="114" t="str">
        <f>IF(AND(M1240&lt;&gt;"",M1241=""),SUM(M$1:M1241)-SUM(T$1:T1239),"")</f>
        <v/>
      </c>
      <c r="V1240" s="9" t="str">
        <f t="shared" si="215"/>
        <v/>
      </c>
      <c r="W1240" s="28" t="str">
        <f t="shared" si="216"/>
        <v/>
      </c>
      <c r="X1240" s="114" t="str">
        <f t="shared" si="217"/>
        <v/>
      </c>
      <c r="Y1240" s="114" t="str">
        <f t="shared" si="218"/>
        <v/>
      </c>
      <c r="Z1240" s="114" t="str">
        <f t="shared" si="219"/>
        <v/>
      </c>
    </row>
    <row r="1241" spans="3:26" ht="15.75" customHeight="1" x14ac:dyDescent="0.2">
      <c r="C1241" t="str">
        <f t="shared" si="209"/>
        <v/>
      </c>
      <c r="E1241" s="3" t="str">
        <f>IF(B1241="","",IFERROR(VLOOKUP(B1241,Ingredients!$A:$G,4,FALSE),"ingredient not in list"))</f>
        <v/>
      </c>
      <c r="F1241" t="str">
        <f t="shared" si="210"/>
        <v/>
      </c>
      <c r="G1241" s="9" t="str">
        <f>IF(B1241="", "", IFERROR((VLOOKUP(B1241,Ingredients!$A:$H,8,FALSE)*(D1241/(VLOOKUP(B1241,Ingredients!$A:$H,3,FALSE)))), "ingredient not in list"))</f>
        <v/>
      </c>
      <c r="H1241" t="str">
        <f t="shared" si="211"/>
        <v/>
      </c>
      <c r="I1241" s="69" t="str">
        <f>IF($B1241="", "", IFERROR((VLOOKUP($B1241,Ingredients!$A:$K,9,FALSE)*($D1241/(VLOOKUP($B1241,Ingredients!$A:$K,3,FALSE)))), "ingredient not in list"))</f>
        <v/>
      </c>
      <c r="J1241" t="str">
        <f t="shared" si="212"/>
        <v/>
      </c>
      <c r="K1241" s="69" t="str">
        <f>IF($B1241="", "", IFERROR((VLOOKUP($B1241,Ingredients!$A:$K,10,FALSE)*($D1241/(VLOOKUP($B1241,Ingredients!$A:$K,3,FALSE)))), "ingredient not in list"))</f>
        <v/>
      </c>
      <c r="L1241" t="str">
        <f t="shared" si="213"/>
        <v/>
      </c>
      <c r="M1241" s="69" t="str">
        <f>IF($B1241="", "", IFERROR((VLOOKUP($B1241,Ingredients!$A:$K,11,FALSE)*($D1241/(VLOOKUP($B1241,Ingredients!$A:$K,3,FALSE)))), "ingredient not in list"))</f>
        <v/>
      </c>
      <c r="N1241" t="str">
        <f t="shared" si="214"/>
        <v/>
      </c>
      <c r="O1241" s="29" t="str">
        <f>IF($B1241="", "", IFERROR((VLOOKUP($B1241,Ingredients!$A:$H,6,FALSE)*($D1241/(VLOOKUP($B1241,Ingredients!$A:$H,3,FALSE)))), "ingredient not in list"))</f>
        <v/>
      </c>
      <c r="P1241" s="9" t="str">
        <f>IF(AND(G1241&lt;&gt;"",G1242=""),SUM(G$1:G1242)-SUM(P$1:P1240),"")</f>
        <v/>
      </c>
      <c r="Q1241" t="str">
        <f>IF(AND(O1241&lt;&gt;"",O1242=""),SUM(O$1:O1242)-SUM(Q$1:Q1240),"")</f>
        <v/>
      </c>
      <c r="R1241" s="114" t="str">
        <f>IF(AND(I1241&lt;&gt;"",I1242=""),SUM(I$1:I1242)-SUM(R$1:R1240),"")</f>
        <v/>
      </c>
      <c r="S1241" s="114" t="str">
        <f>IF(AND(K1241&lt;&gt;"",K1242=""),SUM(K$1:K1242)-SUM(S$1:S1240),"")</f>
        <v/>
      </c>
      <c r="T1241" s="114" t="str">
        <f>IF(AND(M1241&lt;&gt;"",M1242=""),SUM(M$1:M1242)-SUM(T$1:T1240),"")</f>
        <v/>
      </c>
      <c r="V1241" s="9" t="str">
        <f t="shared" si="215"/>
        <v/>
      </c>
      <c r="W1241" s="28" t="str">
        <f t="shared" si="216"/>
        <v/>
      </c>
      <c r="X1241" s="114" t="str">
        <f t="shared" si="217"/>
        <v/>
      </c>
      <c r="Y1241" s="114" t="str">
        <f t="shared" si="218"/>
        <v/>
      </c>
      <c r="Z1241" s="114" t="str">
        <f t="shared" si="219"/>
        <v/>
      </c>
    </row>
    <row r="1242" spans="3:26" ht="15.75" customHeight="1" x14ac:dyDescent="0.2">
      <c r="C1242" t="str">
        <f t="shared" si="209"/>
        <v/>
      </c>
      <c r="E1242" s="3" t="str">
        <f>IF(B1242="","",IFERROR(VLOOKUP(B1242,Ingredients!$A:$G,4,FALSE),"ingredient not in list"))</f>
        <v/>
      </c>
      <c r="F1242" t="str">
        <f t="shared" si="210"/>
        <v/>
      </c>
      <c r="G1242" s="9" t="str">
        <f>IF(B1242="", "", IFERROR((VLOOKUP(B1242,Ingredients!$A:$H,8,FALSE)*(D1242/(VLOOKUP(B1242,Ingredients!$A:$H,3,FALSE)))), "ingredient not in list"))</f>
        <v/>
      </c>
      <c r="H1242" t="str">
        <f t="shared" si="211"/>
        <v/>
      </c>
      <c r="I1242" s="69" t="str">
        <f>IF($B1242="", "", IFERROR((VLOOKUP($B1242,Ingredients!$A:$K,9,FALSE)*($D1242/(VLOOKUP($B1242,Ingredients!$A:$K,3,FALSE)))), "ingredient not in list"))</f>
        <v/>
      </c>
      <c r="J1242" t="str">
        <f t="shared" si="212"/>
        <v/>
      </c>
      <c r="K1242" s="69" t="str">
        <f>IF($B1242="", "", IFERROR((VLOOKUP($B1242,Ingredients!$A:$K,10,FALSE)*($D1242/(VLOOKUP($B1242,Ingredients!$A:$K,3,FALSE)))), "ingredient not in list"))</f>
        <v/>
      </c>
      <c r="L1242" t="str">
        <f t="shared" si="213"/>
        <v/>
      </c>
      <c r="M1242" s="69" t="str">
        <f>IF($B1242="", "", IFERROR((VLOOKUP($B1242,Ingredients!$A:$K,11,FALSE)*($D1242/(VLOOKUP($B1242,Ingredients!$A:$K,3,FALSE)))), "ingredient not in list"))</f>
        <v/>
      </c>
      <c r="N1242" t="str">
        <f t="shared" si="214"/>
        <v/>
      </c>
      <c r="O1242" s="29" t="str">
        <f>IF($B1242="", "", IFERROR((VLOOKUP($B1242,Ingredients!$A:$H,6,FALSE)*($D1242/(VLOOKUP($B1242,Ingredients!$A:$H,3,FALSE)))), "ingredient not in list"))</f>
        <v/>
      </c>
      <c r="P1242" s="9" t="str">
        <f>IF(AND(G1242&lt;&gt;"",G1243=""),SUM(G$1:G1243)-SUM(P$1:P1241),"")</f>
        <v/>
      </c>
      <c r="Q1242" t="str">
        <f>IF(AND(O1242&lt;&gt;"",O1243=""),SUM(O$1:O1243)-SUM(Q$1:Q1241),"")</f>
        <v/>
      </c>
      <c r="R1242" s="114" t="str">
        <f>IF(AND(I1242&lt;&gt;"",I1243=""),SUM(I$1:I1243)-SUM(R$1:R1241),"")</f>
        <v/>
      </c>
      <c r="S1242" s="114" t="str">
        <f>IF(AND(K1242&lt;&gt;"",K1243=""),SUM(K$1:K1243)-SUM(S$1:S1241),"")</f>
        <v/>
      </c>
      <c r="T1242" s="114" t="str">
        <f>IF(AND(M1242&lt;&gt;"",M1243=""),SUM(M$1:M1243)-SUM(T$1:T1241),"")</f>
        <v/>
      </c>
      <c r="V1242" s="9" t="str">
        <f t="shared" si="215"/>
        <v/>
      </c>
      <c r="W1242" s="28" t="str">
        <f t="shared" si="216"/>
        <v/>
      </c>
      <c r="X1242" s="114" t="str">
        <f t="shared" si="217"/>
        <v/>
      </c>
      <c r="Y1242" s="114" t="str">
        <f t="shared" si="218"/>
        <v/>
      </c>
      <c r="Z1242" s="114" t="str">
        <f t="shared" si="219"/>
        <v/>
      </c>
    </row>
    <row r="1243" spans="3:26" ht="15.75" customHeight="1" x14ac:dyDescent="0.2">
      <c r="C1243" t="str">
        <f t="shared" si="209"/>
        <v/>
      </c>
      <c r="E1243" s="3" t="str">
        <f>IF(B1243="","",IFERROR(VLOOKUP(B1243,Ingredients!$A:$G,4,FALSE),"ingredient not in list"))</f>
        <v/>
      </c>
      <c r="F1243" t="str">
        <f t="shared" si="210"/>
        <v/>
      </c>
      <c r="G1243" s="9" t="str">
        <f>IF(B1243="", "", IFERROR((VLOOKUP(B1243,Ingredients!$A:$H,8,FALSE)*(D1243/(VLOOKUP(B1243,Ingredients!$A:$H,3,FALSE)))), "ingredient not in list"))</f>
        <v/>
      </c>
      <c r="H1243" t="str">
        <f t="shared" si="211"/>
        <v/>
      </c>
      <c r="I1243" s="69" t="str">
        <f>IF($B1243="", "", IFERROR((VLOOKUP($B1243,Ingredients!$A:$K,9,FALSE)*($D1243/(VLOOKUP($B1243,Ingredients!$A:$K,3,FALSE)))), "ingredient not in list"))</f>
        <v/>
      </c>
      <c r="J1243" t="str">
        <f t="shared" si="212"/>
        <v/>
      </c>
      <c r="K1243" s="69" t="str">
        <f>IF($B1243="", "", IFERROR((VLOOKUP($B1243,Ingredients!$A:$K,10,FALSE)*($D1243/(VLOOKUP($B1243,Ingredients!$A:$K,3,FALSE)))), "ingredient not in list"))</f>
        <v/>
      </c>
      <c r="L1243" t="str">
        <f t="shared" si="213"/>
        <v/>
      </c>
      <c r="M1243" s="69" t="str">
        <f>IF($B1243="", "", IFERROR((VLOOKUP($B1243,Ingredients!$A:$K,11,FALSE)*($D1243/(VLOOKUP($B1243,Ingredients!$A:$K,3,FALSE)))), "ingredient not in list"))</f>
        <v/>
      </c>
      <c r="N1243" t="str">
        <f t="shared" si="214"/>
        <v/>
      </c>
      <c r="O1243" s="29" t="str">
        <f>IF($B1243="", "", IFERROR((VLOOKUP($B1243,Ingredients!$A:$H,6,FALSE)*($D1243/(VLOOKUP($B1243,Ingredients!$A:$H,3,FALSE)))), "ingredient not in list"))</f>
        <v/>
      </c>
      <c r="P1243" s="9" t="str">
        <f>IF(AND(G1243&lt;&gt;"",G1244=""),SUM(G$1:G1244)-SUM(P$1:P1242),"")</f>
        <v/>
      </c>
      <c r="Q1243" t="str">
        <f>IF(AND(O1243&lt;&gt;"",O1244=""),SUM(O$1:O1244)-SUM(Q$1:Q1242),"")</f>
        <v/>
      </c>
      <c r="R1243" s="114" t="str">
        <f>IF(AND(I1243&lt;&gt;"",I1244=""),SUM(I$1:I1244)-SUM(R$1:R1242),"")</f>
        <v/>
      </c>
      <c r="S1243" s="114" t="str">
        <f>IF(AND(K1243&lt;&gt;"",K1244=""),SUM(K$1:K1244)-SUM(S$1:S1242),"")</f>
        <v/>
      </c>
      <c r="T1243" s="114" t="str">
        <f>IF(AND(M1243&lt;&gt;"",M1244=""),SUM(M$1:M1244)-SUM(T$1:T1242),"")</f>
        <v/>
      </c>
      <c r="V1243" s="9" t="str">
        <f t="shared" si="215"/>
        <v/>
      </c>
      <c r="W1243" s="28" t="str">
        <f t="shared" si="216"/>
        <v/>
      </c>
      <c r="X1243" s="114" t="str">
        <f t="shared" si="217"/>
        <v/>
      </c>
      <c r="Y1243" s="114" t="str">
        <f t="shared" si="218"/>
        <v/>
      </c>
      <c r="Z1243" s="114" t="str">
        <f t="shared" si="219"/>
        <v/>
      </c>
    </row>
    <row r="1244" spans="3:26" ht="15.75" customHeight="1" x14ac:dyDescent="0.2">
      <c r="C1244" t="str">
        <f t="shared" si="209"/>
        <v/>
      </c>
      <c r="E1244" s="3" t="str">
        <f>IF(B1244="","",IFERROR(VLOOKUP(B1244,Ingredients!$A:$G,4,FALSE),"ingredient not in list"))</f>
        <v/>
      </c>
      <c r="F1244" t="str">
        <f t="shared" si="210"/>
        <v/>
      </c>
      <c r="G1244" s="9" t="str">
        <f>IF(B1244="", "", IFERROR((VLOOKUP(B1244,Ingredients!$A:$H,8,FALSE)*(D1244/(VLOOKUP(B1244,Ingredients!$A:$H,3,FALSE)))), "ingredient not in list"))</f>
        <v/>
      </c>
      <c r="H1244" t="str">
        <f t="shared" si="211"/>
        <v/>
      </c>
      <c r="I1244" s="69" t="str">
        <f>IF($B1244="", "", IFERROR((VLOOKUP($B1244,Ingredients!$A:$K,9,FALSE)*($D1244/(VLOOKUP($B1244,Ingredients!$A:$K,3,FALSE)))), "ingredient not in list"))</f>
        <v/>
      </c>
      <c r="J1244" t="str">
        <f t="shared" si="212"/>
        <v/>
      </c>
      <c r="K1244" s="69" t="str">
        <f>IF($B1244="", "", IFERROR((VLOOKUP($B1244,Ingredients!$A:$K,10,FALSE)*($D1244/(VLOOKUP($B1244,Ingredients!$A:$K,3,FALSE)))), "ingredient not in list"))</f>
        <v/>
      </c>
      <c r="L1244" t="str">
        <f t="shared" si="213"/>
        <v/>
      </c>
      <c r="M1244" s="69" t="str">
        <f>IF($B1244="", "", IFERROR((VLOOKUP($B1244,Ingredients!$A:$K,11,FALSE)*($D1244/(VLOOKUP($B1244,Ingredients!$A:$K,3,FALSE)))), "ingredient not in list"))</f>
        <v/>
      </c>
      <c r="N1244" t="str">
        <f t="shared" si="214"/>
        <v/>
      </c>
      <c r="O1244" s="29" t="str">
        <f>IF($B1244="", "", IFERROR((VLOOKUP($B1244,Ingredients!$A:$H,6,FALSE)*($D1244/(VLOOKUP($B1244,Ingredients!$A:$H,3,FALSE)))), "ingredient not in list"))</f>
        <v/>
      </c>
      <c r="P1244" s="9" t="str">
        <f>IF(AND(G1244&lt;&gt;"",G1245=""),SUM(G$1:G1245)-SUM(P$1:P1243),"")</f>
        <v/>
      </c>
      <c r="Q1244" t="str">
        <f>IF(AND(O1244&lt;&gt;"",O1245=""),SUM(O$1:O1245)-SUM(Q$1:Q1243),"")</f>
        <v/>
      </c>
      <c r="R1244" s="114" t="str">
        <f>IF(AND(I1244&lt;&gt;"",I1245=""),SUM(I$1:I1245)-SUM(R$1:R1243),"")</f>
        <v/>
      </c>
      <c r="S1244" s="114" t="str">
        <f>IF(AND(K1244&lt;&gt;"",K1245=""),SUM(K$1:K1245)-SUM(S$1:S1243),"")</f>
        <v/>
      </c>
      <c r="T1244" s="114" t="str">
        <f>IF(AND(M1244&lt;&gt;"",M1245=""),SUM(M$1:M1245)-SUM(T$1:T1243),"")</f>
        <v/>
      </c>
      <c r="V1244" s="9" t="str">
        <f t="shared" si="215"/>
        <v/>
      </c>
      <c r="W1244" s="28" t="str">
        <f t="shared" si="216"/>
        <v/>
      </c>
      <c r="X1244" s="114" t="str">
        <f t="shared" si="217"/>
        <v/>
      </c>
      <c r="Y1244" s="114" t="str">
        <f t="shared" si="218"/>
        <v/>
      </c>
      <c r="Z1244" s="114" t="str">
        <f t="shared" si="219"/>
        <v/>
      </c>
    </row>
    <row r="1245" spans="3:26" ht="15.75" customHeight="1" x14ac:dyDescent="0.2">
      <c r="C1245" t="str">
        <f t="shared" si="209"/>
        <v/>
      </c>
      <c r="E1245" s="3" t="str">
        <f>IF(B1245="","",IFERROR(VLOOKUP(B1245,Ingredients!$A:$G,4,FALSE),"ingredient not in list"))</f>
        <v/>
      </c>
      <c r="F1245" t="str">
        <f t="shared" si="210"/>
        <v/>
      </c>
      <c r="G1245" s="9" t="str">
        <f>IF(B1245="", "", IFERROR((VLOOKUP(B1245,Ingredients!$A:$H,8,FALSE)*(D1245/(VLOOKUP(B1245,Ingredients!$A:$H,3,FALSE)))), "ingredient not in list"))</f>
        <v/>
      </c>
      <c r="H1245" t="str">
        <f t="shared" si="211"/>
        <v/>
      </c>
      <c r="I1245" s="69" t="str">
        <f>IF($B1245="", "", IFERROR((VLOOKUP($B1245,Ingredients!$A:$K,9,FALSE)*($D1245/(VLOOKUP($B1245,Ingredients!$A:$K,3,FALSE)))), "ingredient not in list"))</f>
        <v/>
      </c>
      <c r="J1245" t="str">
        <f t="shared" si="212"/>
        <v/>
      </c>
      <c r="K1245" s="69" t="str">
        <f>IF($B1245="", "", IFERROR((VLOOKUP($B1245,Ingredients!$A:$K,10,FALSE)*($D1245/(VLOOKUP($B1245,Ingredients!$A:$K,3,FALSE)))), "ingredient not in list"))</f>
        <v/>
      </c>
      <c r="L1245" t="str">
        <f t="shared" si="213"/>
        <v/>
      </c>
      <c r="M1245" s="69" t="str">
        <f>IF($B1245="", "", IFERROR((VLOOKUP($B1245,Ingredients!$A:$K,11,FALSE)*($D1245/(VLOOKUP($B1245,Ingredients!$A:$K,3,FALSE)))), "ingredient not in list"))</f>
        <v/>
      </c>
      <c r="N1245" t="str">
        <f t="shared" si="214"/>
        <v/>
      </c>
      <c r="O1245" s="29" t="str">
        <f>IF($B1245="", "", IFERROR((VLOOKUP($B1245,Ingredients!$A:$H,6,FALSE)*($D1245/(VLOOKUP($B1245,Ingredients!$A:$H,3,FALSE)))), "ingredient not in list"))</f>
        <v/>
      </c>
      <c r="P1245" s="9" t="str">
        <f>IF(AND(G1245&lt;&gt;"",G1246=""),SUM(G$1:G1246)-SUM(P$1:P1244),"")</f>
        <v/>
      </c>
      <c r="Q1245" t="str">
        <f>IF(AND(O1245&lt;&gt;"",O1246=""),SUM(O$1:O1246)-SUM(Q$1:Q1244),"")</f>
        <v/>
      </c>
      <c r="R1245" s="114" t="str">
        <f>IF(AND(I1245&lt;&gt;"",I1246=""),SUM(I$1:I1246)-SUM(R$1:R1244),"")</f>
        <v/>
      </c>
      <c r="S1245" s="114" t="str">
        <f>IF(AND(K1245&lt;&gt;"",K1246=""),SUM(K$1:K1246)-SUM(S$1:S1244),"")</f>
        <v/>
      </c>
      <c r="T1245" s="114" t="str">
        <f>IF(AND(M1245&lt;&gt;"",M1246=""),SUM(M$1:M1246)-SUM(T$1:T1244),"")</f>
        <v/>
      </c>
      <c r="V1245" s="9" t="str">
        <f t="shared" si="215"/>
        <v/>
      </c>
      <c r="W1245" s="28" t="str">
        <f t="shared" si="216"/>
        <v/>
      </c>
      <c r="X1245" s="114" t="str">
        <f t="shared" si="217"/>
        <v/>
      </c>
      <c r="Y1245" s="114" t="str">
        <f t="shared" si="218"/>
        <v/>
      </c>
      <c r="Z1245" s="114" t="str">
        <f t="shared" si="219"/>
        <v/>
      </c>
    </row>
    <row r="1246" spans="3:26" ht="15.75" customHeight="1" x14ac:dyDescent="0.2">
      <c r="C1246" t="str">
        <f t="shared" si="209"/>
        <v/>
      </c>
      <c r="E1246" s="3" t="str">
        <f>IF(B1246="","",IFERROR(VLOOKUP(B1246,Ingredients!$A:$G,4,FALSE),"ingredient not in list"))</f>
        <v/>
      </c>
      <c r="F1246" t="str">
        <f t="shared" si="210"/>
        <v/>
      </c>
      <c r="G1246" s="9" t="str">
        <f>IF(B1246="", "", IFERROR((VLOOKUP(B1246,Ingredients!$A:$H,8,FALSE)*(D1246/(VLOOKUP(B1246,Ingredients!$A:$H,3,FALSE)))), "ingredient not in list"))</f>
        <v/>
      </c>
      <c r="H1246" t="str">
        <f t="shared" si="211"/>
        <v/>
      </c>
      <c r="I1246" s="69" t="str">
        <f>IF($B1246="", "", IFERROR((VLOOKUP($B1246,Ingredients!$A:$K,9,FALSE)*($D1246/(VLOOKUP($B1246,Ingredients!$A:$K,3,FALSE)))), "ingredient not in list"))</f>
        <v/>
      </c>
      <c r="J1246" t="str">
        <f t="shared" si="212"/>
        <v/>
      </c>
      <c r="K1246" s="69" t="str">
        <f>IF($B1246="", "", IFERROR((VLOOKUP($B1246,Ingredients!$A:$K,10,FALSE)*($D1246/(VLOOKUP($B1246,Ingredients!$A:$K,3,FALSE)))), "ingredient not in list"))</f>
        <v/>
      </c>
      <c r="L1246" t="str">
        <f t="shared" si="213"/>
        <v/>
      </c>
      <c r="M1246" s="69" t="str">
        <f>IF($B1246="", "", IFERROR((VLOOKUP($B1246,Ingredients!$A:$K,11,FALSE)*($D1246/(VLOOKUP($B1246,Ingredients!$A:$K,3,FALSE)))), "ingredient not in list"))</f>
        <v/>
      </c>
      <c r="N1246" t="str">
        <f t="shared" si="214"/>
        <v/>
      </c>
      <c r="O1246" s="29" t="str">
        <f>IF($B1246="", "", IFERROR((VLOOKUP($B1246,Ingredients!$A:$H,6,FALSE)*($D1246/(VLOOKUP($B1246,Ingredients!$A:$H,3,FALSE)))), "ingredient not in list"))</f>
        <v/>
      </c>
      <c r="P1246" s="9" t="str">
        <f>IF(AND(G1246&lt;&gt;"",G1247=""),SUM(G$1:G1247)-SUM(P$1:P1245),"")</f>
        <v/>
      </c>
      <c r="Q1246" t="str">
        <f>IF(AND(O1246&lt;&gt;"",O1247=""),SUM(O$1:O1247)-SUM(Q$1:Q1245),"")</f>
        <v/>
      </c>
      <c r="R1246" s="114" t="str">
        <f>IF(AND(I1246&lt;&gt;"",I1247=""),SUM(I$1:I1247)-SUM(R$1:R1245),"")</f>
        <v/>
      </c>
      <c r="S1246" s="114" t="str">
        <f>IF(AND(K1246&lt;&gt;"",K1247=""),SUM(K$1:K1247)-SUM(S$1:S1245),"")</f>
        <v/>
      </c>
      <c r="T1246" s="114" t="str">
        <f>IF(AND(M1246&lt;&gt;"",M1247=""),SUM(M$1:M1247)-SUM(T$1:T1245),"")</f>
        <v/>
      </c>
      <c r="V1246" s="9" t="str">
        <f t="shared" si="215"/>
        <v/>
      </c>
      <c r="W1246" s="28" t="str">
        <f t="shared" si="216"/>
        <v/>
      </c>
      <c r="X1246" s="114" t="str">
        <f t="shared" si="217"/>
        <v/>
      </c>
      <c r="Y1246" s="114" t="str">
        <f t="shared" si="218"/>
        <v/>
      </c>
      <c r="Z1246" s="114" t="str">
        <f t="shared" si="219"/>
        <v/>
      </c>
    </row>
    <row r="1247" spans="3:26" ht="15.75" customHeight="1" x14ac:dyDescent="0.2">
      <c r="C1247" t="str">
        <f t="shared" si="209"/>
        <v/>
      </c>
      <c r="E1247" s="3" t="str">
        <f>IF(B1247="","",IFERROR(VLOOKUP(B1247,Ingredients!$A:$G,4,FALSE),"ingredient not in list"))</f>
        <v/>
      </c>
      <c r="F1247" t="str">
        <f t="shared" si="210"/>
        <v/>
      </c>
      <c r="G1247" s="9" t="str">
        <f>IF(B1247="", "", IFERROR((VLOOKUP(B1247,Ingredients!$A:$H,8,FALSE)*(D1247/(VLOOKUP(B1247,Ingredients!$A:$H,3,FALSE)))), "ingredient not in list"))</f>
        <v/>
      </c>
      <c r="H1247" t="str">
        <f t="shared" si="211"/>
        <v/>
      </c>
      <c r="I1247" s="69" t="str">
        <f>IF($B1247="", "", IFERROR((VLOOKUP($B1247,Ingredients!$A:$K,9,FALSE)*($D1247/(VLOOKUP($B1247,Ingredients!$A:$K,3,FALSE)))), "ingredient not in list"))</f>
        <v/>
      </c>
      <c r="J1247" t="str">
        <f t="shared" si="212"/>
        <v/>
      </c>
      <c r="K1247" s="69" t="str">
        <f>IF($B1247="", "", IFERROR((VLOOKUP($B1247,Ingredients!$A:$K,10,FALSE)*($D1247/(VLOOKUP($B1247,Ingredients!$A:$K,3,FALSE)))), "ingredient not in list"))</f>
        <v/>
      </c>
      <c r="L1247" t="str">
        <f t="shared" si="213"/>
        <v/>
      </c>
      <c r="M1247" s="69" t="str">
        <f>IF($B1247="", "", IFERROR((VLOOKUP($B1247,Ingredients!$A:$K,11,FALSE)*($D1247/(VLOOKUP($B1247,Ingredients!$A:$K,3,FALSE)))), "ingredient not in list"))</f>
        <v/>
      </c>
      <c r="N1247" t="str">
        <f t="shared" si="214"/>
        <v/>
      </c>
      <c r="O1247" s="29" t="str">
        <f>IF($B1247="", "", IFERROR((VLOOKUP($B1247,Ingredients!$A:$H,6,FALSE)*($D1247/(VLOOKUP($B1247,Ingredients!$A:$H,3,FALSE)))), "ingredient not in list"))</f>
        <v/>
      </c>
      <c r="P1247" s="9" t="str">
        <f>IF(AND(G1247&lt;&gt;"",G1248=""),SUM(G$1:G1248)-SUM(P$1:P1246),"")</f>
        <v/>
      </c>
      <c r="Q1247" t="str">
        <f>IF(AND(O1247&lt;&gt;"",O1248=""),SUM(O$1:O1248)-SUM(Q$1:Q1246),"")</f>
        <v/>
      </c>
      <c r="R1247" s="114" t="str">
        <f>IF(AND(I1247&lt;&gt;"",I1248=""),SUM(I$1:I1248)-SUM(R$1:R1246),"")</f>
        <v/>
      </c>
      <c r="S1247" s="114" t="str">
        <f>IF(AND(K1247&lt;&gt;"",K1248=""),SUM(K$1:K1248)-SUM(S$1:S1246),"")</f>
        <v/>
      </c>
      <c r="T1247" s="114" t="str">
        <f>IF(AND(M1247&lt;&gt;"",M1248=""),SUM(M$1:M1248)-SUM(T$1:T1246),"")</f>
        <v/>
      </c>
      <c r="V1247" s="9" t="str">
        <f t="shared" si="215"/>
        <v/>
      </c>
      <c r="W1247" s="28" t="str">
        <f t="shared" si="216"/>
        <v/>
      </c>
      <c r="X1247" s="114" t="str">
        <f t="shared" si="217"/>
        <v/>
      </c>
      <c r="Y1247" s="114" t="str">
        <f t="shared" si="218"/>
        <v/>
      </c>
      <c r="Z1247" s="114" t="str">
        <f t="shared" si="219"/>
        <v/>
      </c>
    </row>
    <row r="1248" spans="3:26" ht="15.75" customHeight="1" x14ac:dyDescent="0.2">
      <c r="C1248" t="str">
        <f t="shared" si="209"/>
        <v/>
      </c>
      <c r="E1248" s="3" t="str">
        <f>IF(B1248="","",IFERROR(VLOOKUP(B1248,Ingredients!$A:$G,4,FALSE),"ingredient not in list"))</f>
        <v/>
      </c>
      <c r="F1248" t="str">
        <f t="shared" si="210"/>
        <v/>
      </c>
      <c r="G1248" s="9" t="str">
        <f>IF(B1248="", "", IFERROR((VLOOKUP(B1248,Ingredients!$A:$H,8,FALSE)*(D1248/(VLOOKUP(B1248,Ingredients!$A:$H,3,FALSE)))), "ingredient not in list"))</f>
        <v/>
      </c>
      <c r="H1248" t="str">
        <f t="shared" si="211"/>
        <v/>
      </c>
      <c r="I1248" s="69" t="str">
        <f>IF($B1248="", "", IFERROR((VLOOKUP($B1248,Ingredients!$A:$K,9,FALSE)*($D1248/(VLOOKUP($B1248,Ingredients!$A:$K,3,FALSE)))), "ingredient not in list"))</f>
        <v/>
      </c>
      <c r="J1248" t="str">
        <f t="shared" si="212"/>
        <v/>
      </c>
      <c r="K1248" s="69" t="str">
        <f>IF($B1248="", "", IFERROR((VLOOKUP($B1248,Ingredients!$A:$K,10,FALSE)*($D1248/(VLOOKUP($B1248,Ingredients!$A:$K,3,FALSE)))), "ingredient not in list"))</f>
        <v/>
      </c>
      <c r="L1248" t="str">
        <f t="shared" si="213"/>
        <v/>
      </c>
      <c r="M1248" s="69" t="str">
        <f>IF($B1248="", "", IFERROR((VLOOKUP($B1248,Ingredients!$A:$K,11,FALSE)*($D1248/(VLOOKUP($B1248,Ingredients!$A:$K,3,FALSE)))), "ingredient not in list"))</f>
        <v/>
      </c>
      <c r="N1248" t="str">
        <f t="shared" si="214"/>
        <v/>
      </c>
      <c r="O1248" s="29" t="str">
        <f>IF($B1248="", "", IFERROR((VLOOKUP($B1248,Ingredients!$A:$H,6,FALSE)*($D1248/(VLOOKUP($B1248,Ingredients!$A:$H,3,FALSE)))), "ingredient not in list"))</f>
        <v/>
      </c>
      <c r="P1248" s="9" t="str">
        <f>IF(AND(G1248&lt;&gt;"",G1249=""),SUM(G$1:G1249)-SUM(P$1:P1247),"")</f>
        <v/>
      </c>
      <c r="Q1248" t="str">
        <f>IF(AND(O1248&lt;&gt;"",O1249=""),SUM(O$1:O1249)-SUM(Q$1:Q1247),"")</f>
        <v/>
      </c>
      <c r="R1248" s="114" t="str">
        <f>IF(AND(I1248&lt;&gt;"",I1249=""),SUM(I$1:I1249)-SUM(R$1:R1247),"")</f>
        <v/>
      </c>
      <c r="S1248" s="114" t="str">
        <f>IF(AND(K1248&lt;&gt;"",K1249=""),SUM(K$1:K1249)-SUM(S$1:S1247),"")</f>
        <v/>
      </c>
      <c r="T1248" s="114" t="str">
        <f>IF(AND(M1248&lt;&gt;"",M1249=""),SUM(M$1:M1249)-SUM(T$1:T1247),"")</f>
        <v/>
      </c>
      <c r="V1248" s="9" t="str">
        <f t="shared" si="215"/>
        <v/>
      </c>
      <c r="W1248" s="28" t="str">
        <f t="shared" si="216"/>
        <v/>
      </c>
      <c r="X1248" s="114" t="str">
        <f t="shared" si="217"/>
        <v/>
      </c>
      <c r="Y1248" s="114" t="str">
        <f t="shared" si="218"/>
        <v/>
      </c>
      <c r="Z1248" s="114" t="str">
        <f t="shared" si="219"/>
        <v/>
      </c>
    </row>
    <row r="1249" spans="3:26" ht="15.75" customHeight="1" x14ac:dyDescent="0.2">
      <c r="C1249" t="str">
        <f t="shared" si="209"/>
        <v/>
      </c>
      <c r="E1249" s="3" t="str">
        <f>IF(B1249="","",IFERROR(VLOOKUP(B1249,Ingredients!$A:$G,4,FALSE),"ingredient not in list"))</f>
        <v/>
      </c>
      <c r="F1249" t="str">
        <f t="shared" si="210"/>
        <v/>
      </c>
      <c r="G1249" s="9" t="str">
        <f>IF(B1249="", "", IFERROR((VLOOKUP(B1249,Ingredients!$A:$H,8,FALSE)*(D1249/(VLOOKUP(B1249,Ingredients!$A:$H,3,FALSE)))), "ingredient not in list"))</f>
        <v/>
      </c>
      <c r="H1249" t="str">
        <f t="shared" si="211"/>
        <v/>
      </c>
      <c r="I1249" s="69" t="str">
        <f>IF($B1249="", "", IFERROR((VLOOKUP($B1249,Ingredients!$A:$K,9,FALSE)*($D1249/(VLOOKUP($B1249,Ingredients!$A:$K,3,FALSE)))), "ingredient not in list"))</f>
        <v/>
      </c>
      <c r="J1249" t="str">
        <f t="shared" si="212"/>
        <v/>
      </c>
      <c r="K1249" s="69" t="str">
        <f>IF($B1249="", "", IFERROR((VLOOKUP($B1249,Ingredients!$A:$K,10,FALSE)*($D1249/(VLOOKUP($B1249,Ingredients!$A:$K,3,FALSE)))), "ingredient not in list"))</f>
        <v/>
      </c>
      <c r="L1249" t="str">
        <f t="shared" si="213"/>
        <v/>
      </c>
      <c r="M1249" s="69" t="str">
        <f>IF($B1249="", "", IFERROR((VLOOKUP($B1249,Ingredients!$A:$K,11,FALSE)*($D1249/(VLOOKUP($B1249,Ingredients!$A:$K,3,FALSE)))), "ingredient not in list"))</f>
        <v/>
      </c>
      <c r="N1249" t="str">
        <f t="shared" si="214"/>
        <v/>
      </c>
      <c r="O1249" s="29" t="str">
        <f>IF($B1249="", "", IFERROR((VLOOKUP($B1249,Ingredients!$A:$H,6,FALSE)*($D1249/(VLOOKUP($B1249,Ingredients!$A:$H,3,FALSE)))), "ingredient not in list"))</f>
        <v/>
      </c>
      <c r="P1249" s="9" t="str">
        <f>IF(AND(G1249&lt;&gt;"",G1250=""),SUM(G$1:G1250)-SUM(P$1:P1248),"")</f>
        <v/>
      </c>
      <c r="Q1249" t="str">
        <f>IF(AND(O1249&lt;&gt;"",O1250=""),SUM(O$1:O1250)-SUM(Q$1:Q1248),"")</f>
        <v/>
      </c>
      <c r="R1249" s="114" t="str">
        <f>IF(AND(I1249&lt;&gt;"",I1250=""),SUM(I$1:I1250)-SUM(R$1:R1248),"")</f>
        <v/>
      </c>
      <c r="S1249" s="114" t="str">
        <f>IF(AND(K1249&lt;&gt;"",K1250=""),SUM(K$1:K1250)-SUM(S$1:S1248),"")</f>
        <v/>
      </c>
      <c r="T1249" s="114" t="str">
        <f>IF(AND(M1249&lt;&gt;"",M1250=""),SUM(M$1:M1250)-SUM(T$1:T1248),"")</f>
        <v/>
      </c>
      <c r="V1249" s="9" t="str">
        <f t="shared" si="215"/>
        <v/>
      </c>
      <c r="W1249" s="28" t="str">
        <f t="shared" si="216"/>
        <v/>
      </c>
      <c r="X1249" s="114" t="str">
        <f t="shared" si="217"/>
        <v/>
      </c>
      <c r="Y1249" s="114" t="str">
        <f t="shared" si="218"/>
        <v/>
      </c>
      <c r="Z1249" s="114" t="str">
        <f t="shared" si="219"/>
        <v/>
      </c>
    </row>
    <row r="1250" spans="3:26" ht="15.75" customHeight="1" x14ac:dyDescent="0.2">
      <c r="C1250" t="str">
        <f t="shared" si="209"/>
        <v/>
      </c>
      <c r="E1250" s="3" t="str">
        <f>IF(B1250="","",IFERROR(VLOOKUP(B1250,Ingredients!$A:$G,4,FALSE),"ingredient not in list"))</f>
        <v/>
      </c>
      <c r="F1250" t="str">
        <f t="shared" si="210"/>
        <v/>
      </c>
      <c r="G1250" s="9" t="str">
        <f>IF(B1250="", "", IFERROR((VLOOKUP(B1250,Ingredients!$A:$H,8,FALSE)*(D1250/(VLOOKUP(B1250,Ingredients!$A:$H,3,FALSE)))), "ingredient not in list"))</f>
        <v/>
      </c>
      <c r="H1250" t="str">
        <f t="shared" si="211"/>
        <v/>
      </c>
      <c r="I1250" s="69" t="str">
        <f>IF($B1250="", "", IFERROR((VLOOKUP($B1250,Ingredients!$A:$K,9,FALSE)*($D1250/(VLOOKUP($B1250,Ingredients!$A:$K,3,FALSE)))), "ingredient not in list"))</f>
        <v/>
      </c>
      <c r="J1250" t="str">
        <f t="shared" si="212"/>
        <v/>
      </c>
      <c r="K1250" s="69" t="str">
        <f>IF($B1250="", "", IFERROR((VLOOKUP($B1250,Ingredients!$A:$K,10,FALSE)*($D1250/(VLOOKUP($B1250,Ingredients!$A:$K,3,FALSE)))), "ingredient not in list"))</f>
        <v/>
      </c>
      <c r="L1250" t="str">
        <f t="shared" si="213"/>
        <v/>
      </c>
      <c r="M1250" s="69" t="str">
        <f>IF($B1250="", "", IFERROR((VLOOKUP($B1250,Ingredients!$A:$K,11,FALSE)*($D1250/(VLOOKUP($B1250,Ingredients!$A:$K,3,FALSE)))), "ingredient not in list"))</f>
        <v/>
      </c>
      <c r="N1250" t="str">
        <f t="shared" si="214"/>
        <v/>
      </c>
      <c r="O1250" s="29" t="str">
        <f>IF($B1250="", "", IFERROR((VLOOKUP($B1250,Ingredients!$A:$H,6,FALSE)*($D1250/(VLOOKUP($B1250,Ingredients!$A:$H,3,FALSE)))), "ingredient not in list"))</f>
        <v/>
      </c>
      <c r="P1250" s="9" t="str">
        <f>IF(AND(G1250&lt;&gt;"",G1251=""),SUM(G$1:G1251)-SUM(P$1:P1249),"")</f>
        <v/>
      </c>
      <c r="Q1250" t="str">
        <f>IF(AND(O1250&lt;&gt;"",O1251=""),SUM(O$1:O1251)-SUM(Q$1:Q1249),"")</f>
        <v/>
      </c>
      <c r="R1250" s="114" t="str">
        <f>IF(AND(I1250&lt;&gt;"",I1251=""),SUM(I$1:I1251)-SUM(R$1:R1249),"")</f>
        <v/>
      </c>
      <c r="S1250" s="114" t="str">
        <f>IF(AND(K1250&lt;&gt;"",K1251=""),SUM(K$1:K1251)-SUM(S$1:S1249),"")</f>
        <v/>
      </c>
      <c r="T1250" s="114" t="str">
        <f>IF(AND(M1250&lt;&gt;"",M1251=""),SUM(M$1:M1251)-SUM(T$1:T1249),"")</f>
        <v/>
      </c>
      <c r="V1250" s="9" t="str">
        <f t="shared" si="215"/>
        <v/>
      </c>
      <c r="W1250" s="28" t="str">
        <f t="shared" si="216"/>
        <v/>
      </c>
      <c r="X1250" s="114" t="str">
        <f t="shared" si="217"/>
        <v/>
      </c>
      <c r="Y1250" s="114" t="str">
        <f t="shared" si="218"/>
        <v/>
      </c>
      <c r="Z1250" s="114" t="str">
        <f t="shared" si="219"/>
        <v/>
      </c>
    </row>
    <row r="1251" spans="3:26" ht="15.75" customHeight="1" x14ac:dyDescent="0.2">
      <c r="C1251" t="str">
        <f t="shared" si="209"/>
        <v/>
      </c>
      <c r="E1251" s="3" t="str">
        <f>IF(B1251="","",IFERROR(VLOOKUP(B1251,Ingredients!$A:$G,4,FALSE),"ingredient not in list"))</f>
        <v/>
      </c>
      <c r="F1251" t="str">
        <f t="shared" si="210"/>
        <v/>
      </c>
      <c r="G1251" s="9" t="str">
        <f>IF(B1251="", "", IFERROR((VLOOKUP(B1251,Ingredients!$A:$H,8,FALSE)*(D1251/(VLOOKUP(B1251,Ingredients!$A:$H,3,FALSE)))), "ingredient not in list"))</f>
        <v/>
      </c>
      <c r="H1251" t="str">
        <f t="shared" si="211"/>
        <v/>
      </c>
      <c r="I1251" s="69" t="str">
        <f>IF($B1251="", "", IFERROR((VLOOKUP($B1251,Ingredients!$A:$K,9,FALSE)*($D1251/(VLOOKUP($B1251,Ingredients!$A:$K,3,FALSE)))), "ingredient not in list"))</f>
        <v/>
      </c>
      <c r="J1251" t="str">
        <f t="shared" si="212"/>
        <v/>
      </c>
      <c r="K1251" s="69" t="str">
        <f>IF($B1251="", "", IFERROR((VLOOKUP($B1251,Ingredients!$A:$K,10,FALSE)*($D1251/(VLOOKUP($B1251,Ingredients!$A:$K,3,FALSE)))), "ingredient not in list"))</f>
        <v/>
      </c>
      <c r="L1251" t="str">
        <f t="shared" si="213"/>
        <v/>
      </c>
      <c r="M1251" s="69" t="str">
        <f>IF($B1251="", "", IFERROR((VLOOKUP($B1251,Ingredients!$A:$K,11,FALSE)*($D1251/(VLOOKUP($B1251,Ingredients!$A:$K,3,FALSE)))), "ingredient not in list"))</f>
        <v/>
      </c>
      <c r="N1251" t="str">
        <f t="shared" si="214"/>
        <v/>
      </c>
      <c r="O1251" s="29" t="str">
        <f>IF($B1251="", "", IFERROR((VLOOKUP($B1251,Ingredients!$A:$H,6,FALSE)*($D1251/(VLOOKUP($B1251,Ingredients!$A:$H,3,FALSE)))), "ingredient not in list"))</f>
        <v/>
      </c>
      <c r="P1251" s="9" t="str">
        <f>IF(AND(G1251&lt;&gt;"",G1252=""),SUM(G$1:G1252)-SUM(P$1:P1250),"")</f>
        <v/>
      </c>
      <c r="Q1251" t="str">
        <f>IF(AND(O1251&lt;&gt;"",O1252=""),SUM(O$1:O1252)-SUM(Q$1:Q1250),"")</f>
        <v/>
      </c>
      <c r="R1251" s="114" t="str">
        <f>IF(AND(I1251&lt;&gt;"",I1252=""),SUM(I$1:I1252)-SUM(R$1:R1250),"")</f>
        <v/>
      </c>
      <c r="S1251" s="114" t="str">
        <f>IF(AND(K1251&lt;&gt;"",K1252=""),SUM(K$1:K1252)-SUM(S$1:S1250),"")</f>
        <v/>
      </c>
      <c r="T1251" s="114" t="str">
        <f>IF(AND(M1251&lt;&gt;"",M1252=""),SUM(M$1:M1252)-SUM(T$1:T1250),"")</f>
        <v/>
      </c>
      <c r="V1251" s="9" t="str">
        <f t="shared" si="215"/>
        <v/>
      </c>
      <c r="W1251" s="28" t="str">
        <f t="shared" si="216"/>
        <v/>
      </c>
      <c r="X1251" s="114" t="str">
        <f t="shared" si="217"/>
        <v/>
      </c>
      <c r="Y1251" s="114" t="str">
        <f t="shared" si="218"/>
        <v/>
      </c>
      <c r="Z1251" s="114" t="str">
        <f t="shared" si="219"/>
        <v/>
      </c>
    </row>
    <row r="1252" spans="3:26" ht="15.75" customHeight="1" x14ac:dyDescent="0.2">
      <c r="C1252" t="str">
        <f t="shared" si="209"/>
        <v/>
      </c>
      <c r="E1252" s="3" t="str">
        <f>IF(B1252="","",IFERROR(VLOOKUP(B1252,Ingredients!$A:$G,4,FALSE),"ingredient not in list"))</f>
        <v/>
      </c>
      <c r="F1252" t="str">
        <f t="shared" si="210"/>
        <v/>
      </c>
      <c r="G1252" s="9" t="str">
        <f>IF(B1252="", "", IFERROR((VLOOKUP(B1252,Ingredients!$A:$H,8,FALSE)*(D1252/(VLOOKUP(B1252,Ingredients!$A:$H,3,FALSE)))), "ingredient not in list"))</f>
        <v/>
      </c>
      <c r="H1252" t="str">
        <f t="shared" si="211"/>
        <v/>
      </c>
      <c r="I1252" s="69" t="str">
        <f>IF($B1252="", "", IFERROR((VLOOKUP($B1252,Ingredients!$A:$K,9,FALSE)*($D1252/(VLOOKUP($B1252,Ingredients!$A:$K,3,FALSE)))), "ingredient not in list"))</f>
        <v/>
      </c>
      <c r="J1252" t="str">
        <f t="shared" si="212"/>
        <v/>
      </c>
      <c r="K1252" s="69" t="str">
        <f>IF($B1252="", "", IFERROR((VLOOKUP($B1252,Ingredients!$A:$K,10,FALSE)*($D1252/(VLOOKUP($B1252,Ingredients!$A:$K,3,FALSE)))), "ingredient not in list"))</f>
        <v/>
      </c>
      <c r="L1252" t="str">
        <f t="shared" si="213"/>
        <v/>
      </c>
      <c r="M1252" s="69" t="str">
        <f>IF($B1252="", "", IFERROR((VLOOKUP($B1252,Ingredients!$A:$K,11,FALSE)*($D1252/(VLOOKUP($B1252,Ingredients!$A:$K,3,FALSE)))), "ingredient not in list"))</f>
        <v/>
      </c>
      <c r="N1252" t="str">
        <f t="shared" si="214"/>
        <v/>
      </c>
      <c r="O1252" s="29" t="str">
        <f>IF($B1252="", "", IFERROR((VLOOKUP($B1252,Ingredients!$A:$H,6,FALSE)*($D1252/(VLOOKUP($B1252,Ingredients!$A:$H,3,FALSE)))), "ingredient not in list"))</f>
        <v/>
      </c>
      <c r="P1252" s="9" t="str">
        <f>IF(AND(G1252&lt;&gt;"",G1253=""),SUM(G$1:G1253)-SUM(P$1:P1251),"")</f>
        <v/>
      </c>
      <c r="Q1252" t="str">
        <f>IF(AND(O1252&lt;&gt;"",O1253=""),SUM(O$1:O1253)-SUM(Q$1:Q1251),"")</f>
        <v/>
      </c>
      <c r="R1252" s="114" t="str">
        <f>IF(AND(I1252&lt;&gt;"",I1253=""),SUM(I$1:I1253)-SUM(R$1:R1251),"")</f>
        <v/>
      </c>
      <c r="S1252" s="114" t="str">
        <f>IF(AND(K1252&lt;&gt;"",K1253=""),SUM(K$1:K1253)-SUM(S$1:S1251),"")</f>
        <v/>
      </c>
      <c r="T1252" s="114" t="str">
        <f>IF(AND(M1252&lt;&gt;"",M1253=""),SUM(M$1:M1253)-SUM(T$1:T1251),"")</f>
        <v/>
      </c>
      <c r="V1252" s="9" t="str">
        <f t="shared" si="215"/>
        <v/>
      </c>
      <c r="W1252" s="28" t="str">
        <f t="shared" si="216"/>
        <v/>
      </c>
      <c r="X1252" s="114" t="str">
        <f t="shared" si="217"/>
        <v/>
      </c>
      <c r="Y1252" s="114" t="str">
        <f t="shared" si="218"/>
        <v/>
      </c>
      <c r="Z1252" s="114" t="str">
        <f t="shared" si="219"/>
        <v/>
      </c>
    </row>
    <row r="1253" spans="3:26" ht="15.75" customHeight="1" x14ac:dyDescent="0.2">
      <c r="C1253" t="str">
        <f t="shared" si="209"/>
        <v/>
      </c>
      <c r="E1253" s="3" t="str">
        <f>IF(B1253="","",IFERROR(VLOOKUP(B1253,Ingredients!$A:$G,4,FALSE),"ingredient not in list"))</f>
        <v/>
      </c>
      <c r="F1253" t="str">
        <f t="shared" si="210"/>
        <v/>
      </c>
      <c r="G1253" s="9" t="str">
        <f>IF(B1253="", "", IFERROR((VLOOKUP(B1253,Ingredients!$A:$H,8,FALSE)*(D1253/(VLOOKUP(B1253,Ingredients!$A:$H,3,FALSE)))), "ingredient not in list"))</f>
        <v/>
      </c>
      <c r="H1253" t="str">
        <f t="shared" si="211"/>
        <v/>
      </c>
      <c r="I1253" s="69" t="str">
        <f>IF($B1253="", "", IFERROR((VLOOKUP($B1253,Ingredients!$A:$K,9,FALSE)*($D1253/(VLOOKUP($B1253,Ingredients!$A:$K,3,FALSE)))), "ingredient not in list"))</f>
        <v/>
      </c>
      <c r="J1253" t="str">
        <f t="shared" si="212"/>
        <v/>
      </c>
      <c r="K1253" s="69" t="str">
        <f>IF($B1253="", "", IFERROR((VLOOKUP($B1253,Ingredients!$A:$K,10,FALSE)*($D1253/(VLOOKUP($B1253,Ingredients!$A:$K,3,FALSE)))), "ingredient not in list"))</f>
        <v/>
      </c>
      <c r="L1253" t="str">
        <f t="shared" si="213"/>
        <v/>
      </c>
      <c r="M1253" s="69" t="str">
        <f>IF($B1253="", "", IFERROR((VLOOKUP($B1253,Ingredients!$A:$K,11,FALSE)*($D1253/(VLOOKUP($B1253,Ingredients!$A:$K,3,FALSE)))), "ingredient not in list"))</f>
        <v/>
      </c>
      <c r="N1253" t="str">
        <f t="shared" si="214"/>
        <v/>
      </c>
      <c r="O1253" s="29" t="str">
        <f>IF($B1253="", "", IFERROR((VLOOKUP($B1253,Ingredients!$A:$H,6,FALSE)*($D1253/(VLOOKUP($B1253,Ingredients!$A:$H,3,FALSE)))), "ingredient not in list"))</f>
        <v/>
      </c>
      <c r="P1253" s="9" t="str">
        <f>IF(AND(G1253&lt;&gt;"",G1254=""),SUM(G$1:G1254)-SUM(P$1:P1252),"")</f>
        <v/>
      </c>
      <c r="Q1253" t="str">
        <f>IF(AND(O1253&lt;&gt;"",O1254=""),SUM(O$1:O1254)-SUM(Q$1:Q1252),"")</f>
        <v/>
      </c>
      <c r="R1253" s="114" t="str">
        <f>IF(AND(I1253&lt;&gt;"",I1254=""),SUM(I$1:I1254)-SUM(R$1:R1252),"")</f>
        <v/>
      </c>
      <c r="S1253" s="114" t="str">
        <f>IF(AND(K1253&lt;&gt;"",K1254=""),SUM(K$1:K1254)-SUM(S$1:S1252),"")</f>
        <v/>
      </c>
      <c r="T1253" s="114" t="str">
        <f>IF(AND(M1253&lt;&gt;"",M1254=""),SUM(M$1:M1254)-SUM(T$1:T1252),"")</f>
        <v/>
      </c>
      <c r="V1253" s="9" t="str">
        <f t="shared" si="215"/>
        <v/>
      </c>
      <c r="W1253" s="28" t="str">
        <f t="shared" si="216"/>
        <v/>
      </c>
      <c r="X1253" s="114" t="str">
        <f t="shared" si="217"/>
        <v/>
      </c>
      <c r="Y1253" s="114" t="str">
        <f t="shared" si="218"/>
        <v/>
      </c>
      <c r="Z1253" s="114" t="str">
        <f t="shared" si="219"/>
        <v/>
      </c>
    </row>
    <row r="1254" spans="3:26" ht="15.75" customHeight="1" x14ac:dyDescent="0.2">
      <c r="C1254" t="str">
        <f t="shared" si="209"/>
        <v/>
      </c>
      <c r="E1254" s="3" t="str">
        <f>IF(B1254="","",IFERROR(VLOOKUP(B1254,Ingredients!$A:$G,4,FALSE),"ingredient not in list"))</f>
        <v/>
      </c>
      <c r="F1254" t="str">
        <f t="shared" si="210"/>
        <v/>
      </c>
      <c r="G1254" s="9" t="str">
        <f>IF(B1254="", "", IFERROR((VLOOKUP(B1254,Ingredients!$A:$H,8,FALSE)*(D1254/(VLOOKUP(B1254,Ingredients!$A:$H,3,FALSE)))), "ingredient not in list"))</f>
        <v/>
      </c>
      <c r="H1254" t="str">
        <f t="shared" si="211"/>
        <v/>
      </c>
      <c r="I1254" s="69" t="str">
        <f>IF($B1254="", "", IFERROR((VLOOKUP($B1254,Ingredients!$A:$K,9,FALSE)*($D1254/(VLOOKUP($B1254,Ingredients!$A:$K,3,FALSE)))), "ingredient not in list"))</f>
        <v/>
      </c>
      <c r="J1254" t="str">
        <f t="shared" si="212"/>
        <v/>
      </c>
      <c r="K1254" s="69" t="str">
        <f>IF($B1254="", "", IFERROR((VLOOKUP($B1254,Ingredients!$A:$K,10,FALSE)*($D1254/(VLOOKUP($B1254,Ingredients!$A:$K,3,FALSE)))), "ingredient not in list"))</f>
        <v/>
      </c>
      <c r="L1254" t="str">
        <f t="shared" si="213"/>
        <v/>
      </c>
      <c r="M1254" s="69" t="str">
        <f>IF($B1254="", "", IFERROR((VLOOKUP($B1254,Ingredients!$A:$K,11,FALSE)*($D1254/(VLOOKUP($B1254,Ingredients!$A:$K,3,FALSE)))), "ingredient not in list"))</f>
        <v/>
      </c>
      <c r="N1254" t="str">
        <f t="shared" si="214"/>
        <v/>
      </c>
      <c r="O1254" s="29" t="str">
        <f>IF($B1254="", "", IFERROR((VLOOKUP($B1254,Ingredients!$A:$H,6,FALSE)*($D1254/(VLOOKUP($B1254,Ingredients!$A:$H,3,FALSE)))), "ingredient not in list"))</f>
        <v/>
      </c>
      <c r="P1254" s="9" t="str">
        <f>IF(AND(G1254&lt;&gt;"",G1255=""),SUM(G$1:G1255)-SUM(P$1:P1253),"")</f>
        <v/>
      </c>
      <c r="Q1254" t="str">
        <f>IF(AND(O1254&lt;&gt;"",O1255=""),SUM(O$1:O1255)-SUM(Q$1:Q1253),"")</f>
        <v/>
      </c>
      <c r="R1254" s="114" t="str">
        <f>IF(AND(I1254&lt;&gt;"",I1255=""),SUM(I$1:I1255)-SUM(R$1:R1253),"")</f>
        <v/>
      </c>
      <c r="S1254" s="114" t="str">
        <f>IF(AND(K1254&lt;&gt;"",K1255=""),SUM(K$1:K1255)-SUM(S$1:S1253),"")</f>
        <v/>
      </c>
      <c r="T1254" s="114" t="str">
        <f>IF(AND(M1254&lt;&gt;"",M1255=""),SUM(M$1:M1255)-SUM(T$1:T1253),"")</f>
        <v/>
      </c>
      <c r="V1254" s="9" t="str">
        <f t="shared" si="215"/>
        <v/>
      </c>
      <c r="W1254" s="28" t="str">
        <f t="shared" si="216"/>
        <v/>
      </c>
      <c r="X1254" s="114" t="str">
        <f t="shared" si="217"/>
        <v/>
      </c>
      <c r="Y1254" s="114" t="str">
        <f t="shared" si="218"/>
        <v/>
      </c>
      <c r="Z1254" s="114" t="str">
        <f t="shared" si="219"/>
        <v/>
      </c>
    </row>
    <row r="1255" spans="3:26" ht="15.75" customHeight="1" x14ac:dyDescent="0.2">
      <c r="C1255" t="str">
        <f t="shared" si="209"/>
        <v/>
      </c>
      <c r="E1255" s="3" t="str">
        <f>IF(B1255="","",IFERROR(VLOOKUP(B1255,Ingredients!$A:$G,4,FALSE),"ingredient not in list"))</f>
        <v/>
      </c>
      <c r="F1255" t="str">
        <f t="shared" si="210"/>
        <v/>
      </c>
      <c r="G1255" s="9" t="str">
        <f>IF(B1255="", "", IFERROR((VLOOKUP(B1255,Ingredients!$A:$H,8,FALSE)*(D1255/(VLOOKUP(B1255,Ingredients!$A:$H,3,FALSE)))), "ingredient not in list"))</f>
        <v/>
      </c>
      <c r="H1255" t="str">
        <f t="shared" si="211"/>
        <v/>
      </c>
      <c r="I1255" s="69" t="str">
        <f>IF($B1255="", "", IFERROR((VLOOKUP($B1255,Ingredients!$A:$K,9,FALSE)*($D1255/(VLOOKUP($B1255,Ingredients!$A:$K,3,FALSE)))), "ingredient not in list"))</f>
        <v/>
      </c>
      <c r="J1255" t="str">
        <f t="shared" si="212"/>
        <v/>
      </c>
      <c r="K1255" s="69" t="str">
        <f>IF($B1255="", "", IFERROR((VLOOKUP($B1255,Ingredients!$A:$K,10,FALSE)*($D1255/(VLOOKUP($B1255,Ingredients!$A:$K,3,FALSE)))), "ingredient not in list"))</f>
        <v/>
      </c>
      <c r="L1255" t="str">
        <f t="shared" si="213"/>
        <v/>
      </c>
      <c r="M1255" s="69" t="str">
        <f>IF($B1255="", "", IFERROR((VLOOKUP($B1255,Ingredients!$A:$K,11,FALSE)*($D1255/(VLOOKUP($B1255,Ingredients!$A:$K,3,FALSE)))), "ingredient not in list"))</f>
        <v/>
      </c>
      <c r="N1255" t="str">
        <f t="shared" si="214"/>
        <v/>
      </c>
      <c r="O1255" s="29" t="str">
        <f>IF($B1255="", "", IFERROR((VLOOKUP($B1255,Ingredients!$A:$H,6,FALSE)*($D1255/(VLOOKUP($B1255,Ingredients!$A:$H,3,FALSE)))), "ingredient not in list"))</f>
        <v/>
      </c>
      <c r="P1255" s="9" t="str">
        <f>IF(AND(G1255&lt;&gt;"",G1256=""),SUM(G$1:G1256)-SUM(P$1:P1254),"")</f>
        <v/>
      </c>
      <c r="Q1255" t="str">
        <f>IF(AND(O1255&lt;&gt;"",O1256=""),SUM(O$1:O1256)-SUM(Q$1:Q1254),"")</f>
        <v/>
      </c>
      <c r="R1255" s="114" t="str">
        <f>IF(AND(I1255&lt;&gt;"",I1256=""),SUM(I$1:I1256)-SUM(R$1:R1254),"")</f>
        <v/>
      </c>
      <c r="S1255" s="114" t="str">
        <f>IF(AND(K1255&lt;&gt;"",K1256=""),SUM(K$1:K1256)-SUM(S$1:S1254),"")</f>
        <v/>
      </c>
      <c r="T1255" s="114" t="str">
        <f>IF(AND(M1255&lt;&gt;"",M1256=""),SUM(M$1:M1256)-SUM(T$1:T1254),"")</f>
        <v/>
      </c>
      <c r="V1255" s="9" t="str">
        <f t="shared" si="215"/>
        <v/>
      </c>
      <c r="W1255" s="28" t="str">
        <f t="shared" si="216"/>
        <v/>
      </c>
      <c r="X1255" s="114" t="str">
        <f t="shared" si="217"/>
        <v/>
      </c>
      <c r="Y1255" s="114" t="str">
        <f t="shared" si="218"/>
        <v/>
      </c>
      <c r="Z1255" s="114" t="str">
        <f t="shared" si="219"/>
        <v/>
      </c>
    </row>
    <row r="1256" spans="3:26" ht="15.75" customHeight="1" x14ac:dyDescent="0.2">
      <c r="C1256" t="str">
        <f t="shared" si="209"/>
        <v/>
      </c>
      <c r="E1256" s="3" t="str">
        <f>IF(B1256="","",IFERROR(VLOOKUP(B1256,Ingredients!$A:$G,4,FALSE),"ingredient not in list"))</f>
        <v/>
      </c>
      <c r="F1256" t="str">
        <f t="shared" si="210"/>
        <v/>
      </c>
      <c r="G1256" s="9" t="str">
        <f>IF(B1256="", "", IFERROR((VLOOKUP(B1256,Ingredients!$A:$H,8,FALSE)*(D1256/(VLOOKUP(B1256,Ingredients!$A:$H,3,FALSE)))), "ingredient not in list"))</f>
        <v/>
      </c>
      <c r="H1256" t="str">
        <f t="shared" si="211"/>
        <v/>
      </c>
      <c r="I1256" s="69" t="str">
        <f>IF($B1256="", "", IFERROR((VLOOKUP($B1256,Ingredients!$A:$K,9,FALSE)*($D1256/(VLOOKUP($B1256,Ingredients!$A:$K,3,FALSE)))), "ingredient not in list"))</f>
        <v/>
      </c>
      <c r="J1256" t="str">
        <f t="shared" si="212"/>
        <v/>
      </c>
      <c r="K1256" s="69" t="str">
        <f>IF($B1256="", "", IFERROR((VLOOKUP($B1256,Ingredients!$A:$K,10,FALSE)*($D1256/(VLOOKUP($B1256,Ingredients!$A:$K,3,FALSE)))), "ingredient not in list"))</f>
        <v/>
      </c>
      <c r="L1256" t="str">
        <f t="shared" si="213"/>
        <v/>
      </c>
      <c r="M1256" s="69" t="str">
        <f>IF($B1256="", "", IFERROR((VLOOKUP($B1256,Ingredients!$A:$K,11,FALSE)*($D1256/(VLOOKUP($B1256,Ingredients!$A:$K,3,FALSE)))), "ingredient not in list"))</f>
        <v/>
      </c>
      <c r="N1256" t="str">
        <f t="shared" si="214"/>
        <v/>
      </c>
      <c r="O1256" s="29" t="str">
        <f>IF($B1256="", "", IFERROR((VLOOKUP($B1256,Ingredients!$A:$H,6,FALSE)*($D1256/(VLOOKUP($B1256,Ingredients!$A:$H,3,FALSE)))), "ingredient not in list"))</f>
        <v/>
      </c>
      <c r="P1256" s="9" t="str">
        <f>IF(AND(G1256&lt;&gt;"",G1257=""),SUM(G$1:G1257)-SUM(P$1:P1255),"")</f>
        <v/>
      </c>
      <c r="Q1256" t="str">
        <f>IF(AND(O1256&lt;&gt;"",O1257=""),SUM(O$1:O1257)-SUM(Q$1:Q1255),"")</f>
        <v/>
      </c>
      <c r="R1256" s="114" t="str">
        <f>IF(AND(I1256&lt;&gt;"",I1257=""),SUM(I$1:I1257)-SUM(R$1:R1255),"")</f>
        <v/>
      </c>
      <c r="S1256" s="114" t="str">
        <f>IF(AND(K1256&lt;&gt;"",K1257=""),SUM(K$1:K1257)-SUM(S$1:S1255),"")</f>
        <v/>
      </c>
      <c r="T1256" s="114" t="str">
        <f>IF(AND(M1256&lt;&gt;"",M1257=""),SUM(M$1:M1257)-SUM(T$1:T1255),"")</f>
        <v/>
      </c>
      <c r="V1256" s="9" t="str">
        <f t="shared" si="215"/>
        <v/>
      </c>
      <c r="W1256" s="28" t="str">
        <f t="shared" si="216"/>
        <v/>
      </c>
      <c r="X1256" s="114" t="str">
        <f t="shared" si="217"/>
        <v/>
      </c>
      <c r="Y1256" s="114" t="str">
        <f t="shared" si="218"/>
        <v/>
      </c>
      <c r="Z1256" s="114" t="str">
        <f t="shared" si="219"/>
        <v/>
      </c>
    </row>
    <row r="1257" spans="3:26" ht="15.75" customHeight="1" x14ac:dyDescent="0.2">
      <c r="C1257" t="str">
        <f t="shared" si="209"/>
        <v/>
      </c>
      <c r="E1257" s="3" t="str">
        <f>IF(B1257="","",IFERROR(VLOOKUP(B1257,Ingredients!$A:$G,4,FALSE),"ingredient not in list"))</f>
        <v/>
      </c>
      <c r="F1257" t="str">
        <f t="shared" si="210"/>
        <v/>
      </c>
      <c r="G1257" s="9" t="str">
        <f>IF(B1257="", "", IFERROR((VLOOKUP(B1257,Ingredients!$A:$H,8,FALSE)*(D1257/(VLOOKUP(B1257,Ingredients!$A:$H,3,FALSE)))), "ingredient not in list"))</f>
        <v/>
      </c>
      <c r="H1257" t="str">
        <f t="shared" si="211"/>
        <v/>
      </c>
      <c r="I1257" s="69" t="str">
        <f>IF($B1257="", "", IFERROR((VLOOKUP($B1257,Ingredients!$A:$K,9,FALSE)*($D1257/(VLOOKUP($B1257,Ingredients!$A:$K,3,FALSE)))), "ingredient not in list"))</f>
        <v/>
      </c>
      <c r="J1257" t="str">
        <f t="shared" si="212"/>
        <v/>
      </c>
      <c r="K1257" s="69" t="str">
        <f>IF($B1257="", "", IFERROR((VLOOKUP($B1257,Ingredients!$A:$K,10,FALSE)*($D1257/(VLOOKUP($B1257,Ingredients!$A:$K,3,FALSE)))), "ingredient not in list"))</f>
        <v/>
      </c>
      <c r="L1257" t="str">
        <f t="shared" si="213"/>
        <v/>
      </c>
      <c r="M1257" s="69" t="str">
        <f>IF($B1257="", "", IFERROR((VLOOKUP($B1257,Ingredients!$A:$K,11,FALSE)*($D1257/(VLOOKUP($B1257,Ingredients!$A:$K,3,FALSE)))), "ingredient not in list"))</f>
        <v/>
      </c>
      <c r="N1257" t="str">
        <f t="shared" si="214"/>
        <v/>
      </c>
      <c r="O1257" s="29" t="str">
        <f>IF($B1257="", "", IFERROR((VLOOKUP($B1257,Ingredients!$A:$H,6,FALSE)*($D1257/(VLOOKUP($B1257,Ingredients!$A:$H,3,FALSE)))), "ingredient not in list"))</f>
        <v/>
      </c>
      <c r="P1257" s="9" t="str">
        <f>IF(AND(G1257&lt;&gt;"",G1258=""),SUM(G$1:G1258)-SUM(P$1:P1256),"")</f>
        <v/>
      </c>
      <c r="Q1257" t="str">
        <f>IF(AND(O1257&lt;&gt;"",O1258=""),SUM(O$1:O1258)-SUM(Q$1:Q1256),"")</f>
        <v/>
      </c>
      <c r="R1257" s="114" t="str">
        <f>IF(AND(I1257&lt;&gt;"",I1258=""),SUM(I$1:I1258)-SUM(R$1:R1256),"")</f>
        <v/>
      </c>
      <c r="S1257" s="114" t="str">
        <f>IF(AND(K1257&lt;&gt;"",K1258=""),SUM(K$1:K1258)-SUM(S$1:S1256),"")</f>
        <v/>
      </c>
      <c r="T1257" s="114" t="str">
        <f>IF(AND(M1257&lt;&gt;"",M1258=""),SUM(M$1:M1258)-SUM(T$1:T1256),"")</f>
        <v/>
      </c>
      <c r="V1257" s="9" t="str">
        <f t="shared" si="215"/>
        <v/>
      </c>
      <c r="W1257" s="28" t="str">
        <f t="shared" si="216"/>
        <v/>
      </c>
      <c r="X1257" s="114" t="str">
        <f t="shared" si="217"/>
        <v/>
      </c>
      <c r="Y1257" s="114" t="str">
        <f t="shared" si="218"/>
        <v/>
      </c>
      <c r="Z1257" s="114" t="str">
        <f t="shared" si="219"/>
        <v/>
      </c>
    </row>
    <row r="1258" spans="3:26" ht="15.75" customHeight="1" x14ac:dyDescent="0.2">
      <c r="C1258" t="str">
        <f t="shared" si="209"/>
        <v/>
      </c>
      <c r="E1258" s="3" t="str">
        <f>IF(B1258="","",IFERROR(VLOOKUP(B1258,Ingredients!$A:$G,4,FALSE),"ingredient not in list"))</f>
        <v/>
      </c>
      <c r="F1258" t="str">
        <f t="shared" si="210"/>
        <v/>
      </c>
      <c r="G1258" s="9" t="str">
        <f>IF(B1258="", "", IFERROR((VLOOKUP(B1258,Ingredients!$A:$H,8,FALSE)*(D1258/(VLOOKUP(B1258,Ingredients!$A:$H,3,FALSE)))), "ingredient not in list"))</f>
        <v/>
      </c>
      <c r="H1258" t="str">
        <f t="shared" si="211"/>
        <v/>
      </c>
      <c r="I1258" s="69" t="str">
        <f>IF($B1258="", "", IFERROR((VLOOKUP($B1258,Ingredients!$A:$K,9,FALSE)*($D1258/(VLOOKUP($B1258,Ingredients!$A:$K,3,FALSE)))), "ingredient not in list"))</f>
        <v/>
      </c>
      <c r="J1258" t="str">
        <f t="shared" si="212"/>
        <v/>
      </c>
      <c r="K1258" s="69" t="str">
        <f>IF($B1258="", "", IFERROR((VLOOKUP($B1258,Ingredients!$A:$K,10,FALSE)*($D1258/(VLOOKUP($B1258,Ingredients!$A:$K,3,FALSE)))), "ingredient not in list"))</f>
        <v/>
      </c>
      <c r="L1258" t="str">
        <f t="shared" si="213"/>
        <v/>
      </c>
      <c r="M1258" s="69" t="str">
        <f>IF($B1258="", "", IFERROR((VLOOKUP($B1258,Ingredients!$A:$K,11,FALSE)*($D1258/(VLOOKUP($B1258,Ingredients!$A:$K,3,FALSE)))), "ingredient not in list"))</f>
        <v/>
      </c>
      <c r="N1258" t="str">
        <f t="shared" si="214"/>
        <v/>
      </c>
      <c r="O1258" s="29" t="str">
        <f>IF($B1258="", "", IFERROR((VLOOKUP($B1258,Ingredients!$A:$H,6,FALSE)*($D1258/(VLOOKUP($B1258,Ingredients!$A:$H,3,FALSE)))), "ingredient not in list"))</f>
        <v/>
      </c>
      <c r="P1258" s="9" t="str">
        <f>IF(AND(G1258&lt;&gt;"",G1259=""),SUM(G$1:G1259)-SUM(P$1:P1257),"")</f>
        <v/>
      </c>
      <c r="Q1258" t="str">
        <f>IF(AND(O1258&lt;&gt;"",O1259=""),SUM(O$1:O1259)-SUM(Q$1:Q1257),"")</f>
        <v/>
      </c>
      <c r="R1258" s="114" t="str">
        <f>IF(AND(I1258&lt;&gt;"",I1259=""),SUM(I$1:I1259)-SUM(R$1:R1257),"")</f>
        <v/>
      </c>
      <c r="S1258" s="114" t="str">
        <f>IF(AND(K1258&lt;&gt;"",K1259=""),SUM(K$1:K1259)-SUM(S$1:S1257),"")</f>
        <v/>
      </c>
      <c r="T1258" s="114" t="str">
        <f>IF(AND(M1258&lt;&gt;"",M1259=""),SUM(M$1:M1259)-SUM(T$1:T1257),"")</f>
        <v/>
      </c>
      <c r="V1258" s="9" t="str">
        <f t="shared" si="215"/>
        <v/>
      </c>
      <c r="W1258" s="28" t="str">
        <f t="shared" si="216"/>
        <v/>
      </c>
      <c r="X1258" s="114" t="str">
        <f t="shared" si="217"/>
        <v/>
      </c>
      <c r="Y1258" s="114" t="str">
        <f t="shared" si="218"/>
        <v/>
      </c>
      <c r="Z1258" s="114" t="str">
        <f t="shared" si="219"/>
        <v/>
      </c>
    </row>
    <row r="1259" spans="3:26" ht="15.75" customHeight="1" x14ac:dyDescent="0.2">
      <c r="C1259" t="str">
        <f t="shared" si="209"/>
        <v/>
      </c>
      <c r="E1259" s="3" t="str">
        <f>IF(B1259="","",IFERROR(VLOOKUP(B1259,Ingredients!$A:$G,4,FALSE),"ingredient not in list"))</f>
        <v/>
      </c>
      <c r="F1259" t="str">
        <f t="shared" si="210"/>
        <v/>
      </c>
      <c r="G1259" s="9" t="str">
        <f>IF(B1259="", "", IFERROR((VLOOKUP(B1259,Ingredients!$A:$H,8,FALSE)*(D1259/(VLOOKUP(B1259,Ingredients!$A:$H,3,FALSE)))), "ingredient not in list"))</f>
        <v/>
      </c>
      <c r="H1259" t="str">
        <f t="shared" si="211"/>
        <v/>
      </c>
      <c r="I1259" s="69" t="str">
        <f>IF($B1259="", "", IFERROR((VLOOKUP($B1259,Ingredients!$A:$K,9,FALSE)*($D1259/(VLOOKUP($B1259,Ingredients!$A:$K,3,FALSE)))), "ingredient not in list"))</f>
        <v/>
      </c>
      <c r="J1259" t="str">
        <f t="shared" si="212"/>
        <v/>
      </c>
      <c r="K1259" s="69" t="str">
        <f>IF($B1259="", "", IFERROR((VLOOKUP($B1259,Ingredients!$A:$K,10,FALSE)*($D1259/(VLOOKUP($B1259,Ingredients!$A:$K,3,FALSE)))), "ingredient not in list"))</f>
        <v/>
      </c>
      <c r="L1259" t="str">
        <f t="shared" si="213"/>
        <v/>
      </c>
      <c r="M1259" s="69" t="str">
        <f>IF($B1259="", "", IFERROR((VLOOKUP($B1259,Ingredients!$A:$K,11,FALSE)*($D1259/(VLOOKUP($B1259,Ingredients!$A:$K,3,FALSE)))), "ingredient not in list"))</f>
        <v/>
      </c>
      <c r="N1259" t="str">
        <f t="shared" si="214"/>
        <v/>
      </c>
      <c r="O1259" s="29" t="str">
        <f>IF($B1259="", "", IFERROR((VLOOKUP($B1259,Ingredients!$A:$H,6,FALSE)*($D1259/(VLOOKUP($B1259,Ingredients!$A:$H,3,FALSE)))), "ingredient not in list"))</f>
        <v/>
      </c>
      <c r="P1259" s="9" t="str">
        <f>IF(AND(G1259&lt;&gt;"",G1260=""),SUM(G$1:G1260)-SUM(P$1:P1258),"")</f>
        <v/>
      </c>
      <c r="Q1259" t="str">
        <f>IF(AND(O1259&lt;&gt;"",O1260=""),SUM(O$1:O1260)-SUM(Q$1:Q1258),"")</f>
        <v/>
      </c>
      <c r="R1259" s="114" t="str">
        <f>IF(AND(I1259&lt;&gt;"",I1260=""),SUM(I$1:I1260)-SUM(R$1:R1258),"")</f>
        <v/>
      </c>
      <c r="S1259" s="114" t="str">
        <f>IF(AND(K1259&lt;&gt;"",K1260=""),SUM(K$1:K1260)-SUM(S$1:S1258),"")</f>
        <v/>
      </c>
      <c r="T1259" s="114" t="str">
        <f>IF(AND(M1259&lt;&gt;"",M1260=""),SUM(M$1:M1260)-SUM(T$1:T1258),"")</f>
        <v/>
      </c>
      <c r="V1259" s="9" t="str">
        <f t="shared" si="215"/>
        <v/>
      </c>
      <c r="W1259" s="28" t="str">
        <f t="shared" si="216"/>
        <v/>
      </c>
      <c r="X1259" s="114" t="str">
        <f t="shared" si="217"/>
        <v/>
      </c>
      <c r="Y1259" s="114" t="str">
        <f t="shared" si="218"/>
        <v/>
      </c>
      <c r="Z1259" s="114" t="str">
        <f t="shared" si="219"/>
        <v/>
      </c>
    </row>
    <row r="1260" spans="3:26" ht="15.75" customHeight="1" x14ac:dyDescent="0.2">
      <c r="C1260" t="str">
        <f t="shared" si="209"/>
        <v/>
      </c>
      <c r="E1260" s="3" t="str">
        <f>IF(B1260="","",IFERROR(VLOOKUP(B1260,Ingredients!$A:$G,4,FALSE),"ingredient not in list"))</f>
        <v/>
      </c>
      <c r="F1260" t="str">
        <f t="shared" si="210"/>
        <v/>
      </c>
      <c r="G1260" s="9" t="str">
        <f>IF(B1260="", "", IFERROR((VLOOKUP(B1260,Ingredients!$A:$H,8,FALSE)*(D1260/(VLOOKUP(B1260,Ingredients!$A:$H,3,FALSE)))), "ingredient not in list"))</f>
        <v/>
      </c>
      <c r="H1260" t="str">
        <f t="shared" si="211"/>
        <v/>
      </c>
      <c r="I1260" s="69" t="str">
        <f>IF($B1260="", "", IFERROR((VLOOKUP($B1260,Ingredients!$A:$K,9,FALSE)*($D1260/(VLOOKUP($B1260,Ingredients!$A:$K,3,FALSE)))), "ingredient not in list"))</f>
        <v/>
      </c>
      <c r="J1260" t="str">
        <f t="shared" si="212"/>
        <v/>
      </c>
      <c r="K1260" s="69" t="str">
        <f>IF($B1260="", "", IFERROR((VLOOKUP($B1260,Ingredients!$A:$K,10,FALSE)*($D1260/(VLOOKUP($B1260,Ingredients!$A:$K,3,FALSE)))), "ingredient not in list"))</f>
        <v/>
      </c>
      <c r="L1260" t="str">
        <f t="shared" si="213"/>
        <v/>
      </c>
      <c r="M1260" s="69" t="str">
        <f>IF($B1260="", "", IFERROR((VLOOKUP($B1260,Ingredients!$A:$K,11,FALSE)*($D1260/(VLOOKUP($B1260,Ingredients!$A:$K,3,FALSE)))), "ingredient not in list"))</f>
        <v/>
      </c>
      <c r="N1260" t="str">
        <f t="shared" si="214"/>
        <v/>
      </c>
      <c r="O1260" s="29" t="str">
        <f>IF($B1260="", "", IFERROR((VLOOKUP($B1260,Ingredients!$A:$H,6,FALSE)*($D1260/(VLOOKUP($B1260,Ingredients!$A:$H,3,FALSE)))), "ingredient not in list"))</f>
        <v/>
      </c>
      <c r="P1260" s="9" t="str">
        <f>IF(AND(G1260&lt;&gt;"",G1261=""),SUM(G$1:G1261)-SUM(P$1:P1259),"")</f>
        <v/>
      </c>
      <c r="Q1260" t="str">
        <f>IF(AND(O1260&lt;&gt;"",O1261=""),SUM(O$1:O1261)-SUM(Q$1:Q1259),"")</f>
        <v/>
      </c>
      <c r="R1260" s="114" t="str">
        <f>IF(AND(I1260&lt;&gt;"",I1261=""),SUM(I$1:I1261)-SUM(R$1:R1259),"")</f>
        <v/>
      </c>
      <c r="S1260" s="114" t="str">
        <f>IF(AND(K1260&lt;&gt;"",K1261=""),SUM(K$1:K1261)-SUM(S$1:S1259),"")</f>
        <v/>
      </c>
      <c r="T1260" s="114" t="str">
        <f>IF(AND(M1260&lt;&gt;"",M1261=""),SUM(M$1:M1261)-SUM(T$1:T1259),"")</f>
        <v/>
      </c>
      <c r="V1260" s="9" t="str">
        <f t="shared" si="215"/>
        <v/>
      </c>
      <c r="W1260" s="28" t="str">
        <f t="shared" si="216"/>
        <v/>
      </c>
      <c r="X1260" s="114" t="str">
        <f t="shared" si="217"/>
        <v/>
      </c>
      <c r="Y1260" s="114" t="str">
        <f t="shared" si="218"/>
        <v/>
      </c>
      <c r="Z1260" s="114" t="str">
        <f t="shared" si="219"/>
        <v/>
      </c>
    </row>
    <row r="1261" spans="3:26" ht="15.75" customHeight="1" x14ac:dyDescent="0.2">
      <c r="C1261" t="str">
        <f t="shared" si="209"/>
        <v/>
      </c>
      <c r="E1261" s="3" t="str">
        <f>IF(B1261="","",IFERROR(VLOOKUP(B1261,Ingredients!$A:$G,4,FALSE),"ingredient not in list"))</f>
        <v/>
      </c>
      <c r="F1261" t="str">
        <f t="shared" si="210"/>
        <v/>
      </c>
      <c r="G1261" s="9" t="str">
        <f>IF(B1261="", "", IFERROR((VLOOKUP(B1261,Ingredients!$A:$H,8,FALSE)*(D1261/(VLOOKUP(B1261,Ingredients!$A:$H,3,FALSE)))), "ingredient not in list"))</f>
        <v/>
      </c>
      <c r="H1261" t="str">
        <f t="shared" si="211"/>
        <v/>
      </c>
      <c r="I1261" s="69" t="str">
        <f>IF($B1261="", "", IFERROR((VLOOKUP($B1261,Ingredients!$A:$K,9,FALSE)*($D1261/(VLOOKUP($B1261,Ingredients!$A:$K,3,FALSE)))), "ingredient not in list"))</f>
        <v/>
      </c>
      <c r="J1261" t="str">
        <f t="shared" si="212"/>
        <v/>
      </c>
      <c r="K1261" s="69" t="str">
        <f>IF($B1261="", "", IFERROR((VLOOKUP($B1261,Ingredients!$A:$K,10,FALSE)*($D1261/(VLOOKUP($B1261,Ingredients!$A:$K,3,FALSE)))), "ingredient not in list"))</f>
        <v/>
      </c>
      <c r="L1261" t="str">
        <f t="shared" si="213"/>
        <v/>
      </c>
      <c r="M1261" s="69" t="str">
        <f>IF($B1261="", "", IFERROR((VLOOKUP($B1261,Ingredients!$A:$K,11,FALSE)*($D1261/(VLOOKUP($B1261,Ingredients!$A:$K,3,FALSE)))), "ingredient not in list"))</f>
        <v/>
      </c>
      <c r="N1261" t="str">
        <f t="shared" si="214"/>
        <v/>
      </c>
      <c r="O1261" s="29" t="str">
        <f>IF($B1261="", "", IFERROR((VLOOKUP($B1261,Ingredients!$A:$H,6,FALSE)*($D1261/(VLOOKUP($B1261,Ingredients!$A:$H,3,FALSE)))), "ingredient not in list"))</f>
        <v/>
      </c>
      <c r="P1261" s="9" t="str">
        <f>IF(AND(G1261&lt;&gt;"",G1262=""),SUM(G$1:G1262)-SUM(P$1:P1260),"")</f>
        <v/>
      </c>
      <c r="Q1261" t="str">
        <f>IF(AND(O1261&lt;&gt;"",O1262=""),SUM(O$1:O1262)-SUM(Q$1:Q1260),"")</f>
        <v/>
      </c>
      <c r="R1261" s="114" t="str">
        <f>IF(AND(I1261&lt;&gt;"",I1262=""),SUM(I$1:I1262)-SUM(R$1:R1260),"")</f>
        <v/>
      </c>
      <c r="S1261" s="114" t="str">
        <f>IF(AND(K1261&lt;&gt;"",K1262=""),SUM(K$1:K1262)-SUM(S$1:S1260),"")</f>
        <v/>
      </c>
      <c r="T1261" s="114" t="str">
        <f>IF(AND(M1261&lt;&gt;"",M1262=""),SUM(M$1:M1262)-SUM(T$1:T1260),"")</f>
        <v/>
      </c>
      <c r="V1261" s="9" t="str">
        <f t="shared" si="215"/>
        <v/>
      </c>
      <c r="W1261" s="28" t="str">
        <f t="shared" si="216"/>
        <v/>
      </c>
      <c r="X1261" s="114" t="str">
        <f t="shared" si="217"/>
        <v/>
      </c>
      <c r="Y1261" s="114" t="str">
        <f t="shared" si="218"/>
        <v/>
      </c>
      <c r="Z1261" s="114" t="str">
        <f t="shared" si="219"/>
        <v/>
      </c>
    </row>
    <row r="1262" spans="3:26" ht="15.75" customHeight="1" x14ac:dyDescent="0.2">
      <c r="C1262" t="str">
        <f t="shared" si="209"/>
        <v/>
      </c>
      <c r="E1262" s="3" t="str">
        <f>IF(B1262="","",IFERROR(VLOOKUP(B1262,Ingredients!$A:$G,4,FALSE),"ingredient not in list"))</f>
        <v/>
      </c>
      <c r="F1262" t="str">
        <f t="shared" si="210"/>
        <v/>
      </c>
      <c r="G1262" s="9" t="str">
        <f>IF(B1262="", "", IFERROR((VLOOKUP(B1262,Ingredients!$A:$H,8,FALSE)*(D1262/(VLOOKUP(B1262,Ingredients!$A:$H,3,FALSE)))), "ingredient not in list"))</f>
        <v/>
      </c>
      <c r="H1262" t="str">
        <f t="shared" si="211"/>
        <v/>
      </c>
      <c r="I1262" s="69" t="str">
        <f>IF($B1262="", "", IFERROR((VLOOKUP($B1262,Ingredients!$A:$K,9,FALSE)*($D1262/(VLOOKUP($B1262,Ingredients!$A:$K,3,FALSE)))), "ingredient not in list"))</f>
        <v/>
      </c>
      <c r="J1262" t="str">
        <f t="shared" si="212"/>
        <v/>
      </c>
      <c r="K1262" s="69" t="str">
        <f>IF($B1262="", "", IFERROR((VLOOKUP($B1262,Ingredients!$A:$K,10,FALSE)*($D1262/(VLOOKUP($B1262,Ingredients!$A:$K,3,FALSE)))), "ingredient not in list"))</f>
        <v/>
      </c>
      <c r="L1262" t="str">
        <f t="shared" si="213"/>
        <v/>
      </c>
      <c r="M1262" s="69" t="str">
        <f>IF($B1262="", "", IFERROR((VLOOKUP($B1262,Ingredients!$A:$K,11,FALSE)*($D1262/(VLOOKUP($B1262,Ingredients!$A:$K,3,FALSE)))), "ingredient not in list"))</f>
        <v/>
      </c>
      <c r="N1262" t="str">
        <f t="shared" si="214"/>
        <v/>
      </c>
      <c r="O1262" s="29" t="str">
        <f>IF($B1262="", "", IFERROR((VLOOKUP($B1262,Ingredients!$A:$H,6,FALSE)*($D1262/(VLOOKUP($B1262,Ingredients!$A:$H,3,FALSE)))), "ingredient not in list"))</f>
        <v/>
      </c>
      <c r="P1262" s="9" t="str">
        <f>IF(AND(G1262&lt;&gt;"",G1263=""),SUM(G$1:G1263)-SUM(P$1:P1261),"")</f>
        <v/>
      </c>
      <c r="Q1262" t="str">
        <f>IF(AND(O1262&lt;&gt;"",O1263=""),SUM(O$1:O1263)-SUM(Q$1:Q1261),"")</f>
        <v/>
      </c>
      <c r="R1262" s="114" t="str">
        <f>IF(AND(I1262&lt;&gt;"",I1263=""),SUM(I$1:I1263)-SUM(R$1:R1261),"")</f>
        <v/>
      </c>
      <c r="S1262" s="114" t="str">
        <f>IF(AND(K1262&lt;&gt;"",K1263=""),SUM(K$1:K1263)-SUM(S$1:S1261),"")</f>
        <v/>
      </c>
      <c r="T1262" s="114" t="str">
        <f>IF(AND(M1262&lt;&gt;"",M1263=""),SUM(M$1:M1263)-SUM(T$1:T1261),"")</f>
        <v/>
      </c>
      <c r="V1262" s="9" t="str">
        <f t="shared" si="215"/>
        <v/>
      </c>
      <c r="W1262" s="28" t="str">
        <f t="shared" si="216"/>
        <v/>
      </c>
      <c r="X1262" s="114" t="str">
        <f t="shared" si="217"/>
        <v/>
      </c>
      <c r="Y1262" s="114" t="str">
        <f t="shared" si="218"/>
        <v/>
      </c>
      <c r="Z1262" s="114" t="str">
        <f t="shared" si="219"/>
        <v/>
      </c>
    </row>
    <row r="1263" spans="3:26" ht="15.75" customHeight="1" x14ac:dyDescent="0.2">
      <c r="C1263" t="str">
        <f t="shared" si="209"/>
        <v/>
      </c>
      <c r="E1263" s="3" t="str">
        <f>IF(B1263="","",IFERROR(VLOOKUP(B1263,Ingredients!$A:$G,4,FALSE),"ingredient not in list"))</f>
        <v/>
      </c>
      <c r="F1263" t="str">
        <f t="shared" si="210"/>
        <v/>
      </c>
      <c r="G1263" s="9" t="str">
        <f>IF(B1263="", "", IFERROR((VLOOKUP(B1263,Ingredients!$A:$H,8,FALSE)*(D1263/(VLOOKUP(B1263,Ingredients!$A:$H,3,FALSE)))), "ingredient not in list"))</f>
        <v/>
      </c>
      <c r="H1263" t="str">
        <f t="shared" si="211"/>
        <v/>
      </c>
      <c r="I1263" s="69" t="str">
        <f>IF($B1263="", "", IFERROR((VLOOKUP($B1263,Ingredients!$A:$K,9,FALSE)*($D1263/(VLOOKUP($B1263,Ingredients!$A:$K,3,FALSE)))), "ingredient not in list"))</f>
        <v/>
      </c>
      <c r="J1263" t="str">
        <f t="shared" si="212"/>
        <v/>
      </c>
      <c r="K1263" s="69" t="str">
        <f>IF($B1263="", "", IFERROR((VLOOKUP($B1263,Ingredients!$A:$K,10,FALSE)*($D1263/(VLOOKUP($B1263,Ingredients!$A:$K,3,FALSE)))), "ingredient not in list"))</f>
        <v/>
      </c>
      <c r="L1263" t="str">
        <f t="shared" si="213"/>
        <v/>
      </c>
      <c r="M1263" s="69" t="str">
        <f>IF($B1263="", "", IFERROR((VLOOKUP($B1263,Ingredients!$A:$K,11,FALSE)*($D1263/(VLOOKUP($B1263,Ingredients!$A:$K,3,FALSE)))), "ingredient not in list"))</f>
        <v/>
      </c>
      <c r="N1263" t="str">
        <f t="shared" si="214"/>
        <v/>
      </c>
      <c r="O1263" s="29" t="str">
        <f>IF($B1263="", "", IFERROR((VLOOKUP($B1263,Ingredients!$A:$H,6,FALSE)*($D1263/(VLOOKUP($B1263,Ingredients!$A:$H,3,FALSE)))), "ingredient not in list"))</f>
        <v/>
      </c>
      <c r="P1263" s="9" t="str">
        <f>IF(AND(G1263&lt;&gt;"",G1264=""),SUM(G$1:G1264)-SUM(P$1:P1262),"")</f>
        <v/>
      </c>
      <c r="Q1263" t="str">
        <f>IF(AND(O1263&lt;&gt;"",O1264=""),SUM(O$1:O1264)-SUM(Q$1:Q1262),"")</f>
        <v/>
      </c>
      <c r="R1263" s="114" t="str">
        <f>IF(AND(I1263&lt;&gt;"",I1264=""),SUM(I$1:I1264)-SUM(R$1:R1262),"")</f>
        <v/>
      </c>
      <c r="S1263" s="114" t="str">
        <f>IF(AND(K1263&lt;&gt;"",K1264=""),SUM(K$1:K1264)-SUM(S$1:S1262),"")</f>
        <v/>
      </c>
      <c r="T1263" s="114" t="str">
        <f>IF(AND(M1263&lt;&gt;"",M1264=""),SUM(M$1:M1264)-SUM(T$1:T1262),"")</f>
        <v/>
      </c>
      <c r="V1263" s="9" t="str">
        <f t="shared" si="215"/>
        <v/>
      </c>
      <c r="W1263" s="28" t="str">
        <f t="shared" si="216"/>
        <v/>
      </c>
      <c r="X1263" s="114" t="str">
        <f t="shared" si="217"/>
        <v/>
      </c>
      <c r="Y1263" s="114" t="str">
        <f t="shared" si="218"/>
        <v/>
      </c>
      <c r="Z1263" s="114" t="str">
        <f t="shared" si="219"/>
        <v/>
      </c>
    </row>
    <row r="1264" spans="3:26" ht="15.75" customHeight="1" x14ac:dyDescent="0.2">
      <c r="C1264" t="str">
        <f t="shared" si="209"/>
        <v/>
      </c>
      <c r="E1264" s="3" t="str">
        <f>IF(B1264="","",IFERROR(VLOOKUP(B1264,Ingredients!$A:$G,4,FALSE),"ingredient not in list"))</f>
        <v/>
      </c>
      <c r="F1264" t="str">
        <f t="shared" si="210"/>
        <v/>
      </c>
      <c r="G1264" s="9" t="str">
        <f>IF(B1264="", "", IFERROR((VLOOKUP(B1264,Ingredients!$A:$H,8,FALSE)*(D1264/(VLOOKUP(B1264,Ingredients!$A:$H,3,FALSE)))), "ingredient not in list"))</f>
        <v/>
      </c>
      <c r="H1264" t="str">
        <f t="shared" si="211"/>
        <v/>
      </c>
      <c r="I1264" s="69" t="str">
        <f>IF($B1264="", "", IFERROR((VLOOKUP($B1264,Ingredients!$A:$K,9,FALSE)*($D1264/(VLOOKUP($B1264,Ingredients!$A:$K,3,FALSE)))), "ingredient not in list"))</f>
        <v/>
      </c>
      <c r="J1264" t="str">
        <f t="shared" si="212"/>
        <v/>
      </c>
      <c r="K1264" s="69" t="str">
        <f>IF($B1264="", "", IFERROR((VLOOKUP($B1264,Ingredients!$A:$K,10,FALSE)*($D1264/(VLOOKUP($B1264,Ingredients!$A:$K,3,FALSE)))), "ingredient not in list"))</f>
        <v/>
      </c>
      <c r="L1264" t="str">
        <f t="shared" si="213"/>
        <v/>
      </c>
      <c r="M1264" s="69" t="str">
        <f>IF($B1264="", "", IFERROR((VLOOKUP($B1264,Ingredients!$A:$K,11,FALSE)*($D1264/(VLOOKUP($B1264,Ingredients!$A:$K,3,FALSE)))), "ingredient not in list"))</f>
        <v/>
      </c>
      <c r="N1264" t="str">
        <f t="shared" si="214"/>
        <v/>
      </c>
      <c r="O1264" s="29" t="str">
        <f>IF($B1264="", "", IFERROR((VLOOKUP($B1264,Ingredients!$A:$H,6,FALSE)*($D1264/(VLOOKUP($B1264,Ingredients!$A:$H,3,FALSE)))), "ingredient not in list"))</f>
        <v/>
      </c>
      <c r="P1264" s="9" t="str">
        <f>IF(AND(G1264&lt;&gt;"",G1265=""),SUM(G$1:G1265)-SUM(P$1:P1263),"")</f>
        <v/>
      </c>
      <c r="Q1264" t="str">
        <f>IF(AND(O1264&lt;&gt;"",O1265=""),SUM(O$1:O1265)-SUM(Q$1:Q1263),"")</f>
        <v/>
      </c>
      <c r="R1264" s="114" t="str">
        <f>IF(AND(I1264&lt;&gt;"",I1265=""),SUM(I$1:I1265)-SUM(R$1:R1263),"")</f>
        <v/>
      </c>
      <c r="S1264" s="114" t="str">
        <f>IF(AND(K1264&lt;&gt;"",K1265=""),SUM(K$1:K1265)-SUM(S$1:S1263),"")</f>
        <v/>
      </c>
      <c r="T1264" s="114" t="str">
        <f>IF(AND(M1264&lt;&gt;"",M1265=""),SUM(M$1:M1265)-SUM(T$1:T1263),"")</f>
        <v/>
      </c>
      <c r="V1264" s="9" t="str">
        <f t="shared" si="215"/>
        <v/>
      </c>
      <c r="W1264" s="28" t="str">
        <f t="shared" si="216"/>
        <v/>
      </c>
      <c r="X1264" s="114" t="str">
        <f t="shared" si="217"/>
        <v/>
      </c>
      <c r="Y1264" s="114" t="str">
        <f t="shared" si="218"/>
        <v/>
      </c>
      <c r="Z1264" s="114" t="str">
        <f t="shared" si="219"/>
        <v/>
      </c>
    </row>
    <row r="1265" spans="3:26" ht="15.75" customHeight="1" x14ac:dyDescent="0.2">
      <c r="C1265" t="str">
        <f t="shared" si="209"/>
        <v/>
      </c>
      <c r="E1265" s="3" t="str">
        <f>IF(B1265="","",IFERROR(VLOOKUP(B1265,Ingredients!$A:$G,4,FALSE),"ingredient not in list"))</f>
        <v/>
      </c>
      <c r="F1265" t="str">
        <f t="shared" si="210"/>
        <v/>
      </c>
      <c r="G1265" s="9" t="str">
        <f>IF(B1265="", "", IFERROR((VLOOKUP(B1265,Ingredients!$A:$H,8,FALSE)*(D1265/(VLOOKUP(B1265,Ingredients!$A:$H,3,FALSE)))), "ingredient not in list"))</f>
        <v/>
      </c>
      <c r="H1265" t="str">
        <f t="shared" si="211"/>
        <v/>
      </c>
      <c r="I1265" s="69" t="str">
        <f>IF($B1265="", "", IFERROR((VLOOKUP($B1265,Ingredients!$A:$K,9,FALSE)*($D1265/(VLOOKUP($B1265,Ingredients!$A:$K,3,FALSE)))), "ingredient not in list"))</f>
        <v/>
      </c>
      <c r="J1265" t="str">
        <f t="shared" si="212"/>
        <v/>
      </c>
      <c r="K1265" s="69" t="str">
        <f>IF($B1265="", "", IFERROR((VLOOKUP($B1265,Ingredients!$A:$K,10,FALSE)*($D1265/(VLOOKUP($B1265,Ingredients!$A:$K,3,FALSE)))), "ingredient not in list"))</f>
        <v/>
      </c>
      <c r="L1265" t="str">
        <f t="shared" si="213"/>
        <v/>
      </c>
      <c r="M1265" s="69" t="str">
        <f>IF($B1265="", "", IFERROR((VLOOKUP($B1265,Ingredients!$A:$K,11,FALSE)*($D1265/(VLOOKUP($B1265,Ingredients!$A:$K,3,FALSE)))), "ingredient not in list"))</f>
        <v/>
      </c>
      <c r="N1265" t="str">
        <f t="shared" si="214"/>
        <v/>
      </c>
      <c r="O1265" s="29" t="str">
        <f>IF($B1265="", "", IFERROR((VLOOKUP($B1265,Ingredients!$A:$H,6,FALSE)*($D1265/(VLOOKUP($B1265,Ingredients!$A:$H,3,FALSE)))), "ingredient not in list"))</f>
        <v/>
      </c>
      <c r="P1265" s="9" t="str">
        <f>IF(AND(G1265&lt;&gt;"",G1266=""),SUM(G$1:G1266)-SUM(P$1:P1264),"")</f>
        <v/>
      </c>
      <c r="Q1265" t="str">
        <f>IF(AND(O1265&lt;&gt;"",O1266=""),SUM(O$1:O1266)-SUM(Q$1:Q1264),"")</f>
        <v/>
      </c>
      <c r="R1265" s="114" t="str">
        <f>IF(AND(I1265&lt;&gt;"",I1266=""),SUM(I$1:I1266)-SUM(R$1:R1264),"")</f>
        <v/>
      </c>
      <c r="S1265" s="114" t="str">
        <f>IF(AND(K1265&lt;&gt;"",K1266=""),SUM(K$1:K1266)-SUM(S$1:S1264),"")</f>
        <v/>
      </c>
      <c r="T1265" s="114" t="str">
        <f>IF(AND(M1265&lt;&gt;"",M1266=""),SUM(M$1:M1266)-SUM(T$1:T1264),"")</f>
        <v/>
      </c>
      <c r="V1265" s="9" t="str">
        <f t="shared" si="215"/>
        <v/>
      </c>
      <c r="W1265" s="28" t="str">
        <f t="shared" si="216"/>
        <v/>
      </c>
      <c r="X1265" s="114" t="str">
        <f t="shared" si="217"/>
        <v/>
      </c>
      <c r="Y1265" s="114" t="str">
        <f t="shared" si="218"/>
        <v/>
      </c>
      <c r="Z1265" s="114" t="str">
        <f t="shared" si="219"/>
        <v/>
      </c>
    </row>
    <row r="1266" spans="3:26" ht="15.75" customHeight="1" x14ac:dyDescent="0.2">
      <c r="C1266" t="str">
        <f t="shared" si="209"/>
        <v/>
      </c>
      <c r="E1266" s="3" t="str">
        <f>IF(B1266="","",IFERROR(VLOOKUP(B1266,Ingredients!$A:$G,4,FALSE),"ingredient not in list"))</f>
        <v/>
      </c>
      <c r="F1266" t="str">
        <f t="shared" si="210"/>
        <v/>
      </c>
      <c r="G1266" s="9" t="str">
        <f>IF(B1266="", "", IFERROR((VLOOKUP(B1266,Ingredients!$A:$H,8,FALSE)*(D1266/(VLOOKUP(B1266,Ingredients!$A:$H,3,FALSE)))), "ingredient not in list"))</f>
        <v/>
      </c>
      <c r="H1266" t="str">
        <f t="shared" si="211"/>
        <v/>
      </c>
      <c r="I1266" s="69" t="str">
        <f>IF($B1266="", "", IFERROR((VLOOKUP($B1266,Ingredients!$A:$K,9,FALSE)*($D1266/(VLOOKUP($B1266,Ingredients!$A:$K,3,FALSE)))), "ingredient not in list"))</f>
        <v/>
      </c>
      <c r="J1266" t="str">
        <f t="shared" si="212"/>
        <v/>
      </c>
      <c r="K1266" s="69" t="str">
        <f>IF($B1266="", "", IFERROR((VLOOKUP($B1266,Ingredients!$A:$K,10,FALSE)*($D1266/(VLOOKUP($B1266,Ingredients!$A:$K,3,FALSE)))), "ingredient not in list"))</f>
        <v/>
      </c>
      <c r="L1266" t="str">
        <f t="shared" si="213"/>
        <v/>
      </c>
      <c r="M1266" s="69" t="str">
        <f>IF($B1266="", "", IFERROR((VLOOKUP($B1266,Ingredients!$A:$K,11,FALSE)*($D1266/(VLOOKUP($B1266,Ingredients!$A:$K,3,FALSE)))), "ingredient not in list"))</f>
        <v/>
      </c>
      <c r="N1266" t="str">
        <f t="shared" si="214"/>
        <v/>
      </c>
      <c r="O1266" s="29" t="str">
        <f>IF($B1266="", "", IFERROR((VLOOKUP($B1266,Ingredients!$A:$H,6,FALSE)*($D1266/(VLOOKUP($B1266,Ingredients!$A:$H,3,FALSE)))), "ingredient not in list"))</f>
        <v/>
      </c>
      <c r="P1266" s="9" t="str">
        <f>IF(AND(G1266&lt;&gt;"",G1267=""),SUM(G$1:G1267)-SUM(P$1:P1265),"")</f>
        <v/>
      </c>
      <c r="Q1266" t="str">
        <f>IF(AND(O1266&lt;&gt;"",O1267=""),SUM(O$1:O1267)-SUM(Q$1:Q1265),"")</f>
        <v/>
      </c>
      <c r="R1266" s="114" t="str">
        <f>IF(AND(I1266&lt;&gt;"",I1267=""),SUM(I$1:I1267)-SUM(R$1:R1265),"")</f>
        <v/>
      </c>
      <c r="S1266" s="114" t="str">
        <f>IF(AND(K1266&lt;&gt;"",K1267=""),SUM(K$1:K1267)-SUM(S$1:S1265),"")</f>
        <v/>
      </c>
      <c r="T1266" s="114" t="str">
        <f>IF(AND(M1266&lt;&gt;"",M1267=""),SUM(M$1:M1267)-SUM(T$1:T1265),"")</f>
        <v/>
      </c>
      <c r="V1266" s="9" t="str">
        <f t="shared" si="215"/>
        <v/>
      </c>
      <c r="W1266" s="28" t="str">
        <f t="shared" si="216"/>
        <v/>
      </c>
      <c r="X1266" s="114" t="str">
        <f t="shared" si="217"/>
        <v/>
      </c>
      <c r="Y1266" s="114" t="str">
        <f t="shared" si="218"/>
        <v/>
      </c>
      <c r="Z1266" s="114" t="str">
        <f t="shared" si="219"/>
        <v/>
      </c>
    </row>
    <row r="1267" spans="3:26" ht="15.75" customHeight="1" x14ac:dyDescent="0.2">
      <c r="C1267" t="str">
        <f t="shared" si="209"/>
        <v/>
      </c>
      <c r="E1267" s="3" t="str">
        <f>IF(B1267="","",IFERROR(VLOOKUP(B1267,Ingredients!$A:$G,4,FALSE),"ingredient not in list"))</f>
        <v/>
      </c>
      <c r="F1267" t="str">
        <f t="shared" si="210"/>
        <v/>
      </c>
      <c r="G1267" s="9" t="str">
        <f>IF(B1267="", "", IFERROR((VLOOKUP(B1267,Ingredients!$A:$H,8,FALSE)*(D1267/(VLOOKUP(B1267,Ingredients!$A:$H,3,FALSE)))), "ingredient not in list"))</f>
        <v/>
      </c>
      <c r="H1267" t="str">
        <f t="shared" si="211"/>
        <v/>
      </c>
      <c r="I1267" s="69" t="str">
        <f>IF($B1267="", "", IFERROR((VLOOKUP($B1267,Ingredients!$A:$K,9,FALSE)*($D1267/(VLOOKUP($B1267,Ingredients!$A:$K,3,FALSE)))), "ingredient not in list"))</f>
        <v/>
      </c>
      <c r="J1267" t="str">
        <f t="shared" si="212"/>
        <v/>
      </c>
      <c r="K1267" s="69" t="str">
        <f>IF($B1267="", "", IFERROR((VLOOKUP($B1267,Ingredients!$A:$K,10,FALSE)*($D1267/(VLOOKUP($B1267,Ingredients!$A:$K,3,FALSE)))), "ingredient not in list"))</f>
        <v/>
      </c>
      <c r="L1267" t="str">
        <f t="shared" si="213"/>
        <v/>
      </c>
      <c r="M1267" s="69" t="str">
        <f>IF($B1267="", "", IFERROR((VLOOKUP($B1267,Ingredients!$A:$K,11,FALSE)*($D1267/(VLOOKUP($B1267,Ingredients!$A:$K,3,FALSE)))), "ingredient not in list"))</f>
        <v/>
      </c>
      <c r="N1267" t="str">
        <f t="shared" si="214"/>
        <v/>
      </c>
      <c r="O1267" s="29" t="str">
        <f>IF($B1267="", "", IFERROR((VLOOKUP($B1267,Ingredients!$A:$H,6,FALSE)*($D1267/(VLOOKUP($B1267,Ingredients!$A:$H,3,FALSE)))), "ingredient not in list"))</f>
        <v/>
      </c>
      <c r="P1267" s="9" t="str">
        <f>IF(AND(G1267&lt;&gt;"",G1268=""),SUM(G$1:G1268)-SUM(P$1:P1266),"")</f>
        <v/>
      </c>
      <c r="Q1267" t="str">
        <f>IF(AND(O1267&lt;&gt;"",O1268=""),SUM(O$1:O1268)-SUM(Q$1:Q1266),"")</f>
        <v/>
      </c>
      <c r="R1267" s="114" t="str">
        <f>IF(AND(I1267&lt;&gt;"",I1268=""),SUM(I$1:I1268)-SUM(R$1:R1266),"")</f>
        <v/>
      </c>
      <c r="S1267" s="114" t="str">
        <f>IF(AND(K1267&lt;&gt;"",K1268=""),SUM(K$1:K1268)-SUM(S$1:S1266),"")</f>
        <v/>
      </c>
      <c r="T1267" s="114" t="str">
        <f>IF(AND(M1267&lt;&gt;"",M1268=""),SUM(M$1:M1268)-SUM(T$1:T1266),"")</f>
        <v/>
      </c>
      <c r="V1267" s="9" t="str">
        <f t="shared" si="215"/>
        <v/>
      </c>
      <c r="W1267" s="28" t="str">
        <f t="shared" si="216"/>
        <v/>
      </c>
      <c r="X1267" s="114" t="str">
        <f t="shared" si="217"/>
        <v/>
      </c>
      <c r="Y1267" s="114" t="str">
        <f t="shared" si="218"/>
        <v/>
      </c>
      <c r="Z1267" s="114" t="str">
        <f t="shared" si="219"/>
        <v/>
      </c>
    </row>
    <row r="1268" spans="3:26" ht="15.75" customHeight="1" x14ac:dyDescent="0.2">
      <c r="C1268" t="str">
        <f t="shared" si="209"/>
        <v/>
      </c>
      <c r="E1268" s="3" t="str">
        <f>IF(B1268="","",IFERROR(VLOOKUP(B1268,Ingredients!$A:$G,4,FALSE),"ingredient not in list"))</f>
        <v/>
      </c>
      <c r="F1268" t="str">
        <f t="shared" si="210"/>
        <v/>
      </c>
      <c r="G1268" s="9" t="str">
        <f>IF(B1268="", "", IFERROR((VLOOKUP(B1268,Ingredients!$A:$H,8,FALSE)*(D1268/(VLOOKUP(B1268,Ingredients!$A:$H,3,FALSE)))), "ingredient not in list"))</f>
        <v/>
      </c>
      <c r="H1268" t="str">
        <f t="shared" si="211"/>
        <v/>
      </c>
      <c r="I1268" s="69" t="str">
        <f>IF($B1268="", "", IFERROR((VLOOKUP($B1268,Ingredients!$A:$K,9,FALSE)*($D1268/(VLOOKUP($B1268,Ingredients!$A:$K,3,FALSE)))), "ingredient not in list"))</f>
        <v/>
      </c>
      <c r="J1268" t="str">
        <f t="shared" si="212"/>
        <v/>
      </c>
      <c r="K1268" s="69" t="str">
        <f>IF($B1268="", "", IFERROR((VLOOKUP($B1268,Ingredients!$A:$K,10,FALSE)*($D1268/(VLOOKUP($B1268,Ingredients!$A:$K,3,FALSE)))), "ingredient not in list"))</f>
        <v/>
      </c>
      <c r="L1268" t="str">
        <f t="shared" si="213"/>
        <v/>
      </c>
      <c r="M1268" s="69" t="str">
        <f>IF($B1268="", "", IFERROR((VLOOKUP($B1268,Ingredients!$A:$K,11,FALSE)*($D1268/(VLOOKUP($B1268,Ingredients!$A:$K,3,FALSE)))), "ingredient not in list"))</f>
        <v/>
      </c>
      <c r="N1268" t="str">
        <f t="shared" si="214"/>
        <v/>
      </c>
      <c r="O1268" s="29" t="str">
        <f>IF($B1268="", "", IFERROR((VLOOKUP($B1268,Ingredients!$A:$H,6,FALSE)*($D1268/(VLOOKUP($B1268,Ingredients!$A:$H,3,FALSE)))), "ingredient not in list"))</f>
        <v/>
      </c>
      <c r="P1268" s="9" t="str">
        <f>IF(AND(G1268&lt;&gt;"",G1269=""),SUM(G$1:G1269)-SUM(P$1:P1267),"")</f>
        <v/>
      </c>
      <c r="Q1268" t="str">
        <f>IF(AND(O1268&lt;&gt;"",O1269=""),SUM(O$1:O1269)-SUM(Q$1:Q1267),"")</f>
        <v/>
      </c>
      <c r="R1268" s="114" t="str">
        <f>IF(AND(I1268&lt;&gt;"",I1269=""),SUM(I$1:I1269)-SUM(R$1:R1267),"")</f>
        <v/>
      </c>
      <c r="S1268" s="114" t="str">
        <f>IF(AND(K1268&lt;&gt;"",K1269=""),SUM(K$1:K1269)-SUM(S$1:S1267),"")</f>
        <v/>
      </c>
      <c r="T1268" s="114" t="str">
        <f>IF(AND(M1268&lt;&gt;"",M1269=""),SUM(M$1:M1269)-SUM(T$1:T1267),"")</f>
        <v/>
      </c>
      <c r="V1268" s="9" t="str">
        <f t="shared" si="215"/>
        <v/>
      </c>
      <c r="W1268" s="28" t="str">
        <f t="shared" si="216"/>
        <v/>
      </c>
      <c r="X1268" s="114" t="str">
        <f t="shared" si="217"/>
        <v/>
      </c>
      <c r="Y1268" s="114" t="str">
        <f t="shared" si="218"/>
        <v/>
      </c>
      <c r="Z1268" s="114" t="str">
        <f t="shared" si="219"/>
        <v/>
      </c>
    </row>
    <row r="1269" spans="3:26" ht="15.75" customHeight="1" x14ac:dyDescent="0.2">
      <c r="C1269" t="str">
        <f t="shared" si="209"/>
        <v/>
      </c>
      <c r="E1269" s="3" t="str">
        <f>IF(B1269="","",IFERROR(VLOOKUP(B1269,Ingredients!$A:$G,4,FALSE),"ingredient not in list"))</f>
        <v/>
      </c>
      <c r="F1269" t="str">
        <f t="shared" si="210"/>
        <v/>
      </c>
      <c r="G1269" s="9" t="str">
        <f>IF(B1269="", "", IFERROR((VLOOKUP(B1269,Ingredients!$A:$H,8,FALSE)*(D1269/(VLOOKUP(B1269,Ingredients!$A:$H,3,FALSE)))), "ingredient not in list"))</f>
        <v/>
      </c>
      <c r="H1269" t="str">
        <f t="shared" si="211"/>
        <v/>
      </c>
      <c r="I1269" s="69" t="str">
        <f>IF($B1269="", "", IFERROR((VLOOKUP($B1269,Ingredients!$A:$K,9,FALSE)*($D1269/(VLOOKUP($B1269,Ingredients!$A:$K,3,FALSE)))), "ingredient not in list"))</f>
        <v/>
      </c>
      <c r="J1269" t="str">
        <f t="shared" si="212"/>
        <v/>
      </c>
      <c r="K1269" s="69" t="str">
        <f>IF($B1269="", "", IFERROR((VLOOKUP($B1269,Ingredients!$A:$K,10,FALSE)*($D1269/(VLOOKUP($B1269,Ingredients!$A:$K,3,FALSE)))), "ingredient not in list"))</f>
        <v/>
      </c>
      <c r="L1269" t="str">
        <f t="shared" si="213"/>
        <v/>
      </c>
      <c r="M1269" s="69" t="str">
        <f>IF($B1269="", "", IFERROR((VLOOKUP($B1269,Ingredients!$A:$K,11,FALSE)*($D1269/(VLOOKUP($B1269,Ingredients!$A:$K,3,FALSE)))), "ingredient not in list"))</f>
        <v/>
      </c>
      <c r="N1269" t="str">
        <f t="shared" si="214"/>
        <v/>
      </c>
      <c r="O1269" s="29" t="str">
        <f>IF($B1269="", "", IFERROR((VLOOKUP($B1269,Ingredients!$A:$H,6,FALSE)*($D1269/(VLOOKUP($B1269,Ingredients!$A:$H,3,FALSE)))), "ingredient not in list"))</f>
        <v/>
      </c>
      <c r="P1269" s="9" t="str">
        <f>IF(AND(G1269&lt;&gt;"",G1270=""),SUM(G$1:G1270)-SUM(P$1:P1268),"")</f>
        <v/>
      </c>
      <c r="Q1269" t="str">
        <f>IF(AND(O1269&lt;&gt;"",O1270=""),SUM(O$1:O1270)-SUM(Q$1:Q1268),"")</f>
        <v/>
      </c>
      <c r="R1269" s="114" t="str">
        <f>IF(AND(I1269&lt;&gt;"",I1270=""),SUM(I$1:I1270)-SUM(R$1:R1268),"")</f>
        <v/>
      </c>
      <c r="S1269" s="114" t="str">
        <f>IF(AND(K1269&lt;&gt;"",K1270=""),SUM(K$1:K1270)-SUM(S$1:S1268),"")</f>
        <v/>
      </c>
      <c r="T1269" s="114" t="str">
        <f>IF(AND(M1269&lt;&gt;"",M1270=""),SUM(M$1:M1270)-SUM(T$1:T1268),"")</f>
        <v/>
      </c>
      <c r="V1269" s="9" t="str">
        <f t="shared" si="215"/>
        <v/>
      </c>
      <c r="W1269" s="28" t="str">
        <f t="shared" si="216"/>
        <v/>
      </c>
      <c r="X1269" s="114" t="str">
        <f t="shared" si="217"/>
        <v/>
      </c>
      <c r="Y1269" s="114" t="str">
        <f t="shared" si="218"/>
        <v/>
      </c>
      <c r="Z1269" s="114" t="str">
        <f t="shared" si="219"/>
        <v/>
      </c>
    </row>
    <row r="1270" spans="3:26" ht="15.75" customHeight="1" x14ac:dyDescent="0.2">
      <c r="C1270" t="str">
        <f t="shared" si="209"/>
        <v/>
      </c>
      <c r="E1270" s="3" t="str">
        <f>IF(B1270="","",IFERROR(VLOOKUP(B1270,Ingredients!$A:$G,4,FALSE),"ingredient not in list"))</f>
        <v/>
      </c>
      <c r="F1270" t="str">
        <f t="shared" si="210"/>
        <v/>
      </c>
      <c r="G1270" s="9" t="str">
        <f>IF(B1270="", "", IFERROR((VLOOKUP(B1270,Ingredients!$A:$H,8,FALSE)*(D1270/(VLOOKUP(B1270,Ingredients!$A:$H,3,FALSE)))), "ingredient not in list"))</f>
        <v/>
      </c>
      <c r="H1270" t="str">
        <f t="shared" si="211"/>
        <v/>
      </c>
      <c r="I1270" s="69" t="str">
        <f>IF($B1270="", "", IFERROR((VLOOKUP($B1270,Ingredients!$A:$K,9,FALSE)*($D1270/(VLOOKUP($B1270,Ingredients!$A:$K,3,FALSE)))), "ingredient not in list"))</f>
        <v/>
      </c>
      <c r="J1270" t="str">
        <f t="shared" si="212"/>
        <v/>
      </c>
      <c r="K1270" s="69" t="str">
        <f>IF($B1270="", "", IFERROR((VLOOKUP($B1270,Ingredients!$A:$K,10,FALSE)*($D1270/(VLOOKUP($B1270,Ingredients!$A:$K,3,FALSE)))), "ingredient not in list"))</f>
        <v/>
      </c>
      <c r="L1270" t="str">
        <f t="shared" si="213"/>
        <v/>
      </c>
      <c r="M1270" s="69" t="str">
        <f>IF($B1270="", "", IFERROR((VLOOKUP($B1270,Ingredients!$A:$K,11,FALSE)*($D1270/(VLOOKUP($B1270,Ingredients!$A:$K,3,FALSE)))), "ingredient not in list"))</f>
        <v/>
      </c>
      <c r="N1270" t="str">
        <f t="shared" si="214"/>
        <v/>
      </c>
      <c r="O1270" s="29" t="str">
        <f>IF($B1270="", "", IFERROR((VLOOKUP($B1270,Ingredients!$A:$H,6,FALSE)*($D1270/(VLOOKUP($B1270,Ingredients!$A:$H,3,FALSE)))), "ingredient not in list"))</f>
        <v/>
      </c>
      <c r="P1270" s="9" t="str">
        <f>IF(AND(G1270&lt;&gt;"",G1271=""),SUM(G$1:G1271)-SUM(P$1:P1269),"")</f>
        <v/>
      </c>
      <c r="Q1270" t="str">
        <f>IF(AND(O1270&lt;&gt;"",O1271=""),SUM(O$1:O1271)-SUM(Q$1:Q1269),"")</f>
        <v/>
      </c>
      <c r="R1270" s="114" t="str">
        <f>IF(AND(I1270&lt;&gt;"",I1271=""),SUM(I$1:I1271)-SUM(R$1:R1269),"")</f>
        <v/>
      </c>
      <c r="S1270" s="114" t="str">
        <f>IF(AND(K1270&lt;&gt;"",K1271=""),SUM(K$1:K1271)-SUM(S$1:S1269),"")</f>
        <v/>
      </c>
      <c r="T1270" s="114" t="str">
        <f>IF(AND(M1270&lt;&gt;"",M1271=""),SUM(M$1:M1271)-SUM(T$1:T1269),"")</f>
        <v/>
      </c>
      <c r="V1270" s="9" t="str">
        <f t="shared" si="215"/>
        <v/>
      </c>
      <c r="W1270" s="28" t="str">
        <f t="shared" si="216"/>
        <v/>
      </c>
      <c r="X1270" s="114" t="str">
        <f t="shared" si="217"/>
        <v/>
      </c>
      <c r="Y1270" s="114" t="str">
        <f t="shared" si="218"/>
        <v/>
      </c>
      <c r="Z1270" s="114" t="str">
        <f t="shared" si="219"/>
        <v/>
      </c>
    </row>
    <row r="1271" spans="3:26" ht="15.75" customHeight="1" x14ac:dyDescent="0.2">
      <c r="C1271" t="str">
        <f t="shared" si="209"/>
        <v/>
      </c>
      <c r="E1271" s="3" t="str">
        <f>IF(B1271="","",IFERROR(VLOOKUP(B1271,Ingredients!$A:$G,4,FALSE),"ingredient not in list"))</f>
        <v/>
      </c>
      <c r="F1271" t="str">
        <f t="shared" si="210"/>
        <v/>
      </c>
      <c r="G1271" s="9" t="str">
        <f>IF(B1271="", "", IFERROR((VLOOKUP(B1271,Ingredients!$A:$H,8,FALSE)*(D1271/(VLOOKUP(B1271,Ingredients!$A:$H,3,FALSE)))), "ingredient not in list"))</f>
        <v/>
      </c>
      <c r="H1271" t="str">
        <f t="shared" si="211"/>
        <v/>
      </c>
      <c r="I1271" s="69" t="str">
        <f>IF($B1271="", "", IFERROR((VLOOKUP($B1271,Ingredients!$A:$K,9,FALSE)*($D1271/(VLOOKUP($B1271,Ingredients!$A:$K,3,FALSE)))), "ingredient not in list"))</f>
        <v/>
      </c>
      <c r="J1271" t="str">
        <f t="shared" si="212"/>
        <v/>
      </c>
      <c r="K1271" s="69" t="str">
        <f>IF($B1271="", "", IFERROR((VLOOKUP($B1271,Ingredients!$A:$K,10,FALSE)*($D1271/(VLOOKUP($B1271,Ingredients!$A:$K,3,FALSE)))), "ingredient not in list"))</f>
        <v/>
      </c>
      <c r="L1271" t="str">
        <f t="shared" si="213"/>
        <v/>
      </c>
      <c r="M1271" s="69" t="str">
        <f>IF($B1271="", "", IFERROR((VLOOKUP($B1271,Ingredients!$A:$K,11,FALSE)*($D1271/(VLOOKUP($B1271,Ingredients!$A:$K,3,FALSE)))), "ingredient not in list"))</f>
        <v/>
      </c>
      <c r="N1271" t="str">
        <f t="shared" si="214"/>
        <v/>
      </c>
      <c r="O1271" s="29" t="str">
        <f>IF($B1271="", "", IFERROR((VLOOKUP($B1271,Ingredients!$A:$H,6,FALSE)*($D1271/(VLOOKUP($B1271,Ingredients!$A:$H,3,FALSE)))), "ingredient not in list"))</f>
        <v/>
      </c>
      <c r="P1271" s="9" t="str">
        <f>IF(AND(G1271&lt;&gt;"",G1272=""),SUM(G$1:G1272)-SUM(P$1:P1270),"")</f>
        <v/>
      </c>
      <c r="Q1271" t="str">
        <f>IF(AND(O1271&lt;&gt;"",O1272=""),SUM(O$1:O1272)-SUM(Q$1:Q1270),"")</f>
        <v/>
      </c>
      <c r="R1271" s="114" t="str">
        <f>IF(AND(I1271&lt;&gt;"",I1272=""),SUM(I$1:I1272)-SUM(R$1:R1270),"")</f>
        <v/>
      </c>
      <c r="S1271" s="114" t="str">
        <f>IF(AND(K1271&lt;&gt;"",K1272=""),SUM(K$1:K1272)-SUM(S$1:S1270),"")</f>
        <v/>
      </c>
      <c r="T1271" s="114" t="str">
        <f>IF(AND(M1271&lt;&gt;"",M1272=""),SUM(M$1:M1272)-SUM(T$1:T1270),"")</f>
        <v/>
      </c>
      <c r="V1271" s="9" t="str">
        <f t="shared" si="215"/>
        <v/>
      </c>
      <c r="W1271" s="28" t="str">
        <f t="shared" si="216"/>
        <v/>
      </c>
      <c r="X1271" s="114" t="str">
        <f t="shared" si="217"/>
        <v/>
      </c>
      <c r="Y1271" s="114" t="str">
        <f t="shared" si="218"/>
        <v/>
      </c>
      <c r="Z1271" s="114" t="str">
        <f t="shared" si="219"/>
        <v/>
      </c>
    </row>
    <row r="1272" spans="3:26" ht="15.75" customHeight="1" x14ac:dyDescent="0.2">
      <c r="C1272" t="str">
        <f t="shared" si="209"/>
        <v/>
      </c>
      <c r="E1272" s="3" t="str">
        <f>IF(B1272="","",IFERROR(VLOOKUP(B1272,Ingredients!$A:$G,4,FALSE),"ingredient not in list"))</f>
        <v/>
      </c>
      <c r="F1272" t="str">
        <f t="shared" si="210"/>
        <v/>
      </c>
      <c r="G1272" s="9" t="str">
        <f>IF(B1272="", "", IFERROR((VLOOKUP(B1272,Ingredients!$A:$H,8,FALSE)*(D1272/(VLOOKUP(B1272,Ingredients!$A:$H,3,FALSE)))), "ingredient not in list"))</f>
        <v/>
      </c>
      <c r="H1272" t="str">
        <f t="shared" si="211"/>
        <v/>
      </c>
      <c r="I1272" s="69" t="str">
        <f>IF($B1272="", "", IFERROR((VLOOKUP($B1272,Ingredients!$A:$K,9,FALSE)*($D1272/(VLOOKUP($B1272,Ingredients!$A:$K,3,FALSE)))), "ingredient not in list"))</f>
        <v/>
      </c>
      <c r="J1272" t="str">
        <f t="shared" si="212"/>
        <v/>
      </c>
      <c r="K1272" s="69" t="str">
        <f>IF($B1272="", "", IFERROR((VLOOKUP($B1272,Ingredients!$A:$K,10,FALSE)*($D1272/(VLOOKUP($B1272,Ingredients!$A:$K,3,FALSE)))), "ingredient not in list"))</f>
        <v/>
      </c>
      <c r="L1272" t="str">
        <f t="shared" si="213"/>
        <v/>
      </c>
      <c r="M1272" s="69" t="str">
        <f>IF($B1272="", "", IFERROR((VLOOKUP($B1272,Ingredients!$A:$K,11,FALSE)*($D1272/(VLOOKUP($B1272,Ingredients!$A:$K,3,FALSE)))), "ingredient not in list"))</f>
        <v/>
      </c>
      <c r="N1272" t="str">
        <f t="shared" si="214"/>
        <v/>
      </c>
      <c r="O1272" s="29" t="str">
        <f>IF($B1272="", "", IFERROR((VLOOKUP($B1272,Ingredients!$A:$H,6,FALSE)*($D1272/(VLOOKUP($B1272,Ingredients!$A:$H,3,FALSE)))), "ingredient not in list"))</f>
        <v/>
      </c>
      <c r="P1272" s="9" t="str">
        <f>IF(AND(G1272&lt;&gt;"",G1273=""),SUM(G$1:G1273)-SUM(P$1:P1271),"")</f>
        <v/>
      </c>
      <c r="Q1272" t="str">
        <f>IF(AND(O1272&lt;&gt;"",O1273=""),SUM(O$1:O1273)-SUM(Q$1:Q1271),"")</f>
        <v/>
      </c>
      <c r="R1272" s="114" t="str">
        <f>IF(AND(I1272&lt;&gt;"",I1273=""),SUM(I$1:I1273)-SUM(R$1:R1271),"")</f>
        <v/>
      </c>
      <c r="S1272" s="114" t="str">
        <f>IF(AND(K1272&lt;&gt;"",K1273=""),SUM(K$1:K1273)-SUM(S$1:S1271),"")</f>
        <v/>
      </c>
      <c r="T1272" s="114" t="str">
        <f>IF(AND(M1272&lt;&gt;"",M1273=""),SUM(M$1:M1273)-SUM(T$1:T1271),"")</f>
        <v/>
      </c>
      <c r="V1272" s="9" t="str">
        <f t="shared" si="215"/>
        <v/>
      </c>
      <c r="W1272" s="28" t="str">
        <f t="shared" si="216"/>
        <v/>
      </c>
      <c r="X1272" s="114" t="str">
        <f t="shared" si="217"/>
        <v/>
      </c>
      <c r="Y1272" s="114" t="str">
        <f t="shared" si="218"/>
        <v/>
      </c>
      <c r="Z1272" s="114" t="str">
        <f t="shared" si="219"/>
        <v/>
      </c>
    </row>
    <row r="1273" spans="3:26" ht="15.75" customHeight="1" x14ac:dyDescent="0.2">
      <c r="C1273" t="str">
        <f t="shared" si="209"/>
        <v/>
      </c>
      <c r="E1273" s="3" t="str">
        <f>IF(B1273="","",IFERROR(VLOOKUP(B1273,Ingredients!$A:$G,4,FALSE),"ingredient not in list"))</f>
        <v/>
      </c>
      <c r="F1273" t="str">
        <f t="shared" si="210"/>
        <v/>
      </c>
      <c r="G1273" s="9" t="str">
        <f>IF(B1273="", "", IFERROR((VLOOKUP(B1273,Ingredients!$A:$H,8,FALSE)*(D1273/(VLOOKUP(B1273,Ingredients!$A:$H,3,FALSE)))), "ingredient not in list"))</f>
        <v/>
      </c>
      <c r="H1273" t="str">
        <f t="shared" si="211"/>
        <v/>
      </c>
      <c r="I1273" s="69" t="str">
        <f>IF($B1273="", "", IFERROR((VLOOKUP($B1273,Ingredients!$A:$K,9,FALSE)*($D1273/(VLOOKUP($B1273,Ingredients!$A:$K,3,FALSE)))), "ingredient not in list"))</f>
        <v/>
      </c>
      <c r="J1273" t="str">
        <f t="shared" si="212"/>
        <v/>
      </c>
      <c r="K1273" s="69" t="str">
        <f>IF($B1273="", "", IFERROR((VLOOKUP($B1273,Ingredients!$A:$K,10,FALSE)*($D1273/(VLOOKUP($B1273,Ingredients!$A:$K,3,FALSE)))), "ingredient not in list"))</f>
        <v/>
      </c>
      <c r="L1273" t="str">
        <f t="shared" si="213"/>
        <v/>
      </c>
      <c r="M1273" s="69" t="str">
        <f>IF($B1273="", "", IFERROR((VLOOKUP($B1273,Ingredients!$A:$K,11,FALSE)*($D1273/(VLOOKUP($B1273,Ingredients!$A:$K,3,FALSE)))), "ingredient not in list"))</f>
        <v/>
      </c>
      <c r="N1273" t="str">
        <f t="shared" si="214"/>
        <v/>
      </c>
      <c r="O1273" s="29" t="str">
        <f>IF($B1273="", "", IFERROR((VLOOKUP($B1273,Ingredients!$A:$H,6,FALSE)*($D1273/(VLOOKUP($B1273,Ingredients!$A:$H,3,FALSE)))), "ingredient not in list"))</f>
        <v/>
      </c>
      <c r="P1273" s="9" t="str">
        <f>IF(AND(G1273&lt;&gt;"",G1274=""),SUM(G$1:G1274)-SUM(P$1:P1272),"")</f>
        <v/>
      </c>
      <c r="Q1273" t="str">
        <f>IF(AND(O1273&lt;&gt;"",O1274=""),SUM(O$1:O1274)-SUM(Q$1:Q1272),"")</f>
        <v/>
      </c>
      <c r="R1273" s="114" t="str">
        <f>IF(AND(I1273&lt;&gt;"",I1274=""),SUM(I$1:I1274)-SUM(R$1:R1272),"")</f>
        <v/>
      </c>
      <c r="S1273" s="114" t="str">
        <f>IF(AND(K1273&lt;&gt;"",K1274=""),SUM(K$1:K1274)-SUM(S$1:S1272),"")</f>
        <v/>
      </c>
      <c r="T1273" s="114" t="str">
        <f>IF(AND(M1273&lt;&gt;"",M1274=""),SUM(M$1:M1274)-SUM(T$1:T1272),"")</f>
        <v/>
      </c>
      <c r="V1273" s="9" t="str">
        <f t="shared" si="215"/>
        <v/>
      </c>
      <c r="W1273" s="28" t="str">
        <f t="shared" si="216"/>
        <v/>
      </c>
      <c r="X1273" s="114" t="str">
        <f t="shared" si="217"/>
        <v/>
      </c>
      <c r="Y1273" s="114" t="str">
        <f t="shared" si="218"/>
        <v/>
      </c>
      <c r="Z1273" s="114" t="str">
        <f t="shared" si="219"/>
        <v/>
      </c>
    </row>
    <row r="1274" spans="3:26" ht="15.75" customHeight="1" x14ac:dyDescent="0.2">
      <c r="C1274" t="str">
        <f t="shared" si="209"/>
        <v/>
      </c>
      <c r="E1274" s="3" t="str">
        <f>IF(B1274="","",IFERROR(VLOOKUP(B1274,Ingredients!$A:$G,4,FALSE),"ingredient not in list"))</f>
        <v/>
      </c>
      <c r="F1274" t="str">
        <f t="shared" si="210"/>
        <v/>
      </c>
      <c r="G1274" s="9" t="str">
        <f>IF(B1274="", "", IFERROR((VLOOKUP(B1274,Ingredients!$A:$H,8,FALSE)*(D1274/(VLOOKUP(B1274,Ingredients!$A:$H,3,FALSE)))), "ingredient not in list"))</f>
        <v/>
      </c>
      <c r="H1274" t="str">
        <f t="shared" si="211"/>
        <v/>
      </c>
      <c r="I1274" s="69" t="str">
        <f>IF($B1274="", "", IFERROR((VLOOKUP($B1274,Ingredients!$A:$K,9,FALSE)*($D1274/(VLOOKUP($B1274,Ingredients!$A:$K,3,FALSE)))), "ingredient not in list"))</f>
        <v/>
      </c>
      <c r="J1274" t="str">
        <f t="shared" si="212"/>
        <v/>
      </c>
      <c r="K1274" s="69" t="str">
        <f>IF($B1274="", "", IFERROR((VLOOKUP($B1274,Ingredients!$A:$K,10,FALSE)*($D1274/(VLOOKUP($B1274,Ingredients!$A:$K,3,FALSE)))), "ingredient not in list"))</f>
        <v/>
      </c>
      <c r="L1274" t="str">
        <f t="shared" si="213"/>
        <v/>
      </c>
      <c r="M1274" s="69" t="str">
        <f>IF($B1274="", "", IFERROR((VLOOKUP($B1274,Ingredients!$A:$K,11,FALSE)*($D1274/(VLOOKUP($B1274,Ingredients!$A:$K,3,FALSE)))), "ingredient not in list"))</f>
        <v/>
      </c>
      <c r="N1274" t="str">
        <f t="shared" si="214"/>
        <v/>
      </c>
      <c r="O1274" s="29" t="str">
        <f>IF($B1274="", "", IFERROR((VLOOKUP($B1274,Ingredients!$A:$H,6,FALSE)*($D1274/(VLOOKUP($B1274,Ingredients!$A:$H,3,FALSE)))), "ingredient not in list"))</f>
        <v/>
      </c>
      <c r="P1274" s="9" t="str">
        <f>IF(AND(G1274&lt;&gt;"",G1275=""),SUM(G$1:G1275)-SUM(P$1:P1273),"")</f>
        <v/>
      </c>
      <c r="Q1274" t="str">
        <f>IF(AND(O1274&lt;&gt;"",O1275=""),SUM(O$1:O1275)-SUM(Q$1:Q1273),"")</f>
        <v/>
      </c>
      <c r="R1274" s="114" t="str">
        <f>IF(AND(I1274&lt;&gt;"",I1275=""),SUM(I$1:I1275)-SUM(R$1:R1273),"")</f>
        <v/>
      </c>
      <c r="S1274" s="114" t="str">
        <f>IF(AND(K1274&lt;&gt;"",K1275=""),SUM(K$1:K1275)-SUM(S$1:S1273),"")</f>
        <v/>
      </c>
      <c r="T1274" s="114" t="str">
        <f>IF(AND(M1274&lt;&gt;"",M1275=""),SUM(M$1:M1275)-SUM(T$1:T1273),"")</f>
        <v/>
      </c>
      <c r="V1274" s="9" t="str">
        <f t="shared" si="215"/>
        <v/>
      </c>
      <c r="W1274" s="28" t="str">
        <f t="shared" si="216"/>
        <v/>
      </c>
      <c r="X1274" s="114" t="str">
        <f t="shared" si="217"/>
        <v/>
      </c>
      <c r="Y1274" s="114" t="str">
        <f t="shared" si="218"/>
        <v/>
      </c>
      <c r="Z1274" s="114" t="str">
        <f t="shared" si="219"/>
        <v/>
      </c>
    </row>
    <row r="1275" spans="3:26" ht="15.75" customHeight="1" x14ac:dyDescent="0.2">
      <c r="C1275" t="str">
        <f t="shared" si="209"/>
        <v/>
      </c>
      <c r="E1275" s="3" t="str">
        <f>IF(B1275="","",IFERROR(VLOOKUP(B1275,Ingredients!$A:$G,4,FALSE),"ingredient not in list"))</f>
        <v/>
      </c>
      <c r="F1275" t="str">
        <f t="shared" si="210"/>
        <v/>
      </c>
      <c r="G1275" s="9" t="str">
        <f>IF(B1275="", "", IFERROR((VLOOKUP(B1275,Ingredients!$A:$H,8,FALSE)*(D1275/(VLOOKUP(B1275,Ingredients!$A:$H,3,FALSE)))), "ingredient not in list"))</f>
        <v/>
      </c>
      <c r="H1275" t="str">
        <f t="shared" si="211"/>
        <v/>
      </c>
      <c r="I1275" s="69" t="str">
        <f>IF($B1275="", "", IFERROR((VLOOKUP($B1275,Ingredients!$A:$K,9,FALSE)*($D1275/(VLOOKUP($B1275,Ingredients!$A:$K,3,FALSE)))), "ingredient not in list"))</f>
        <v/>
      </c>
      <c r="J1275" t="str">
        <f t="shared" si="212"/>
        <v/>
      </c>
      <c r="K1275" s="69" t="str">
        <f>IF($B1275="", "", IFERROR((VLOOKUP($B1275,Ingredients!$A:$K,10,FALSE)*($D1275/(VLOOKUP($B1275,Ingredients!$A:$K,3,FALSE)))), "ingredient not in list"))</f>
        <v/>
      </c>
      <c r="L1275" t="str">
        <f t="shared" si="213"/>
        <v/>
      </c>
      <c r="M1275" s="69" t="str">
        <f>IF($B1275="", "", IFERROR((VLOOKUP($B1275,Ingredients!$A:$K,11,FALSE)*($D1275/(VLOOKUP($B1275,Ingredients!$A:$K,3,FALSE)))), "ingredient not in list"))</f>
        <v/>
      </c>
      <c r="N1275" t="str">
        <f t="shared" si="214"/>
        <v/>
      </c>
      <c r="O1275" s="29" t="str">
        <f>IF($B1275="", "", IFERROR((VLOOKUP($B1275,Ingredients!$A:$H,6,FALSE)*($D1275/(VLOOKUP($B1275,Ingredients!$A:$H,3,FALSE)))), "ingredient not in list"))</f>
        <v/>
      </c>
      <c r="P1275" s="9" t="str">
        <f>IF(AND(G1275&lt;&gt;"",G1276=""),SUM(G$1:G1276)-SUM(P$1:P1274),"")</f>
        <v/>
      </c>
      <c r="Q1275" t="str">
        <f>IF(AND(O1275&lt;&gt;"",O1276=""),SUM(O$1:O1276)-SUM(Q$1:Q1274),"")</f>
        <v/>
      </c>
      <c r="R1275" s="114" t="str">
        <f>IF(AND(I1275&lt;&gt;"",I1276=""),SUM(I$1:I1276)-SUM(R$1:R1274),"")</f>
        <v/>
      </c>
      <c r="S1275" s="114" t="str">
        <f>IF(AND(K1275&lt;&gt;"",K1276=""),SUM(K$1:K1276)-SUM(S$1:S1274),"")</f>
        <v/>
      </c>
      <c r="T1275" s="114" t="str">
        <f>IF(AND(M1275&lt;&gt;"",M1276=""),SUM(M$1:M1276)-SUM(T$1:T1274),"")</f>
        <v/>
      </c>
      <c r="V1275" s="9" t="str">
        <f t="shared" si="215"/>
        <v/>
      </c>
      <c r="W1275" s="28" t="str">
        <f t="shared" si="216"/>
        <v/>
      </c>
      <c r="X1275" s="114" t="str">
        <f t="shared" si="217"/>
        <v/>
      </c>
      <c r="Y1275" s="114" t="str">
        <f t="shared" si="218"/>
        <v/>
      </c>
      <c r="Z1275" s="114" t="str">
        <f t="shared" si="219"/>
        <v/>
      </c>
    </row>
    <row r="1276" spans="3:26" ht="15.75" customHeight="1" x14ac:dyDescent="0.2">
      <c r="C1276" t="str">
        <f t="shared" si="209"/>
        <v/>
      </c>
      <c r="E1276" s="3" t="str">
        <f>IF(B1276="","",IFERROR(VLOOKUP(B1276,Ingredients!$A:$G,4,FALSE),"ingredient not in list"))</f>
        <v/>
      </c>
      <c r="F1276" t="str">
        <f t="shared" si="210"/>
        <v/>
      </c>
      <c r="G1276" s="9" t="str">
        <f>IF(B1276="", "", IFERROR((VLOOKUP(B1276,Ingredients!$A:$H,8,FALSE)*(D1276/(VLOOKUP(B1276,Ingredients!$A:$H,3,FALSE)))), "ingredient not in list"))</f>
        <v/>
      </c>
      <c r="H1276" t="str">
        <f t="shared" si="211"/>
        <v/>
      </c>
      <c r="I1276" s="69" t="str">
        <f>IF($B1276="", "", IFERROR((VLOOKUP($B1276,Ingredients!$A:$K,9,FALSE)*($D1276/(VLOOKUP($B1276,Ingredients!$A:$K,3,FALSE)))), "ingredient not in list"))</f>
        <v/>
      </c>
      <c r="J1276" t="str">
        <f t="shared" si="212"/>
        <v/>
      </c>
      <c r="K1276" s="69" t="str">
        <f>IF($B1276="", "", IFERROR((VLOOKUP($B1276,Ingredients!$A:$K,10,FALSE)*($D1276/(VLOOKUP($B1276,Ingredients!$A:$K,3,FALSE)))), "ingredient not in list"))</f>
        <v/>
      </c>
      <c r="L1276" t="str">
        <f t="shared" si="213"/>
        <v/>
      </c>
      <c r="M1276" s="69" t="str">
        <f>IF($B1276="", "", IFERROR((VLOOKUP($B1276,Ingredients!$A:$K,11,FALSE)*($D1276/(VLOOKUP($B1276,Ingredients!$A:$K,3,FALSE)))), "ingredient not in list"))</f>
        <v/>
      </c>
      <c r="N1276" t="str">
        <f t="shared" si="214"/>
        <v/>
      </c>
      <c r="O1276" s="29" t="str">
        <f>IF($B1276="", "", IFERROR((VLOOKUP($B1276,Ingredients!$A:$H,6,FALSE)*($D1276/(VLOOKUP($B1276,Ingredients!$A:$H,3,FALSE)))), "ingredient not in list"))</f>
        <v/>
      </c>
      <c r="P1276" s="9" t="str">
        <f>IF(AND(G1276&lt;&gt;"",G1277=""),SUM(G$1:G1277)-SUM(P$1:P1275),"")</f>
        <v/>
      </c>
      <c r="Q1276" t="str">
        <f>IF(AND(O1276&lt;&gt;"",O1277=""),SUM(O$1:O1277)-SUM(Q$1:Q1275),"")</f>
        <v/>
      </c>
      <c r="R1276" s="114" t="str">
        <f>IF(AND(I1276&lt;&gt;"",I1277=""),SUM(I$1:I1277)-SUM(R$1:R1275),"")</f>
        <v/>
      </c>
      <c r="S1276" s="114" t="str">
        <f>IF(AND(K1276&lt;&gt;"",K1277=""),SUM(K$1:K1277)-SUM(S$1:S1275),"")</f>
        <v/>
      </c>
      <c r="T1276" s="114" t="str">
        <f>IF(AND(M1276&lt;&gt;"",M1277=""),SUM(M$1:M1277)-SUM(T$1:T1275),"")</f>
        <v/>
      </c>
      <c r="V1276" s="9" t="str">
        <f t="shared" si="215"/>
        <v/>
      </c>
      <c r="W1276" s="28" t="str">
        <f t="shared" si="216"/>
        <v/>
      </c>
      <c r="X1276" s="114" t="str">
        <f t="shared" si="217"/>
        <v/>
      </c>
      <c r="Y1276" s="114" t="str">
        <f t="shared" si="218"/>
        <v/>
      </c>
      <c r="Z1276" s="114" t="str">
        <f t="shared" si="219"/>
        <v/>
      </c>
    </row>
    <row r="1277" spans="3:26" ht="15.75" customHeight="1" x14ac:dyDescent="0.2">
      <c r="C1277" t="str">
        <f t="shared" si="209"/>
        <v/>
      </c>
      <c r="E1277" s="3" t="str">
        <f>IF(B1277="","",IFERROR(VLOOKUP(B1277,Ingredients!$A:$G,4,FALSE),"ingredient not in list"))</f>
        <v/>
      </c>
      <c r="F1277" t="str">
        <f t="shared" si="210"/>
        <v/>
      </c>
      <c r="G1277" s="9" t="str">
        <f>IF(B1277="", "", IFERROR((VLOOKUP(B1277,Ingredients!$A:$H,8,FALSE)*(D1277/(VLOOKUP(B1277,Ingredients!$A:$H,3,FALSE)))), "ingredient not in list"))</f>
        <v/>
      </c>
      <c r="H1277" t="str">
        <f t="shared" si="211"/>
        <v/>
      </c>
      <c r="I1277" s="69" t="str">
        <f>IF($B1277="", "", IFERROR((VLOOKUP($B1277,Ingredients!$A:$K,9,FALSE)*($D1277/(VLOOKUP($B1277,Ingredients!$A:$K,3,FALSE)))), "ingredient not in list"))</f>
        <v/>
      </c>
      <c r="J1277" t="str">
        <f t="shared" si="212"/>
        <v/>
      </c>
      <c r="K1277" s="69" t="str">
        <f>IF($B1277="", "", IFERROR((VLOOKUP($B1277,Ingredients!$A:$K,10,FALSE)*($D1277/(VLOOKUP($B1277,Ingredients!$A:$K,3,FALSE)))), "ingredient not in list"))</f>
        <v/>
      </c>
      <c r="L1277" t="str">
        <f t="shared" si="213"/>
        <v/>
      </c>
      <c r="M1277" s="69" t="str">
        <f>IF($B1277="", "", IFERROR((VLOOKUP($B1277,Ingredients!$A:$K,11,FALSE)*($D1277/(VLOOKUP($B1277,Ingredients!$A:$K,3,FALSE)))), "ingredient not in list"))</f>
        <v/>
      </c>
      <c r="N1277" t="str">
        <f t="shared" si="214"/>
        <v/>
      </c>
      <c r="O1277" s="29" t="str">
        <f>IF($B1277="", "", IFERROR((VLOOKUP($B1277,Ingredients!$A:$H,6,FALSE)*($D1277/(VLOOKUP($B1277,Ingredients!$A:$H,3,FALSE)))), "ingredient not in list"))</f>
        <v/>
      </c>
      <c r="P1277" s="9" t="str">
        <f>IF(AND(G1277&lt;&gt;"",G1278=""),SUM(G$1:G1278)-SUM(P$1:P1276),"")</f>
        <v/>
      </c>
      <c r="Q1277" t="str">
        <f>IF(AND(O1277&lt;&gt;"",O1278=""),SUM(O$1:O1278)-SUM(Q$1:Q1276),"")</f>
        <v/>
      </c>
      <c r="R1277" s="114" t="str">
        <f>IF(AND(I1277&lt;&gt;"",I1278=""),SUM(I$1:I1278)-SUM(R$1:R1276),"")</f>
        <v/>
      </c>
      <c r="S1277" s="114" t="str">
        <f>IF(AND(K1277&lt;&gt;"",K1278=""),SUM(K$1:K1278)-SUM(S$1:S1276),"")</f>
        <v/>
      </c>
      <c r="T1277" s="114" t="str">
        <f>IF(AND(M1277&lt;&gt;"",M1278=""),SUM(M$1:M1278)-SUM(T$1:T1276),"")</f>
        <v/>
      </c>
      <c r="V1277" s="9" t="str">
        <f t="shared" si="215"/>
        <v/>
      </c>
      <c r="W1277" s="28" t="str">
        <f t="shared" si="216"/>
        <v/>
      </c>
      <c r="X1277" s="114" t="str">
        <f t="shared" si="217"/>
        <v/>
      </c>
      <c r="Y1277" s="114" t="str">
        <f t="shared" si="218"/>
        <v/>
      </c>
      <c r="Z1277" s="114" t="str">
        <f t="shared" si="219"/>
        <v/>
      </c>
    </row>
    <row r="1278" spans="3:26" ht="15.75" customHeight="1" x14ac:dyDescent="0.2">
      <c r="C1278" t="str">
        <f t="shared" si="209"/>
        <v/>
      </c>
      <c r="E1278" s="3" t="str">
        <f>IF(B1278="","",IFERROR(VLOOKUP(B1278,Ingredients!$A:$G,4,FALSE),"ingredient not in list"))</f>
        <v/>
      </c>
      <c r="F1278" t="str">
        <f t="shared" si="210"/>
        <v/>
      </c>
      <c r="G1278" s="9" t="str">
        <f>IF(B1278="", "", IFERROR((VLOOKUP(B1278,Ingredients!$A:$H,8,FALSE)*(D1278/(VLOOKUP(B1278,Ingredients!$A:$H,3,FALSE)))), "ingredient not in list"))</f>
        <v/>
      </c>
      <c r="H1278" t="str">
        <f t="shared" si="211"/>
        <v/>
      </c>
      <c r="I1278" s="69" t="str">
        <f>IF($B1278="", "", IFERROR((VLOOKUP($B1278,Ingredients!$A:$K,9,FALSE)*($D1278/(VLOOKUP($B1278,Ingredients!$A:$K,3,FALSE)))), "ingredient not in list"))</f>
        <v/>
      </c>
      <c r="J1278" t="str">
        <f t="shared" si="212"/>
        <v/>
      </c>
      <c r="K1278" s="69" t="str">
        <f>IF($B1278="", "", IFERROR((VLOOKUP($B1278,Ingredients!$A:$K,10,FALSE)*($D1278/(VLOOKUP($B1278,Ingredients!$A:$K,3,FALSE)))), "ingredient not in list"))</f>
        <v/>
      </c>
      <c r="L1278" t="str">
        <f t="shared" si="213"/>
        <v/>
      </c>
      <c r="M1278" s="69" t="str">
        <f>IF($B1278="", "", IFERROR((VLOOKUP($B1278,Ingredients!$A:$K,11,FALSE)*($D1278/(VLOOKUP($B1278,Ingredients!$A:$K,3,FALSE)))), "ingredient not in list"))</f>
        <v/>
      </c>
      <c r="N1278" t="str">
        <f t="shared" si="214"/>
        <v/>
      </c>
      <c r="O1278" s="29" t="str">
        <f>IF($B1278="", "", IFERROR((VLOOKUP($B1278,Ingredients!$A:$H,6,FALSE)*($D1278/(VLOOKUP($B1278,Ingredients!$A:$H,3,FALSE)))), "ingredient not in list"))</f>
        <v/>
      </c>
      <c r="P1278" s="9" t="str">
        <f>IF(AND(G1278&lt;&gt;"",G1279=""),SUM(G$1:G1279)-SUM(P$1:P1277),"")</f>
        <v/>
      </c>
      <c r="Q1278" t="str">
        <f>IF(AND(O1278&lt;&gt;"",O1279=""),SUM(O$1:O1279)-SUM(Q$1:Q1277),"")</f>
        <v/>
      </c>
      <c r="R1278" s="114" t="str">
        <f>IF(AND(I1278&lt;&gt;"",I1279=""),SUM(I$1:I1279)-SUM(R$1:R1277),"")</f>
        <v/>
      </c>
      <c r="S1278" s="114" t="str">
        <f>IF(AND(K1278&lt;&gt;"",K1279=""),SUM(K$1:K1279)-SUM(S$1:S1277),"")</f>
        <v/>
      </c>
      <c r="T1278" s="114" t="str">
        <f>IF(AND(M1278&lt;&gt;"",M1279=""),SUM(M$1:M1279)-SUM(T$1:T1277),"")</f>
        <v/>
      </c>
      <c r="V1278" s="9" t="str">
        <f t="shared" si="215"/>
        <v/>
      </c>
      <c r="W1278" s="28" t="str">
        <f t="shared" si="216"/>
        <v/>
      </c>
      <c r="X1278" s="114" t="str">
        <f t="shared" si="217"/>
        <v/>
      </c>
      <c r="Y1278" s="114" t="str">
        <f t="shared" si="218"/>
        <v/>
      </c>
      <c r="Z1278" s="114" t="str">
        <f t="shared" si="219"/>
        <v/>
      </c>
    </row>
    <row r="1279" spans="3:26" ht="15.75" customHeight="1" x14ac:dyDescent="0.2">
      <c r="C1279" t="str">
        <f t="shared" si="209"/>
        <v/>
      </c>
      <c r="E1279" s="3" t="str">
        <f>IF(B1279="","",IFERROR(VLOOKUP(B1279,Ingredients!$A:$G,4,FALSE),"ingredient not in list"))</f>
        <v/>
      </c>
      <c r="F1279" t="str">
        <f t="shared" si="210"/>
        <v/>
      </c>
      <c r="G1279" s="9" t="str">
        <f>IF(B1279="", "", IFERROR((VLOOKUP(B1279,Ingredients!$A:$H,8,FALSE)*(D1279/(VLOOKUP(B1279,Ingredients!$A:$H,3,FALSE)))), "ingredient not in list"))</f>
        <v/>
      </c>
      <c r="H1279" t="str">
        <f t="shared" si="211"/>
        <v/>
      </c>
      <c r="I1279" s="69" t="str">
        <f>IF($B1279="", "", IFERROR((VLOOKUP($B1279,Ingredients!$A:$K,9,FALSE)*($D1279/(VLOOKUP($B1279,Ingredients!$A:$K,3,FALSE)))), "ingredient not in list"))</f>
        <v/>
      </c>
      <c r="J1279" t="str">
        <f t="shared" si="212"/>
        <v/>
      </c>
      <c r="K1279" s="69" t="str">
        <f>IF($B1279="", "", IFERROR((VLOOKUP($B1279,Ingredients!$A:$K,10,FALSE)*($D1279/(VLOOKUP($B1279,Ingredients!$A:$K,3,FALSE)))), "ingredient not in list"))</f>
        <v/>
      </c>
      <c r="L1279" t="str">
        <f t="shared" si="213"/>
        <v/>
      </c>
      <c r="M1279" s="69" t="str">
        <f>IF($B1279="", "", IFERROR((VLOOKUP($B1279,Ingredients!$A:$K,11,FALSE)*($D1279/(VLOOKUP($B1279,Ingredients!$A:$K,3,FALSE)))), "ingredient not in list"))</f>
        <v/>
      </c>
      <c r="N1279" t="str">
        <f t="shared" si="214"/>
        <v/>
      </c>
      <c r="O1279" s="29" t="str">
        <f>IF($B1279="", "", IFERROR((VLOOKUP($B1279,Ingredients!$A:$H,6,FALSE)*($D1279/(VLOOKUP($B1279,Ingredients!$A:$H,3,FALSE)))), "ingredient not in list"))</f>
        <v/>
      </c>
      <c r="P1279" s="9" t="str">
        <f>IF(AND(G1279&lt;&gt;"",G1280=""),SUM(G$1:G1280)-SUM(P$1:P1278),"")</f>
        <v/>
      </c>
      <c r="Q1279" t="str">
        <f>IF(AND(O1279&lt;&gt;"",O1280=""),SUM(O$1:O1280)-SUM(Q$1:Q1278),"")</f>
        <v/>
      </c>
      <c r="R1279" s="114" t="str">
        <f>IF(AND(I1279&lt;&gt;"",I1280=""),SUM(I$1:I1280)-SUM(R$1:R1278),"")</f>
        <v/>
      </c>
      <c r="S1279" s="114" t="str">
        <f>IF(AND(K1279&lt;&gt;"",K1280=""),SUM(K$1:K1280)-SUM(S$1:S1278),"")</f>
        <v/>
      </c>
      <c r="T1279" s="114" t="str">
        <f>IF(AND(M1279&lt;&gt;"",M1280=""),SUM(M$1:M1280)-SUM(T$1:T1278),"")</f>
        <v/>
      </c>
      <c r="V1279" s="9" t="str">
        <f t="shared" si="215"/>
        <v/>
      </c>
      <c r="W1279" s="28" t="str">
        <f t="shared" si="216"/>
        <v/>
      </c>
      <c r="X1279" s="114" t="str">
        <f t="shared" si="217"/>
        <v/>
      </c>
      <c r="Y1279" s="114" t="str">
        <f t="shared" si="218"/>
        <v/>
      </c>
      <c r="Z1279" s="114" t="str">
        <f t="shared" si="219"/>
        <v/>
      </c>
    </row>
    <row r="1280" spans="3:26" ht="15.75" customHeight="1" x14ac:dyDescent="0.2">
      <c r="C1280" t="str">
        <f t="shared" si="209"/>
        <v/>
      </c>
      <c r="E1280" s="3" t="str">
        <f>IF(B1280="","",IFERROR(VLOOKUP(B1280,Ingredients!$A:$G,4,FALSE),"ingredient not in list"))</f>
        <v/>
      </c>
      <c r="F1280" t="str">
        <f t="shared" si="210"/>
        <v/>
      </c>
      <c r="G1280" s="9" t="str">
        <f>IF(B1280="", "", IFERROR((VLOOKUP(B1280,Ingredients!$A:$H,8,FALSE)*(D1280/(VLOOKUP(B1280,Ingredients!$A:$H,3,FALSE)))), "ingredient not in list"))</f>
        <v/>
      </c>
      <c r="H1280" t="str">
        <f t="shared" si="211"/>
        <v/>
      </c>
      <c r="I1280" s="69" t="str">
        <f>IF($B1280="", "", IFERROR((VLOOKUP($B1280,Ingredients!$A:$K,9,FALSE)*($D1280/(VLOOKUP($B1280,Ingredients!$A:$K,3,FALSE)))), "ingredient not in list"))</f>
        <v/>
      </c>
      <c r="J1280" t="str">
        <f t="shared" si="212"/>
        <v/>
      </c>
      <c r="K1280" s="69" t="str">
        <f>IF($B1280="", "", IFERROR((VLOOKUP($B1280,Ingredients!$A:$K,10,FALSE)*($D1280/(VLOOKUP($B1280,Ingredients!$A:$K,3,FALSE)))), "ingredient not in list"))</f>
        <v/>
      </c>
      <c r="L1280" t="str">
        <f t="shared" si="213"/>
        <v/>
      </c>
      <c r="M1280" s="69" t="str">
        <f>IF($B1280="", "", IFERROR((VLOOKUP($B1280,Ingredients!$A:$K,11,FALSE)*($D1280/(VLOOKUP($B1280,Ingredients!$A:$K,3,FALSE)))), "ingredient not in list"))</f>
        <v/>
      </c>
      <c r="N1280" t="str">
        <f t="shared" si="214"/>
        <v/>
      </c>
      <c r="O1280" s="29" t="str">
        <f>IF($B1280="", "", IFERROR((VLOOKUP($B1280,Ingredients!$A:$H,6,FALSE)*($D1280/(VLOOKUP($B1280,Ingredients!$A:$H,3,FALSE)))), "ingredient not in list"))</f>
        <v/>
      </c>
      <c r="P1280" s="9" t="str">
        <f>IF(AND(G1280&lt;&gt;"",G1281=""),SUM(G$1:G1281)-SUM(P$1:P1279),"")</f>
        <v/>
      </c>
      <c r="Q1280" t="str">
        <f>IF(AND(O1280&lt;&gt;"",O1281=""),SUM(O$1:O1281)-SUM(Q$1:Q1279),"")</f>
        <v/>
      </c>
      <c r="R1280" s="114" t="str">
        <f>IF(AND(I1280&lt;&gt;"",I1281=""),SUM(I$1:I1281)-SUM(R$1:R1279),"")</f>
        <v/>
      </c>
      <c r="S1280" s="114" t="str">
        <f>IF(AND(K1280&lt;&gt;"",K1281=""),SUM(K$1:K1281)-SUM(S$1:S1279),"")</f>
        <v/>
      </c>
      <c r="T1280" s="114" t="str">
        <f>IF(AND(M1280&lt;&gt;"",M1281=""),SUM(M$1:M1281)-SUM(T$1:T1279),"")</f>
        <v/>
      </c>
      <c r="V1280" s="9" t="str">
        <f t="shared" si="215"/>
        <v/>
      </c>
      <c r="W1280" s="28" t="str">
        <f t="shared" si="216"/>
        <v/>
      </c>
      <c r="X1280" s="114" t="str">
        <f t="shared" si="217"/>
        <v/>
      </c>
      <c r="Y1280" s="114" t="str">
        <f t="shared" si="218"/>
        <v/>
      </c>
      <c r="Z1280" s="114" t="str">
        <f t="shared" si="219"/>
        <v/>
      </c>
    </row>
    <row r="1281" spans="3:26" ht="15.75" customHeight="1" x14ac:dyDescent="0.2">
      <c r="C1281" t="str">
        <f t="shared" si="209"/>
        <v/>
      </c>
      <c r="E1281" s="3" t="str">
        <f>IF(B1281="","",IFERROR(VLOOKUP(B1281,Ingredients!$A:$G,4,FALSE),"ingredient not in list"))</f>
        <v/>
      </c>
      <c r="F1281" t="str">
        <f t="shared" si="210"/>
        <v/>
      </c>
      <c r="G1281" s="9" t="str">
        <f>IF(B1281="", "", IFERROR((VLOOKUP(B1281,Ingredients!$A:$H,8,FALSE)*(D1281/(VLOOKUP(B1281,Ingredients!$A:$H,3,FALSE)))), "ingredient not in list"))</f>
        <v/>
      </c>
      <c r="H1281" t="str">
        <f t="shared" si="211"/>
        <v/>
      </c>
      <c r="I1281" s="69" t="str">
        <f>IF($B1281="", "", IFERROR((VLOOKUP($B1281,Ingredients!$A:$K,9,FALSE)*($D1281/(VLOOKUP($B1281,Ingredients!$A:$K,3,FALSE)))), "ingredient not in list"))</f>
        <v/>
      </c>
      <c r="J1281" t="str">
        <f t="shared" si="212"/>
        <v/>
      </c>
      <c r="K1281" s="69" t="str">
        <f>IF($B1281="", "", IFERROR((VLOOKUP($B1281,Ingredients!$A:$K,10,FALSE)*($D1281/(VLOOKUP($B1281,Ingredients!$A:$K,3,FALSE)))), "ingredient not in list"))</f>
        <v/>
      </c>
      <c r="L1281" t="str">
        <f t="shared" si="213"/>
        <v/>
      </c>
      <c r="M1281" s="69" t="str">
        <f>IF($B1281="", "", IFERROR((VLOOKUP($B1281,Ingredients!$A:$K,11,FALSE)*($D1281/(VLOOKUP($B1281,Ingredients!$A:$K,3,FALSE)))), "ingredient not in list"))</f>
        <v/>
      </c>
      <c r="N1281" t="str">
        <f t="shared" si="214"/>
        <v/>
      </c>
      <c r="O1281" s="29" t="str">
        <f>IF($B1281="", "", IFERROR((VLOOKUP($B1281,Ingredients!$A:$H,6,FALSE)*($D1281/(VLOOKUP($B1281,Ingredients!$A:$H,3,FALSE)))), "ingredient not in list"))</f>
        <v/>
      </c>
      <c r="P1281" s="9" t="str">
        <f>IF(AND(G1281&lt;&gt;"",G1282=""),SUM(G$1:G1282)-SUM(P$1:P1280),"")</f>
        <v/>
      </c>
      <c r="Q1281" t="str">
        <f>IF(AND(O1281&lt;&gt;"",O1282=""),SUM(O$1:O1282)-SUM(Q$1:Q1280),"")</f>
        <v/>
      </c>
      <c r="R1281" s="114" t="str">
        <f>IF(AND(I1281&lt;&gt;"",I1282=""),SUM(I$1:I1282)-SUM(R$1:R1280),"")</f>
        <v/>
      </c>
      <c r="S1281" s="114" t="str">
        <f>IF(AND(K1281&lt;&gt;"",K1282=""),SUM(K$1:K1282)-SUM(S$1:S1280),"")</f>
        <v/>
      </c>
      <c r="T1281" s="114" t="str">
        <f>IF(AND(M1281&lt;&gt;"",M1282=""),SUM(M$1:M1282)-SUM(T$1:T1280),"")</f>
        <v/>
      </c>
      <c r="V1281" s="9" t="str">
        <f t="shared" si="215"/>
        <v/>
      </c>
      <c r="W1281" s="28" t="str">
        <f t="shared" si="216"/>
        <v/>
      </c>
      <c r="X1281" s="114" t="str">
        <f t="shared" si="217"/>
        <v/>
      </c>
      <c r="Y1281" s="114" t="str">
        <f t="shared" si="218"/>
        <v/>
      </c>
      <c r="Z1281" s="114" t="str">
        <f t="shared" si="219"/>
        <v/>
      </c>
    </row>
    <row r="1282" spans="3:26" ht="15.75" customHeight="1" x14ac:dyDescent="0.2">
      <c r="C1282" t="str">
        <f t="shared" ref="C1282:C1345" si="220">IF($B1282="","", "|")</f>
        <v/>
      </c>
      <c r="E1282" s="3" t="str">
        <f>IF(B1282="","",IFERROR(VLOOKUP(B1282,Ingredients!$A:$G,4,FALSE),"ingredient not in list"))</f>
        <v/>
      </c>
      <c r="F1282" t="str">
        <f t="shared" ref="F1282:F1345" si="221">IF($B1282="","", "|")</f>
        <v/>
      </c>
      <c r="G1282" s="9" t="str">
        <f>IF(B1282="", "", IFERROR((VLOOKUP(B1282,Ingredients!$A:$H,8,FALSE)*(D1282/(VLOOKUP(B1282,Ingredients!$A:$H,3,FALSE)))), "ingredient not in list"))</f>
        <v/>
      </c>
      <c r="H1282" t="str">
        <f t="shared" ref="H1282:H1345" si="222">IF($B1282="","", "|")</f>
        <v/>
      </c>
      <c r="I1282" s="69" t="str">
        <f>IF($B1282="", "", IFERROR((VLOOKUP($B1282,Ingredients!$A:$K,9,FALSE)*($D1282/(VLOOKUP($B1282,Ingredients!$A:$K,3,FALSE)))), "ingredient not in list"))</f>
        <v/>
      </c>
      <c r="J1282" t="str">
        <f t="shared" ref="J1282:J1345" si="223">IF($B1282="","", "|")</f>
        <v/>
      </c>
      <c r="K1282" s="69" t="str">
        <f>IF($B1282="", "", IFERROR((VLOOKUP($B1282,Ingredients!$A:$K,10,FALSE)*($D1282/(VLOOKUP($B1282,Ingredients!$A:$K,3,FALSE)))), "ingredient not in list"))</f>
        <v/>
      </c>
      <c r="L1282" t="str">
        <f t="shared" ref="L1282:L1345" si="224">IF($B1282="","", "|")</f>
        <v/>
      </c>
      <c r="M1282" s="69" t="str">
        <f>IF($B1282="", "", IFERROR((VLOOKUP($B1282,Ingredients!$A:$K,11,FALSE)*($D1282/(VLOOKUP($B1282,Ingredients!$A:$K,3,FALSE)))), "ingredient not in list"))</f>
        <v/>
      </c>
      <c r="N1282" t="str">
        <f t="shared" ref="N1282:N1345" si="225">IF($B1282="","", "|")</f>
        <v/>
      </c>
      <c r="O1282" s="29" t="str">
        <f>IF($B1282="", "", IFERROR((VLOOKUP($B1282,Ingredients!$A:$H,6,FALSE)*($D1282/(VLOOKUP($B1282,Ingredients!$A:$H,3,FALSE)))), "ingredient not in list"))</f>
        <v/>
      </c>
      <c r="P1282" s="9" t="str">
        <f>IF(AND(G1282&lt;&gt;"",G1283=""),SUM(G$1:G1283)-SUM(P$1:P1281),"")</f>
        <v/>
      </c>
      <c r="Q1282" t="str">
        <f>IF(AND(O1282&lt;&gt;"",O1283=""),SUM(O$1:O1283)-SUM(Q$1:Q1281),"")</f>
        <v/>
      </c>
      <c r="R1282" s="114" t="str">
        <f>IF(AND(I1282&lt;&gt;"",I1283=""),SUM(I$1:I1283)-SUM(R$1:R1281),"")</f>
        <v/>
      </c>
      <c r="S1282" s="114" t="str">
        <f>IF(AND(K1282&lt;&gt;"",K1283=""),SUM(K$1:K1283)-SUM(S$1:S1281),"")</f>
        <v/>
      </c>
      <c r="T1282" s="114" t="str">
        <f>IF(AND(M1282&lt;&gt;"",M1283=""),SUM(M$1:M1283)-SUM(T$1:T1281),"")</f>
        <v/>
      </c>
      <c r="V1282" s="9" t="str">
        <f t="shared" si="215"/>
        <v/>
      </c>
      <c r="W1282" s="28" t="str">
        <f t="shared" si="216"/>
        <v/>
      </c>
      <c r="X1282" s="114" t="str">
        <f t="shared" si="217"/>
        <v/>
      </c>
      <c r="Y1282" s="114" t="str">
        <f t="shared" si="218"/>
        <v/>
      </c>
      <c r="Z1282" s="114" t="str">
        <f t="shared" si="219"/>
        <v/>
      </c>
    </row>
    <row r="1283" spans="3:26" ht="15.75" customHeight="1" x14ac:dyDescent="0.2">
      <c r="C1283" t="str">
        <f t="shared" si="220"/>
        <v/>
      </c>
      <c r="E1283" s="3" t="str">
        <f>IF(B1283="","",IFERROR(VLOOKUP(B1283,Ingredients!$A:$G,4,FALSE),"ingredient not in list"))</f>
        <v/>
      </c>
      <c r="F1283" t="str">
        <f t="shared" si="221"/>
        <v/>
      </c>
      <c r="G1283" s="9" t="str">
        <f>IF(B1283="", "", IFERROR((VLOOKUP(B1283,Ingredients!$A:$H,8,FALSE)*(D1283/(VLOOKUP(B1283,Ingredients!$A:$H,3,FALSE)))), "ingredient not in list"))</f>
        <v/>
      </c>
      <c r="H1283" t="str">
        <f t="shared" si="222"/>
        <v/>
      </c>
      <c r="I1283" s="69" t="str">
        <f>IF($B1283="", "", IFERROR((VLOOKUP($B1283,Ingredients!$A:$K,9,FALSE)*($D1283/(VLOOKUP($B1283,Ingredients!$A:$K,3,FALSE)))), "ingredient not in list"))</f>
        <v/>
      </c>
      <c r="J1283" t="str">
        <f t="shared" si="223"/>
        <v/>
      </c>
      <c r="K1283" s="69" t="str">
        <f>IF($B1283="", "", IFERROR((VLOOKUP($B1283,Ingredients!$A:$K,10,FALSE)*($D1283/(VLOOKUP($B1283,Ingredients!$A:$K,3,FALSE)))), "ingredient not in list"))</f>
        <v/>
      </c>
      <c r="L1283" t="str">
        <f t="shared" si="224"/>
        <v/>
      </c>
      <c r="M1283" s="69" t="str">
        <f>IF($B1283="", "", IFERROR((VLOOKUP($B1283,Ingredients!$A:$K,11,FALSE)*($D1283/(VLOOKUP($B1283,Ingredients!$A:$K,3,FALSE)))), "ingredient not in list"))</f>
        <v/>
      </c>
      <c r="N1283" t="str">
        <f t="shared" si="225"/>
        <v/>
      </c>
      <c r="O1283" s="29" t="str">
        <f>IF($B1283="", "", IFERROR((VLOOKUP($B1283,Ingredients!$A:$H,6,FALSE)*($D1283/(VLOOKUP($B1283,Ingredients!$A:$H,3,FALSE)))), "ingredient not in list"))</f>
        <v/>
      </c>
      <c r="P1283" s="9" t="str">
        <f>IF(AND(G1283&lt;&gt;"",G1284=""),SUM(G$1:G1284)-SUM(P$1:P1282),"")</f>
        <v/>
      </c>
      <c r="Q1283" t="str">
        <f>IF(AND(O1283&lt;&gt;"",O1284=""),SUM(O$1:O1284)-SUM(Q$1:Q1282),"")</f>
        <v/>
      </c>
      <c r="R1283" s="114" t="str">
        <f>IF(AND(I1283&lt;&gt;"",I1284=""),SUM(I$1:I1284)-SUM(R$1:R1282),"")</f>
        <v/>
      </c>
      <c r="S1283" s="114" t="str">
        <f>IF(AND(K1283&lt;&gt;"",K1284=""),SUM(K$1:K1284)-SUM(S$1:S1282),"")</f>
        <v/>
      </c>
      <c r="T1283" s="114" t="str">
        <f>IF(AND(M1283&lt;&gt;"",M1284=""),SUM(M$1:M1284)-SUM(T$1:T1282),"")</f>
        <v/>
      </c>
      <c r="V1283" s="9" t="str">
        <f t="shared" ref="V1283:V1346" si="226">IF(U1283="","",P1283/U1283)</f>
        <v/>
      </c>
      <c r="W1283" s="28" t="str">
        <f t="shared" ref="W1283:W1346" si="227">IF(U1283="","", Q1283/U1283)</f>
        <v/>
      </c>
      <c r="X1283" s="114" t="str">
        <f t="shared" ref="X1283:X1346" si="228">IF(R1283="","", R1283/U1283)</f>
        <v/>
      </c>
      <c r="Y1283" s="114" t="str">
        <f t="shared" ref="Y1283:Y1346" si="229">IF(S1283="","", S1283/U1283)</f>
        <v/>
      </c>
      <c r="Z1283" s="114" t="str">
        <f t="shared" ref="Z1283:Z1346" si="230">IF(T1283="","", T1283/U1283)</f>
        <v/>
      </c>
    </row>
    <row r="1284" spans="3:26" ht="15.75" customHeight="1" x14ac:dyDescent="0.2">
      <c r="C1284" t="str">
        <f t="shared" si="220"/>
        <v/>
      </c>
      <c r="E1284" s="3" t="str">
        <f>IF(B1284="","",IFERROR(VLOOKUP(B1284,Ingredients!$A:$G,4,FALSE),"ingredient not in list"))</f>
        <v/>
      </c>
      <c r="F1284" t="str">
        <f t="shared" si="221"/>
        <v/>
      </c>
      <c r="G1284" s="9" t="str">
        <f>IF(B1284="", "", IFERROR((VLOOKUP(B1284,Ingredients!$A:$H,8,FALSE)*(D1284/(VLOOKUP(B1284,Ingredients!$A:$H,3,FALSE)))), "ingredient not in list"))</f>
        <v/>
      </c>
      <c r="H1284" t="str">
        <f t="shared" si="222"/>
        <v/>
      </c>
      <c r="I1284" s="69" t="str">
        <f>IF($B1284="", "", IFERROR((VLOOKUP($B1284,Ingredients!$A:$K,9,FALSE)*($D1284/(VLOOKUP($B1284,Ingredients!$A:$K,3,FALSE)))), "ingredient not in list"))</f>
        <v/>
      </c>
      <c r="J1284" t="str">
        <f t="shared" si="223"/>
        <v/>
      </c>
      <c r="K1284" s="69" t="str">
        <f>IF($B1284="", "", IFERROR((VLOOKUP($B1284,Ingredients!$A:$K,10,FALSE)*($D1284/(VLOOKUP($B1284,Ingredients!$A:$K,3,FALSE)))), "ingredient not in list"))</f>
        <v/>
      </c>
      <c r="L1284" t="str">
        <f t="shared" si="224"/>
        <v/>
      </c>
      <c r="M1284" s="69" t="str">
        <f>IF($B1284="", "", IFERROR((VLOOKUP($B1284,Ingredients!$A:$K,11,FALSE)*($D1284/(VLOOKUP($B1284,Ingredients!$A:$K,3,FALSE)))), "ingredient not in list"))</f>
        <v/>
      </c>
      <c r="N1284" t="str">
        <f t="shared" si="225"/>
        <v/>
      </c>
      <c r="O1284" s="29" t="str">
        <f>IF($B1284="", "", IFERROR((VLOOKUP($B1284,Ingredients!$A:$H,6,FALSE)*($D1284/(VLOOKUP($B1284,Ingredients!$A:$H,3,FALSE)))), "ingredient not in list"))</f>
        <v/>
      </c>
      <c r="P1284" s="9" t="str">
        <f>IF(AND(G1284&lt;&gt;"",G1285=""),SUM(G$1:G1285)-SUM(P$1:P1283),"")</f>
        <v/>
      </c>
      <c r="Q1284" t="str">
        <f>IF(AND(O1284&lt;&gt;"",O1285=""),SUM(O$1:O1285)-SUM(Q$1:Q1283),"")</f>
        <v/>
      </c>
      <c r="R1284" s="114" t="str">
        <f>IF(AND(I1284&lt;&gt;"",I1285=""),SUM(I$1:I1285)-SUM(R$1:R1283),"")</f>
        <v/>
      </c>
      <c r="S1284" s="114" t="str">
        <f>IF(AND(K1284&lt;&gt;"",K1285=""),SUM(K$1:K1285)-SUM(S$1:S1283),"")</f>
        <v/>
      </c>
      <c r="T1284" s="114" t="str">
        <f>IF(AND(M1284&lt;&gt;"",M1285=""),SUM(M$1:M1285)-SUM(T$1:T1283),"")</f>
        <v/>
      </c>
      <c r="V1284" s="9" t="str">
        <f t="shared" si="226"/>
        <v/>
      </c>
      <c r="W1284" s="28" t="str">
        <f t="shared" si="227"/>
        <v/>
      </c>
      <c r="X1284" s="114" t="str">
        <f t="shared" si="228"/>
        <v/>
      </c>
      <c r="Y1284" s="114" t="str">
        <f t="shared" si="229"/>
        <v/>
      </c>
      <c r="Z1284" s="114" t="str">
        <f t="shared" si="230"/>
        <v/>
      </c>
    </row>
    <row r="1285" spans="3:26" ht="15.75" customHeight="1" x14ac:dyDescent="0.2">
      <c r="C1285" t="str">
        <f t="shared" si="220"/>
        <v/>
      </c>
      <c r="E1285" s="3" t="str">
        <f>IF(B1285="","",IFERROR(VLOOKUP(B1285,Ingredients!$A:$G,4,FALSE),"ingredient not in list"))</f>
        <v/>
      </c>
      <c r="F1285" t="str">
        <f t="shared" si="221"/>
        <v/>
      </c>
      <c r="G1285" s="9" t="str">
        <f>IF(B1285="", "", IFERROR((VLOOKUP(B1285,Ingredients!$A:$H,8,FALSE)*(D1285/(VLOOKUP(B1285,Ingredients!$A:$H,3,FALSE)))), "ingredient not in list"))</f>
        <v/>
      </c>
      <c r="H1285" t="str">
        <f t="shared" si="222"/>
        <v/>
      </c>
      <c r="I1285" s="69" t="str">
        <f>IF($B1285="", "", IFERROR((VLOOKUP($B1285,Ingredients!$A:$K,9,FALSE)*($D1285/(VLOOKUP($B1285,Ingredients!$A:$K,3,FALSE)))), "ingredient not in list"))</f>
        <v/>
      </c>
      <c r="J1285" t="str">
        <f t="shared" si="223"/>
        <v/>
      </c>
      <c r="K1285" s="69" t="str">
        <f>IF($B1285="", "", IFERROR((VLOOKUP($B1285,Ingredients!$A:$K,10,FALSE)*($D1285/(VLOOKUP($B1285,Ingredients!$A:$K,3,FALSE)))), "ingredient not in list"))</f>
        <v/>
      </c>
      <c r="L1285" t="str">
        <f t="shared" si="224"/>
        <v/>
      </c>
      <c r="M1285" s="69" t="str">
        <f>IF($B1285="", "", IFERROR((VLOOKUP($B1285,Ingredients!$A:$K,11,FALSE)*($D1285/(VLOOKUP($B1285,Ingredients!$A:$K,3,FALSE)))), "ingredient not in list"))</f>
        <v/>
      </c>
      <c r="N1285" t="str">
        <f t="shared" si="225"/>
        <v/>
      </c>
      <c r="O1285" s="29" t="str">
        <f>IF($B1285="", "", IFERROR((VLOOKUP($B1285,Ingredients!$A:$H,6,FALSE)*($D1285/(VLOOKUP($B1285,Ingredients!$A:$H,3,FALSE)))), "ingredient not in list"))</f>
        <v/>
      </c>
      <c r="P1285" s="9" t="str">
        <f>IF(AND(G1285&lt;&gt;"",G1286=""),SUM(G$1:G1286)-SUM(P$1:P1284),"")</f>
        <v/>
      </c>
      <c r="Q1285" t="str">
        <f>IF(AND(O1285&lt;&gt;"",O1286=""),SUM(O$1:O1286)-SUM(Q$1:Q1284),"")</f>
        <v/>
      </c>
      <c r="R1285" s="114" t="str">
        <f>IF(AND(I1285&lt;&gt;"",I1286=""),SUM(I$1:I1286)-SUM(R$1:R1284),"")</f>
        <v/>
      </c>
      <c r="S1285" s="114" t="str">
        <f>IF(AND(K1285&lt;&gt;"",K1286=""),SUM(K$1:K1286)-SUM(S$1:S1284),"")</f>
        <v/>
      </c>
      <c r="T1285" s="114" t="str">
        <f>IF(AND(M1285&lt;&gt;"",M1286=""),SUM(M$1:M1286)-SUM(T$1:T1284),"")</f>
        <v/>
      </c>
      <c r="V1285" s="9" t="str">
        <f t="shared" si="226"/>
        <v/>
      </c>
      <c r="W1285" s="28" t="str">
        <f t="shared" si="227"/>
        <v/>
      </c>
      <c r="X1285" s="114" t="str">
        <f t="shared" si="228"/>
        <v/>
      </c>
      <c r="Y1285" s="114" t="str">
        <f t="shared" si="229"/>
        <v/>
      </c>
      <c r="Z1285" s="114" t="str">
        <f t="shared" si="230"/>
        <v/>
      </c>
    </row>
    <row r="1286" spans="3:26" ht="15.75" customHeight="1" x14ac:dyDescent="0.2">
      <c r="C1286" t="str">
        <f t="shared" si="220"/>
        <v/>
      </c>
      <c r="E1286" s="3" t="str">
        <f>IF(B1286="","",IFERROR(VLOOKUP(B1286,Ingredients!$A:$G,4,FALSE),"ingredient not in list"))</f>
        <v/>
      </c>
      <c r="F1286" t="str">
        <f t="shared" si="221"/>
        <v/>
      </c>
      <c r="G1286" s="9" t="str">
        <f>IF(B1286="", "", IFERROR((VLOOKUP(B1286,Ingredients!$A:$H,8,FALSE)*(D1286/(VLOOKUP(B1286,Ingredients!$A:$H,3,FALSE)))), "ingredient not in list"))</f>
        <v/>
      </c>
      <c r="H1286" t="str">
        <f t="shared" si="222"/>
        <v/>
      </c>
      <c r="I1286" s="69" t="str">
        <f>IF($B1286="", "", IFERROR((VLOOKUP($B1286,Ingredients!$A:$K,9,FALSE)*($D1286/(VLOOKUP($B1286,Ingredients!$A:$K,3,FALSE)))), "ingredient not in list"))</f>
        <v/>
      </c>
      <c r="J1286" t="str">
        <f t="shared" si="223"/>
        <v/>
      </c>
      <c r="K1286" s="69" t="str">
        <f>IF($B1286="", "", IFERROR((VLOOKUP($B1286,Ingredients!$A:$K,10,FALSE)*($D1286/(VLOOKUP($B1286,Ingredients!$A:$K,3,FALSE)))), "ingredient not in list"))</f>
        <v/>
      </c>
      <c r="L1286" t="str">
        <f t="shared" si="224"/>
        <v/>
      </c>
      <c r="M1286" s="69" t="str">
        <f>IF($B1286="", "", IFERROR((VLOOKUP($B1286,Ingredients!$A:$K,11,FALSE)*($D1286/(VLOOKUP($B1286,Ingredients!$A:$K,3,FALSE)))), "ingredient not in list"))</f>
        <v/>
      </c>
      <c r="N1286" t="str">
        <f t="shared" si="225"/>
        <v/>
      </c>
      <c r="O1286" s="29" t="str">
        <f>IF($B1286="", "", IFERROR((VLOOKUP($B1286,Ingredients!$A:$H,6,FALSE)*($D1286/(VLOOKUP($B1286,Ingredients!$A:$H,3,FALSE)))), "ingredient not in list"))</f>
        <v/>
      </c>
      <c r="P1286" s="9" t="str">
        <f>IF(AND(G1286&lt;&gt;"",G1287=""),SUM(G$1:G1287)-SUM(P$1:P1285),"")</f>
        <v/>
      </c>
      <c r="Q1286" t="str">
        <f>IF(AND(O1286&lt;&gt;"",O1287=""),SUM(O$1:O1287)-SUM(Q$1:Q1285),"")</f>
        <v/>
      </c>
      <c r="R1286" s="114" t="str">
        <f>IF(AND(I1286&lt;&gt;"",I1287=""),SUM(I$1:I1287)-SUM(R$1:R1285),"")</f>
        <v/>
      </c>
      <c r="S1286" s="114" t="str">
        <f>IF(AND(K1286&lt;&gt;"",K1287=""),SUM(K$1:K1287)-SUM(S$1:S1285),"")</f>
        <v/>
      </c>
      <c r="T1286" s="114" t="str">
        <f>IF(AND(M1286&lt;&gt;"",M1287=""),SUM(M$1:M1287)-SUM(T$1:T1285),"")</f>
        <v/>
      </c>
      <c r="V1286" s="9" t="str">
        <f t="shared" si="226"/>
        <v/>
      </c>
      <c r="W1286" s="28" t="str">
        <f t="shared" si="227"/>
        <v/>
      </c>
      <c r="X1286" s="114" t="str">
        <f t="shared" si="228"/>
        <v/>
      </c>
      <c r="Y1286" s="114" t="str">
        <f t="shared" si="229"/>
        <v/>
      </c>
      <c r="Z1286" s="114" t="str">
        <f t="shared" si="230"/>
        <v/>
      </c>
    </row>
    <row r="1287" spans="3:26" ht="15.75" customHeight="1" x14ac:dyDescent="0.2">
      <c r="C1287" t="str">
        <f t="shared" si="220"/>
        <v/>
      </c>
      <c r="E1287" s="3" t="str">
        <f>IF(B1287="","",IFERROR(VLOOKUP(B1287,Ingredients!$A:$G,4,FALSE),"ingredient not in list"))</f>
        <v/>
      </c>
      <c r="F1287" t="str">
        <f t="shared" si="221"/>
        <v/>
      </c>
      <c r="G1287" s="9" t="str">
        <f>IF(B1287="", "", IFERROR((VLOOKUP(B1287,Ingredients!$A:$H,8,FALSE)*(D1287/(VLOOKUP(B1287,Ingredients!$A:$H,3,FALSE)))), "ingredient not in list"))</f>
        <v/>
      </c>
      <c r="H1287" t="str">
        <f t="shared" si="222"/>
        <v/>
      </c>
      <c r="I1287" s="69" t="str">
        <f>IF($B1287="", "", IFERROR((VLOOKUP($B1287,Ingredients!$A:$K,9,FALSE)*($D1287/(VLOOKUP($B1287,Ingredients!$A:$K,3,FALSE)))), "ingredient not in list"))</f>
        <v/>
      </c>
      <c r="J1287" t="str">
        <f t="shared" si="223"/>
        <v/>
      </c>
      <c r="K1287" s="69" t="str">
        <f>IF($B1287="", "", IFERROR((VLOOKUP($B1287,Ingredients!$A:$K,10,FALSE)*($D1287/(VLOOKUP($B1287,Ingredients!$A:$K,3,FALSE)))), "ingredient not in list"))</f>
        <v/>
      </c>
      <c r="L1287" t="str">
        <f t="shared" si="224"/>
        <v/>
      </c>
      <c r="M1287" s="69" t="str">
        <f>IF($B1287="", "", IFERROR((VLOOKUP($B1287,Ingredients!$A:$K,11,FALSE)*($D1287/(VLOOKUP($B1287,Ingredients!$A:$K,3,FALSE)))), "ingredient not in list"))</f>
        <v/>
      </c>
      <c r="N1287" t="str">
        <f t="shared" si="225"/>
        <v/>
      </c>
      <c r="O1287" s="29" t="str">
        <f>IF($B1287="", "", IFERROR((VLOOKUP($B1287,Ingredients!$A:$H,6,FALSE)*($D1287/(VLOOKUP($B1287,Ingredients!$A:$H,3,FALSE)))), "ingredient not in list"))</f>
        <v/>
      </c>
      <c r="P1287" s="9" t="str">
        <f>IF(AND(G1287&lt;&gt;"",G1288=""),SUM(G$1:G1288)-SUM(P$1:P1286),"")</f>
        <v/>
      </c>
      <c r="Q1287" t="str">
        <f>IF(AND(O1287&lt;&gt;"",O1288=""),SUM(O$1:O1288)-SUM(Q$1:Q1286),"")</f>
        <v/>
      </c>
      <c r="R1287" s="114" t="str">
        <f>IF(AND(I1287&lt;&gt;"",I1288=""),SUM(I$1:I1288)-SUM(R$1:R1286),"")</f>
        <v/>
      </c>
      <c r="S1287" s="114" t="str">
        <f>IF(AND(K1287&lt;&gt;"",K1288=""),SUM(K$1:K1288)-SUM(S$1:S1286),"")</f>
        <v/>
      </c>
      <c r="T1287" s="114" t="str">
        <f>IF(AND(M1287&lt;&gt;"",M1288=""),SUM(M$1:M1288)-SUM(T$1:T1286),"")</f>
        <v/>
      </c>
      <c r="V1287" s="9" t="str">
        <f t="shared" si="226"/>
        <v/>
      </c>
      <c r="W1287" s="28" t="str">
        <f t="shared" si="227"/>
        <v/>
      </c>
      <c r="X1287" s="114" t="str">
        <f t="shared" si="228"/>
        <v/>
      </c>
      <c r="Y1287" s="114" t="str">
        <f t="shared" si="229"/>
        <v/>
      </c>
      <c r="Z1287" s="114" t="str">
        <f t="shared" si="230"/>
        <v/>
      </c>
    </row>
    <row r="1288" spans="3:26" ht="15.75" customHeight="1" x14ac:dyDescent="0.2">
      <c r="C1288" t="str">
        <f t="shared" si="220"/>
        <v/>
      </c>
      <c r="E1288" s="3" t="str">
        <f>IF(B1288="","",IFERROR(VLOOKUP(B1288,Ingredients!$A:$G,4,FALSE),"ingredient not in list"))</f>
        <v/>
      </c>
      <c r="F1288" t="str">
        <f t="shared" si="221"/>
        <v/>
      </c>
      <c r="G1288" s="9" t="str">
        <f>IF(B1288="", "", IFERROR((VLOOKUP(B1288,Ingredients!$A:$H,8,FALSE)*(D1288/(VLOOKUP(B1288,Ingredients!$A:$H,3,FALSE)))), "ingredient not in list"))</f>
        <v/>
      </c>
      <c r="H1288" t="str">
        <f t="shared" si="222"/>
        <v/>
      </c>
      <c r="I1288" s="69" t="str">
        <f>IF($B1288="", "", IFERROR((VLOOKUP($B1288,Ingredients!$A:$K,9,FALSE)*($D1288/(VLOOKUP($B1288,Ingredients!$A:$K,3,FALSE)))), "ingredient not in list"))</f>
        <v/>
      </c>
      <c r="J1288" t="str">
        <f t="shared" si="223"/>
        <v/>
      </c>
      <c r="K1288" s="69" t="str">
        <f>IF($B1288="", "", IFERROR((VLOOKUP($B1288,Ingredients!$A:$K,10,FALSE)*($D1288/(VLOOKUP($B1288,Ingredients!$A:$K,3,FALSE)))), "ingredient not in list"))</f>
        <v/>
      </c>
      <c r="L1288" t="str">
        <f t="shared" si="224"/>
        <v/>
      </c>
      <c r="M1288" s="69" t="str">
        <f>IF($B1288="", "", IFERROR((VLOOKUP($B1288,Ingredients!$A:$K,11,FALSE)*($D1288/(VLOOKUP($B1288,Ingredients!$A:$K,3,FALSE)))), "ingredient not in list"))</f>
        <v/>
      </c>
      <c r="N1288" t="str">
        <f t="shared" si="225"/>
        <v/>
      </c>
      <c r="O1288" s="29" t="str">
        <f>IF($B1288="", "", IFERROR((VLOOKUP($B1288,Ingredients!$A:$H,6,FALSE)*($D1288/(VLOOKUP($B1288,Ingredients!$A:$H,3,FALSE)))), "ingredient not in list"))</f>
        <v/>
      </c>
      <c r="P1288" s="9" t="str">
        <f>IF(AND(G1288&lt;&gt;"",G1289=""),SUM(G$1:G1289)-SUM(P$1:P1287),"")</f>
        <v/>
      </c>
      <c r="Q1288" t="str">
        <f>IF(AND(O1288&lt;&gt;"",O1289=""),SUM(O$1:O1289)-SUM(Q$1:Q1287),"")</f>
        <v/>
      </c>
      <c r="R1288" s="114" t="str">
        <f>IF(AND(I1288&lt;&gt;"",I1289=""),SUM(I$1:I1289)-SUM(R$1:R1287),"")</f>
        <v/>
      </c>
      <c r="S1288" s="114" t="str">
        <f>IF(AND(K1288&lt;&gt;"",K1289=""),SUM(K$1:K1289)-SUM(S$1:S1287),"")</f>
        <v/>
      </c>
      <c r="T1288" s="114" t="str">
        <f>IF(AND(M1288&lt;&gt;"",M1289=""),SUM(M$1:M1289)-SUM(T$1:T1287),"")</f>
        <v/>
      </c>
      <c r="V1288" s="9" t="str">
        <f t="shared" si="226"/>
        <v/>
      </c>
      <c r="W1288" s="28" t="str">
        <f t="shared" si="227"/>
        <v/>
      </c>
      <c r="X1288" s="114" t="str">
        <f t="shared" si="228"/>
        <v/>
      </c>
      <c r="Y1288" s="114" t="str">
        <f t="shared" si="229"/>
        <v/>
      </c>
      <c r="Z1288" s="114" t="str">
        <f t="shared" si="230"/>
        <v/>
      </c>
    </row>
    <row r="1289" spans="3:26" ht="15.75" customHeight="1" x14ac:dyDescent="0.2">
      <c r="C1289" t="str">
        <f t="shared" si="220"/>
        <v/>
      </c>
      <c r="E1289" s="3" t="str">
        <f>IF(B1289="","",IFERROR(VLOOKUP(B1289,Ingredients!$A:$G,4,FALSE),"ingredient not in list"))</f>
        <v/>
      </c>
      <c r="F1289" t="str">
        <f t="shared" si="221"/>
        <v/>
      </c>
      <c r="G1289" s="9" t="str">
        <f>IF(B1289="", "", IFERROR((VLOOKUP(B1289,Ingredients!$A:$H,8,FALSE)*(D1289/(VLOOKUP(B1289,Ingredients!$A:$H,3,FALSE)))), "ingredient not in list"))</f>
        <v/>
      </c>
      <c r="H1289" t="str">
        <f t="shared" si="222"/>
        <v/>
      </c>
      <c r="I1289" s="69" t="str">
        <f>IF($B1289="", "", IFERROR((VLOOKUP($B1289,Ingredients!$A:$K,9,FALSE)*($D1289/(VLOOKUP($B1289,Ingredients!$A:$K,3,FALSE)))), "ingredient not in list"))</f>
        <v/>
      </c>
      <c r="J1289" t="str">
        <f t="shared" si="223"/>
        <v/>
      </c>
      <c r="K1289" s="69" t="str">
        <f>IF($B1289="", "", IFERROR((VLOOKUP($B1289,Ingredients!$A:$K,10,FALSE)*($D1289/(VLOOKUP($B1289,Ingredients!$A:$K,3,FALSE)))), "ingredient not in list"))</f>
        <v/>
      </c>
      <c r="L1289" t="str">
        <f t="shared" si="224"/>
        <v/>
      </c>
      <c r="M1289" s="69" t="str">
        <f>IF($B1289="", "", IFERROR((VLOOKUP($B1289,Ingredients!$A:$K,11,FALSE)*($D1289/(VLOOKUP($B1289,Ingredients!$A:$K,3,FALSE)))), "ingredient not in list"))</f>
        <v/>
      </c>
      <c r="N1289" t="str">
        <f t="shared" si="225"/>
        <v/>
      </c>
      <c r="O1289" s="29" t="str">
        <f>IF($B1289="", "", IFERROR((VLOOKUP($B1289,Ingredients!$A:$H,6,FALSE)*($D1289/(VLOOKUP($B1289,Ingredients!$A:$H,3,FALSE)))), "ingredient not in list"))</f>
        <v/>
      </c>
      <c r="P1289" s="9" t="str">
        <f>IF(AND(G1289&lt;&gt;"",G1290=""),SUM(G$1:G1290)-SUM(P$1:P1288),"")</f>
        <v/>
      </c>
      <c r="Q1289" t="str">
        <f>IF(AND(O1289&lt;&gt;"",O1290=""),SUM(O$1:O1290)-SUM(Q$1:Q1288),"")</f>
        <v/>
      </c>
      <c r="R1289" s="114" t="str">
        <f>IF(AND(I1289&lt;&gt;"",I1290=""),SUM(I$1:I1290)-SUM(R$1:R1288),"")</f>
        <v/>
      </c>
      <c r="S1289" s="114" t="str">
        <f>IF(AND(K1289&lt;&gt;"",K1290=""),SUM(K$1:K1290)-SUM(S$1:S1288),"")</f>
        <v/>
      </c>
      <c r="T1289" s="114" t="str">
        <f>IF(AND(M1289&lt;&gt;"",M1290=""),SUM(M$1:M1290)-SUM(T$1:T1288),"")</f>
        <v/>
      </c>
      <c r="V1289" s="9" t="str">
        <f t="shared" si="226"/>
        <v/>
      </c>
      <c r="W1289" s="28" t="str">
        <f t="shared" si="227"/>
        <v/>
      </c>
      <c r="X1289" s="114" t="str">
        <f t="shared" si="228"/>
        <v/>
      </c>
      <c r="Y1289" s="114" t="str">
        <f t="shared" si="229"/>
        <v/>
      </c>
      <c r="Z1289" s="114" t="str">
        <f t="shared" si="230"/>
        <v/>
      </c>
    </row>
    <row r="1290" spans="3:26" ht="15.75" customHeight="1" x14ac:dyDescent="0.2">
      <c r="C1290" t="str">
        <f t="shared" si="220"/>
        <v/>
      </c>
      <c r="E1290" s="3" t="str">
        <f>IF(B1290="","",IFERROR(VLOOKUP(B1290,Ingredients!$A:$G,4,FALSE),"ingredient not in list"))</f>
        <v/>
      </c>
      <c r="F1290" t="str">
        <f t="shared" si="221"/>
        <v/>
      </c>
      <c r="G1290" s="9" t="str">
        <f>IF(B1290="", "", IFERROR((VLOOKUP(B1290,Ingredients!$A:$H,8,FALSE)*(D1290/(VLOOKUP(B1290,Ingredients!$A:$H,3,FALSE)))), "ingredient not in list"))</f>
        <v/>
      </c>
      <c r="H1290" t="str">
        <f t="shared" si="222"/>
        <v/>
      </c>
      <c r="I1290" s="69" t="str">
        <f>IF($B1290="", "", IFERROR((VLOOKUP($B1290,Ingredients!$A:$K,9,FALSE)*($D1290/(VLOOKUP($B1290,Ingredients!$A:$K,3,FALSE)))), "ingredient not in list"))</f>
        <v/>
      </c>
      <c r="J1290" t="str">
        <f t="shared" si="223"/>
        <v/>
      </c>
      <c r="K1290" s="69" t="str">
        <f>IF($B1290="", "", IFERROR((VLOOKUP($B1290,Ingredients!$A:$K,10,FALSE)*($D1290/(VLOOKUP($B1290,Ingredients!$A:$K,3,FALSE)))), "ingredient not in list"))</f>
        <v/>
      </c>
      <c r="L1290" t="str">
        <f t="shared" si="224"/>
        <v/>
      </c>
      <c r="M1290" s="69" t="str">
        <f>IF($B1290="", "", IFERROR((VLOOKUP($B1290,Ingredients!$A:$K,11,FALSE)*($D1290/(VLOOKUP($B1290,Ingredients!$A:$K,3,FALSE)))), "ingredient not in list"))</f>
        <v/>
      </c>
      <c r="N1290" t="str">
        <f t="shared" si="225"/>
        <v/>
      </c>
      <c r="O1290" s="29" t="str">
        <f>IF($B1290="", "", IFERROR((VLOOKUP($B1290,Ingredients!$A:$H,6,FALSE)*($D1290/(VLOOKUP($B1290,Ingredients!$A:$H,3,FALSE)))), "ingredient not in list"))</f>
        <v/>
      </c>
      <c r="P1290" s="9" t="str">
        <f>IF(AND(G1290&lt;&gt;"",G1291=""),SUM(G$1:G1291)-SUM(P$1:P1289),"")</f>
        <v/>
      </c>
      <c r="Q1290" t="str">
        <f>IF(AND(O1290&lt;&gt;"",O1291=""),SUM(O$1:O1291)-SUM(Q$1:Q1289),"")</f>
        <v/>
      </c>
      <c r="R1290" s="114" t="str">
        <f>IF(AND(I1290&lt;&gt;"",I1291=""),SUM(I$1:I1291)-SUM(R$1:R1289),"")</f>
        <v/>
      </c>
      <c r="S1290" s="114" t="str">
        <f>IF(AND(K1290&lt;&gt;"",K1291=""),SUM(K$1:K1291)-SUM(S$1:S1289),"")</f>
        <v/>
      </c>
      <c r="T1290" s="114" t="str">
        <f>IF(AND(M1290&lt;&gt;"",M1291=""),SUM(M$1:M1291)-SUM(T$1:T1289),"")</f>
        <v/>
      </c>
      <c r="V1290" s="9" t="str">
        <f t="shared" si="226"/>
        <v/>
      </c>
      <c r="W1290" s="28" t="str">
        <f t="shared" si="227"/>
        <v/>
      </c>
      <c r="X1290" s="114" t="str">
        <f t="shared" si="228"/>
        <v/>
      </c>
      <c r="Y1290" s="114" t="str">
        <f t="shared" si="229"/>
        <v/>
      </c>
      <c r="Z1290" s="114" t="str">
        <f t="shared" si="230"/>
        <v/>
      </c>
    </row>
    <row r="1291" spans="3:26" ht="15.75" customHeight="1" x14ac:dyDescent="0.2">
      <c r="C1291" t="str">
        <f t="shared" si="220"/>
        <v/>
      </c>
      <c r="E1291" s="3" t="str">
        <f>IF(B1291="","",IFERROR(VLOOKUP(B1291,Ingredients!$A:$G,4,FALSE),"ingredient not in list"))</f>
        <v/>
      </c>
      <c r="F1291" t="str">
        <f t="shared" si="221"/>
        <v/>
      </c>
      <c r="G1291" s="9" t="str">
        <f>IF(B1291="", "", IFERROR((VLOOKUP(B1291,Ingredients!$A:$H,8,FALSE)*(D1291/(VLOOKUP(B1291,Ingredients!$A:$H,3,FALSE)))), "ingredient not in list"))</f>
        <v/>
      </c>
      <c r="H1291" t="str">
        <f t="shared" si="222"/>
        <v/>
      </c>
      <c r="I1291" s="69" t="str">
        <f>IF($B1291="", "", IFERROR((VLOOKUP($B1291,Ingredients!$A:$K,9,FALSE)*($D1291/(VLOOKUP($B1291,Ingredients!$A:$K,3,FALSE)))), "ingredient not in list"))</f>
        <v/>
      </c>
      <c r="J1291" t="str">
        <f t="shared" si="223"/>
        <v/>
      </c>
      <c r="K1291" s="69" t="str">
        <f>IF($B1291="", "", IFERROR((VLOOKUP($B1291,Ingredients!$A:$K,10,FALSE)*($D1291/(VLOOKUP($B1291,Ingredients!$A:$K,3,FALSE)))), "ingredient not in list"))</f>
        <v/>
      </c>
      <c r="L1291" t="str">
        <f t="shared" si="224"/>
        <v/>
      </c>
      <c r="M1291" s="69" t="str">
        <f>IF($B1291="", "", IFERROR((VLOOKUP($B1291,Ingredients!$A:$K,11,FALSE)*($D1291/(VLOOKUP($B1291,Ingredients!$A:$K,3,FALSE)))), "ingredient not in list"))</f>
        <v/>
      </c>
      <c r="N1291" t="str">
        <f t="shared" si="225"/>
        <v/>
      </c>
      <c r="O1291" s="29" t="str">
        <f>IF($B1291="", "", IFERROR((VLOOKUP($B1291,Ingredients!$A:$H,6,FALSE)*($D1291/(VLOOKUP($B1291,Ingredients!$A:$H,3,FALSE)))), "ingredient not in list"))</f>
        <v/>
      </c>
      <c r="P1291" s="9" t="str">
        <f>IF(AND(G1291&lt;&gt;"",G1292=""),SUM(G$1:G1292)-SUM(P$1:P1290),"")</f>
        <v/>
      </c>
      <c r="Q1291" t="str">
        <f>IF(AND(O1291&lt;&gt;"",O1292=""),SUM(O$1:O1292)-SUM(Q$1:Q1290),"")</f>
        <v/>
      </c>
      <c r="R1291" s="114" t="str">
        <f>IF(AND(I1291&lt;&gt;"",I1292=""),SUM(I$1:I1292)-SUM(R$1:R1290),"")</f>
        <v/>
      </c>
      <c r="S1291" s="114" t="str">
        <f>IF(AND(K1291&lt;&gt;"",K1292=""),SUM(K$1:K1292)-SUM(S$1:S1290),"")</f>
        <v/>
      </c>
      <c r="T1291" s="114" t="str">
        <f>IF(AND(M1291&lt;&gt;"",M1292=""),SUM(M$1:M1292)-SUM(T$1:T1290),"")</f>
        <v/>
      </c>
      <c r="V1291" s="9" t="str">
        <f t="shared" si="226"/>
        <v/>
      </c>
      <c r="W1291" s="28" t="str">
        <f t="shared" si="227"/>
        <v/>
      </c>
      <c r="X1291" s="114" t="str">
        <f t="shared" si="228"/>
        <v/>
      </c>
      <c r="Y1291" s="114" t="str">
        <f t="shared" si="229"/>
        <v/>
      </c>
      <c r="Z1291" s="114" t="str">
        <f t="shared" si="230"/>
        <v/>
      </c>
    </row>
    <row r="1292" spans="3:26" ht="15.75" customHeight="1" x14ac:dyDescent="0.2">
      <c r="C1292" t="str">
        <f t="shared" si="220"/>
        <v/>
      </c>
      <c r="E1292" s="3" t="str">
        <f>IF(B1292="","",IFERROR(VLOOKUP(B1292,Ingredients!$A:$G,4,FALSE),"ingredient not in list"))</f>
        <v/>
      </c>
      <c r="F1292" t="str">
        <f t="shared" si="221"/>
        <v/>
      </c>
      <c r="G1292" s="9" t="str">
        <f>IF(B1292="", "", IFERROR((VLOOKUP(B1292,Ingredients!$A:$H,8,FALSE)*(D1292/(VLOOKUP(B1292,Ingredients!$A:$H,3,FALSE)))), "ingredient not in list"))</f>
        <v/>
      </c>
      <c r="H1292" t="str">
        <f t="shared" si="222"/>
        <v/>
      </c>
      <c r="I1292" s="69" t="str">
        <f>IF($B1292="", "", IFERROR((VLOOKUP($B1292,Ingredients!$A:$K,9,FALSE)*($D1292/(VLOOKUP($B1292,Ingredients!$A:$K,3,FALSE)))), "ingredient not in list"))</f>
        <v/>
      </c>
      <c r="J1292" t="str">
        <f t="shared" si="223"/>
        <v/>
      </c>
      <c r="K1292" s="69" t="str">
        <f>IF($B1292="", "", IFERROR((VLOOKUP($B1292,Ingredients!$A:$K,10,FALSE)*($D1292/(VLOOKUP($B1292,Ingredients!$A:$K,3,FALSE)))), "ingredient not in list"))</f>
        <v/>
      </c>
      <c r="L1292" t="str">
        <f t="shared" si="224"/>
        <v/>
      </c>
      <c r="M1292" s="69" t="str">
        <f>IF($B1292="", "", IFERROR((VLOOKUP($B1292,Ingredients!$A:$K,11,FALSE)*($D1292/(VLOOKUP($B1292,Ingredients!$A:$K,3,FALSE)))), "ingredient not in list"))</f>
        <v/>
      </c>
      <c r="N1292" t="str">
        <f t="shared" si="225"/>
        <v/>
      </c>
      <c r="O1292" s="29" t="str">
        <f>IF($B1292="", "", IFERROR((VLOOKUP($B1292,Ingredients!$A:$H,6,FALSE)*($D1292/(VLOOKUP($B1292,Ingredients!$A:$H,3,FALSE)))), "ingredient not in list"))</f>
        <v/>
      </c>
      <c r="P1292" s="9" t="str">
        <f>IF(AND(G1292&lt;&gt;"",G1293=""),SUM(G$1:G1293)-SUM(P$1:P1291),"")</f>
        <v/>
      </c>
      <c r="Q1292" t="str">
        <f>IF(AND(O1292&lt;&gt;"",O1293=""),SUM(O$1:O1293)-SUM(Q$1:Q1291),"")</f>
        <v/>
      </c>
      <c r="R1292" s="114" t="str">
        <f>IF(AND(I1292&lt;&gt;"",I1293=""),SUM(I$1:I1293)-SUM(R$1:R1291),"")</f>
        <v/>
      </c>
      <c r="S1292" s="114" t="str">
        <f>IF(AND(K1292&lt;&gt;"",K1293=""),SUM(K$1:K1293)-SUM(S$1:S1291),"")</f>
        <v/>
      </c>
      <c r="T1292" s="114" t="str">
        <f>IF(AND(M1292&lt;&gt;"",M1293=""),SUM(M$1:M1293)-SUM(T$1:T1291),"")</f>
        <v/>
      </c>
      <c r="V1292" s="9" t="str">
        <f t="shared" si="226"/>
        <v/>
      </c>
      <c r="W1292" s="28" t="str">
        <f t="shared" si="227"/>
        <v/>
      </c>
      <c r="X1292" s="114" t="str">
        <f t="shared" si="228"/>
        <v/>
      </c>
      <c r="Y1292" s="114" t="str">
        <f t="shared" si="229"/>
        <v/>
      </c>
      <c r="Z1292" s="114" t="str">
        <f t="shared" si="230"/>
        <v/>
      </c>
    </row>
    <row r="1293" spans="3:26" ht="15.75" customHeight="1" x14ac:dyDescent="0.2">
      <c r="C1293" t="str">
        <f t="shared" si="220"/>
        <v/>
      </c>
      <c r="E1293" s="3" t="str">
        <f>IF(B1293="","",IFERROR(VLOOKUP(B1293,Ingredients!$A:$G,4,FALSE),"ingredient not in list"))</f>
        <v/>
      </c>
      <c r="F1293" t="str">
        <f t="shared" si="221"/>
        <v/>
      </c>
      <c r="G1293" s="9" t="str">
        <f>IF(B1293="", "", IFERROR((VLOOKUP(B1293,Ingredients!$A:$H,8,FALSE)*(D1293/(VLOOKUP(B1293,Ingredients!$A:$H,3,FALSE)))), "ingredient not in list"))</f>
        <v/>
      </c>
      <c r="H1293" t="str">
        <f t="shared" si="222"/>
        <v/>
      </c>
      <c r="I1293" s="69" t="str">
        <f>IF($B1293="", "", IFERROR((VLOOKUP($B1293,Ingredients!$A:$K,9,FALSE)*($D1293/(VLOOKUP($B1293,Ingredients!$A:$K,3,FALSE)))), "ingredient not in list"))</f>
        <v/>
      </c>
      <c r="J1293" t="str">
        <f t="shared" si="223"/>
        <v/>
      </c>
      <c r="K1293" s="69" t="str">
        <f>IF($B1293="", "", IFERROR((VLOOKUP($B1293,Ingredients!$A:$K,10,FALSE)*($D1293/(VLOOKUP($B1293,Ingredients!$A:$K,3,FALSE)))), "ingredient not in list"))</f>
        <v/>
      </c>
      <c r="L1293" t="str">
        <f t="shared" si="224"/>
        <v/>
      </c>
      <c r="M1293" s="69" t="str">
        <f>IF($B1293="", "", IFERROR((VLOOKUP($B1293,Ingredients!$A:$K,11,FALSE)*($D1293/(VLOOKUP($B1293,Ingredients!$A:$K,3,FALSE)))), "ingredient not in list"))</f>
        <v/>
      </c>
      <c r="N1293" t="str">
        <f t="shared" si="225"/>
        <v/>
      </c>
      <c r="O1293" s="29" t="str">
        <f>IF($B1293="", "", IFERROR((VLOOKUP($B1293,Ingredients!$A:$H,6,FALSE)*($D1293/(VLOOKUP($B1293,Ingredients!$A:$H,3,FALSE)))), "ingredient not in list"))</f>
        <v/>
      </c>
      <c r="P1293" s="9" t="str">
        <f>IF(AND(G1293&lt;&gt;"",G1294=""),SUM(G$1:G1294)-SUM(P$1:P1292),"")</f>
        <v/>
      </c>
      <c r="Q1293" t="str">
        <f>IF(AND(O1293&lt;&gt;"",O1294=""),SUM(O$1:O1294)-SUM(Q$1:Q1292),"")</f>
        <v/>
      </c>
      <c r="R1293" s="114" t="str">
        <f>IF(AND(I1293&lt;&gt;"",I1294=""),SUM(I$1:I1294)-SUM(R$1:R1292),"")</f>
        <v/>
      </c>
      <c r="S1293" s="114" t="str">
        <f>IF(AND(K1293&lt;&gt;"",K1294=""),SUM(K$1:K1294)-SUM(S$1:S1292),"")</f>
        <v/>
      </c>
      <c r="T1293" s="114" t="str">
        <f>IF(AND(M1293&lt;&gt;"",M1294=""),SUM(M$1:M1294)-SUM(T$1:T1292),"")</f>
        <v/>
      </c>
      <c r="V1293" s="9" t="str">
        <f t="shared" si="226"/>
        <v/>
      </c>
      <c r="W1293" s="28" t="str">
        <f t="shared" si="227"/>
        <v/>
      </c>
      <c r="X1293" s="114" t="str">
        <f t="shared" si="228"/>
        <v/>
      </c>
      <c r="Y1293" s="114" t="str">
        <f t="shared" si="229"/>
        <v/>
      </c>
      <c r="Z1293" s="114" t="str">
        <f t="shared" si="230"/>
        <v/>
      </c>
    </row>
    <row r="1294" spans="3:26" ht="15.75" customHeight="1" x14ac:dyDescent="0.2">
      <c r="C1294" t="str">
        <f t="shared" si="220"/>
        <v/>
      </c>
      <c r="E1294" s="3" t="str">
        <f>IF(B1294="","",IFERROR(VLOOKUP(B1294,Ingredients!$A:$G,4,FALSE),"ingredient not in list"))</f>
        <v/>
      </c>
      <c r="F1294" t="str">
        <f t="shared" si="221"/>
        <v/>
      </c>
      <c r="G1294" s="9" t="str">
        <f>IF(B1294="", "", IFERROR((VLOOKUP(B1294,Ingredients!$A:$H,8,FALSE)*(D1294/(VLOOKUP(B1294,Ingredients!$A:$H,3,FALSE)))), "ingredient not in list"))</f>
        <v/>
      </c>
      <c r="H1294" t="str">
        <f t="shared" si="222"/>
        <v/>
      </c>
      <c r="I1294" s="69" t="str">
        <f>IF($B1294="", "", IFERROR((VLOOKUP($B1294,Ingredients!$A:$K,9,FALSE)*($D1294/(VLOOKUP($B1294,Ingredients!$A:$K,3,FALSE)))), "ingredient not in list"))</f>
        <v/>
      </c>
      <c r="J1294" t="str">
        <f t="shared" si="223"/>
        <v/>
      </c>
      <c r="K1294" s="69" t="str">
        <f>IF($B1294="", "", IFERROR((VLOOKUP($B1294,Ingredients!$A:$K,10,FALSE)*($D1294/(VLOOKUP($B1294,Ingredients!$A:$K,3,FALSE)))), "ingredient not in list"))</f>
        <v/>
      </c>
      <c r="L1294" t="str">
        <f t="shared" si="224"/>
        <v/>
      </c>
      <c r="M1294" s="69" t="str">
        <f>IF($B1294="", "", IFERROR((VLOOKUP($B1294,Ingredients!$A:$K,11,FALSE)*($D1294/(VLOOKUP($B1294,Ingredients!$A:$K,3,FALSE)))), "ingredient not in list"))</f>
        <v/>
      </c>
      <c r="N1294" t="str">
        <f t="shared" si="225"/>
        <v/>
      </c>
      <c r="O1294" s="29" t="str">
        <f>IF($B1294="", "", IFERROR((VLOOKUP($B1294,Ingredients!$A:$H,6,FALSE)*($D1294/(VLOOKUP($B1294,Ingredients!$A:$H,3,FALSE)))), "ingredient not in list"))</f>
        <v/>
      </c>
      <c r="P1294" s="9" t="str">
        <f>IF(AND(G1294&lt;&gt;"",G1295=""),SUM(G$1:G1295)-SUM(P$1:P1293),"")</f>
        <v/>
      </c>
      <c r="Q1294" t="str">
        <f>IF(AND(O1294&lt;&gt;"",O1295=""),SUM(O$1:O1295)-SUM(Q$1:Q1293),"")</f>
        <v/>
      </c>
      <c r="R1294" s="114" t="str">
        <f>IF(AND(I1294&lt;&gt;"",I1295=""),SUM(I$1:I1295)-SUM(R$1:R1293),"")</f>
        <v/>
      </c>
      <c r="S1294" s="114" t="str">
        <f>IF(AND(K1294&lt;&gt;"",K1295=""),SUM(K$1:K1295)-SUM(S$1:S1293),"")</f>
        <v/>
      </c>
      <c r="T1294" s="114" t="str">
        <f>IF(AND(M1294&lt;&gt;"",M1295=""),SUM(M$1:M1295)-SUM(T$1:T1293),"")</f>
        <v/>
      </c>
      <c r="V1294" s="9" t="str">
        <f t="shared" si="226"/>
        <v/>
      </c>
      <c r="W1294" s="28" t="str">
        <f t="shared" si="227"/>
        <v/>
      </c>
      <c r="X1294" s="114" t="str">
        <f t="shared" si="228"/>
        <v/>
      </c>
      <c r="Y1294" s="114" t="str">
        <f t="shared" si="229"/>
        <v/>
      </c>
      <c r="Z1294" s="114" t="str">
        <f t="shared" si="230"/>
        <v/>
      </c>
    </row>
    <row r="1295" spans="3:26" ht="15.75" customHeight="1" x14ac:dyDescent="0.2">
      <c r="C1295" t="str">
        <f t="shared" si="220"/>
        <v/>
      </c>
      <c r="E1295" s="3" t="str">
        <f>IF(B1295="","",IFERROR(VLOOKUP(B1295,Ingredients!$A:$G,4,FALSE),"ingredient not in list"))</f>
        <v/>
      </c>
      <c r="F1295" t="str">
        <f t="shared" si="221"/>
        <v/>
      </c>
      <c r="G1295" s="9" t="str">
        <f>IF(B1295="", "", IFERROR((VLOOKUP(B1295,Ingredients!$A:$H,8,FALSE)*(D1295/(VLOOKUP(B1295,Ingredients!$A:$H,3,FALSE)))), "ingredient not in list"))</f>
        <v/>
      </c>
      <c r="H1295" t="str">
        <f t="shared" si="222"/>
        <v/>
      </c>
      <c r="I1295" s="69" t="str">
        <f>IF($B1295="", "", IFERROR((VLOOKUP($B1295,Ingredients!$A:$K,9,FALSE)*($D1295/(VLOOKUP($B1295,Ingredients!$A:$K,3,FALSE)))), "ingredient not in list"))</f>
        <v/>
      </c>
      <c r="J1295" t="str">
        <f t="shared" si="223"/>
        <v/>
      </c>
      <c r="K1295" s="69" t="str">
        <f>IF($B1295="", "", IFERROR((VLOOKUP($B1295,Ingredients!$A:$K,10,FALSE)*($D1295/(VLOOKUP($B1295,Ingredients!$A:$K,3,FALSE)))), "ingredient not in list"))</f>
        <v/>
      </c>
      <c r="L1295" t="str">
        <f t="shared" si="224"/>
        <v/>
      </c>
      <c r="M1295" s="69" t="str">
        <f>IF($B1295="", "", IFERROR((VLOOKUP($B1295,Ingredients!$A:$K,11,FALSE)*($D1295/(VLOOKUP($B1295,Ingredients!$A:$K,3,FALSE)))), "ingredient not in list"))</f>
        <v/>
      </c>
      <c r="N1295" t="str">
        <f t="shared" si="225"/>
        <v/>
      </c>
      <c r="O1295" s="29" t="str">
        <f>IF($B1295="", "", IFERROR((VLOOKUP($B1295,Ingredients!$A:$H,6,FALSE)*($D1295/(VLOOKUP($B1295,Ingredients!$A:$H,3,FALSE)))), "ingredient not in list"))</f>
        <v/>
      </c>
      <c r="P1295" s="9" t="str">
        <f>IF(AND(G1295&lt;&gt;"",G1296=""),SUM(G$1:G1296)-SUM(P$1:P1294),"")</f>
        <v/>
      </c>
      <c r="Q1295" t="str">
        <f>IF(AND(O1295&lt;&gt;"",O1296=""),SUM(O$1:O1296)-SUM(Q$1:Q1294),"")</f>
        <v/>
      </c>
      <c r="R1295" s="114" t="str">
        <f>IF(AND(I1295&lt;&gt;"",I1296=""),SUM(I$1:I1296)-SUM(R$1:R1294),"")</f>
        <v/>
      </c>
      <c r="S1295" s="114" t="str">
        <f>IF(AND(K1295&lt;&gt;"",K1296=""),SUM(K$1:K1296)-SUM(S$1:S1294),"")</f>
        <v/>
      </c>
      <c r="T1295" s="114" t="str">
        <f>IF(AND(M1295&lt;&gt;"",M1296=""),SUM(M$1:M1296)-SUM(T$1:T1294),"")</f>
        <v/>
      </c>
      <c r="V1295" s="9" t="str">
        <f t="shared" si="226"/>
        <v/>
      </c>
      <c r="W1295" s="28" t="str">
        <f t="shared" si="227"/>
        <v/>
      </c>
      <c r="X1295" s="114" t="str">
        <f t="shared" si="228"/>
        <v/>
      </c>
      <c r="Y1295" s="114" t="str">
        <f t="shared" si="229"/>
        <v/>
      </c>
      <c r="Z1295" s="114" t="str">
        <f t="shared" si="230"/>
        <v/>
      </c>
    </row>
    <row r="1296" spans="3:26" ht="15.75" customHeight="1" x14ac:dyDescent="0.2">
      <c r="C1296" t="str">
        <f t="shared" si="220"/>
        <v/>
      </c>
      <c r="E1296" s="3" t="str">
        <f>IF(B1296="","",IFERROR(VLOOKUP(B1296,Ingredients!$A:$G,4,FALSE),"ingredient not in list"))</f>
        <v/>
      </c>
      <c r="F1296" t="str">
        <f t="shared" si="221"/>
        <v/>
      </c>
      <c r="G1296" s="9" t="str">
        <f>IF(B1296="", "", IFERROR((VLOOKUP(B1296,Ingredients!$A:$H,8,FALSE)*(D1296/(VLOOKUP(B1296,Ingredients!$A:$H,3,FALSE)))), "ingredient not in list"))</f>
        <v/>
      </c>
      <c r="H1296" t="str">
        <f t="shared" si="222"/>
        <v/>
      </c>
      <c r="I1296" s="69" t="str">
        <f>IF($B1296="", "", IFERROR((VLOOKUP($B1296,Ingredients!$A:$K,9,FALSE)*($D1296/(VLOOKUP($B1296,Ingredients!$A:$K,3,FALSE)))), "ingredient not in list"))</f>
        <v/>
      </c>
      <c r="J1296" t="str">
        <f t="shared" si="223"/>
        <v/>
      </c>
      <c r="K1296" s="69" t="str">
        <f>IF($B1296="", "", IFERROR((VLOOKUP($B1296,Ingredients!$A:$K,10,FALSE)*($D1296/(VLOOKUP($B1296,Ingredients!$A:$K,3,FALSE)))), "ingredient not in list"))</f>
        <v/>
      </c>
      <c r="L1296" t="str">
        <f t="shared" si="224"/>
        <v/>
      </c>
      <c r="M1296" s="69" t="str">
        <f>IF($B1296="", "", IFERROR((VLOOKUP($B1296,Ingredients!$A:$K,11,FALSE)*($D1296/(VLOOKUP($B1296,Ingredients!$A:$K,3,FALSE)))), "ingredient not in list"))</f>
        <v/>
      </c>
      <c r="N1296" t="str">
        <f t="shared" si="225"/>
        <v/>
      </c>
      <c r="O1296" s="29" t="str">
        <f>IF($B1296="", "", IFERROR((VLOOKUP($B1296,Ingredients!$A:$H,6,FALSE)*($D1296/(VLOOKUP($B1296,Ingredients!$A:$H,3,FALSE)))), "ingredient not in list"))</f>
        <v/>
      </c>
      <c r="P1296" s="9" t="str">
        <f>IF(AND(G1296&lt;&gt;"",G1297=""),SUM(G$1:G1297)-SUM(P$1:P1295),"")</f>
        <v/>
      </c>
      <c r="Q1296" t="str">
        <f>IF(AND(O1296&lt;&gt;"",O1297=""),SUM(O$1:O1297)-SUM(Q$1:Q1295),"")</f>
        <v/>
      </c>
      <c r="R1296" s="114" t="str">
        <f>IF(AND(I1296&lt;&gt;"",I1297=""),SUM(I$1:I1297)-SUM(R$1:R1295),"")</f>
        <v/>
      </c>
      <c r="S1296" s="114" t="str">
        <f>IF(AND(K1296&lt;&gt;"",K1297=""),SUM(K$1:K1297)-SUM(S$1:S1295),"")</f>
        <v/>
      </c>
      <c r="T1296" s="114" t="str">
        <f>IF(AND(M1296&lt;&gt;"",M1297=""),SUM(M$1:M1297)-SUM(T$1:T1295),"")</f>
        <v/>
      </c>
      <c r="V1296" s="9" t="str">
        <f t="shared" si="226"/>
        <v/>
      </c>
      <c r="W1296" s="28" t="str">
        <f t="shared" si="227"/>
        <v/>
      </c>
      <c r="X1296" s="114" t="str">
        <f t="shared" si="228"/>
        <v/>
      </c>
      <c r="Y1296" s="114" t="str">
        <f t="shared" si="229"/>
        <v/>
      </c>
      <c r="Z1296" s="114" t="str">
        <f t="shared" si="230"/>
        <v/>
      </c>
    </row>
    <row r="1297" spans="3:26" ht="15.75" customHeight="1" x14ac:dyDescent="0.2">
      <c r="C1297" t="str">
        <f t="shared" si="220"/>
        <v/>
      </c>
      <c r="E1297" s="3" t="str">
        <f>IF(B1297="","",IFERROR(VLOOKUP(B1297,Ingredients!$A:$G,4,FALSE),"ingredient not in list"))</f>
        <v/>
      </c>
      <c r="F1297" t="str">
        <f t="shared" si="221"/>
        <v/>
      </c>
      <c r="G1297" s="9" t="str">
        <f>IF(B1297="", "", IFERROR((VLOOKUP(B1297,Ingredients!$A:$H,8,FALSE)*(D1297/(VLOOKUP(B1297,Ingredients!$A:$H,3,FALSE)))), "ingredient not in list"))</f>
        <v/>
      </c>
      <c r="H1297" t="str">
        <f t="shared" si="222"/>
        <v/>
      </c>
      <c r="I1297" s="69" t="str">
        <f>IF($B1297="", "", IFERROR((VLOOKUP($B1297,Ingredients!$A:$K,9,FALSE)*($D1297/(VLOOKUP($B1297,Ingredients!$A:$K,3,FALSE)))), "ingredient not in list"))</f>
        <v/>
      </c>
      <c r="J1297" t="str">
        <f t="shared" si="223"/>
        <v/>
      </c>
      <c r="K1297" s="69" t="str">
        <f>IF($B1297="", "", IFERROR((VLOOKUP($B1297,Ingredients!$A:$K,10,FALSE)*($D1297/(VLOOKUP($B1297,Ingredients!$A:$K,3,FALSE)))), "ingredient not in list"))</f>
        <v/>
      </c>
      <c r="L1297" t="str">
        <f t="shared" si="224"/>
        <v/>
      </c>
      <c r="M1297" s="69" t="str">
        <f>IF($B1297="", "", IFERROR((VLOOKUP($B1297,Ingredients!$A:$K,11,FALSE)*($D1297/(VLOOKUP($B1297,Ingredients!$A:$K,3,FALSE)))), "ingredient not in list"))</f>
        <v/>
      </c>
      <c r="N1297" t="str">
        <f t="shared" si="225"/>
        <v/>
      </c>
      <c r="O1297" s="29" t="str">
        <f>IF($B1297="", "", IFERROR((VLOOKUP($B1297,Ingredients!$A:$H,6,FALSE)*($D1297/(VLOOKUP($B1297,Ingredients!$A:$H,3,FALSE)))), "ingredient not in list"))</f>
        <v/>
      </c>
      <c r="P1297" s="9" t="str">
        <f>IF(AND(G1297&lt;&gt;"",G1298=""),SUM(G$1:G1298)-SUM(P$1:P1296),"")</f>
        <v/>
      </c>
      <c r="Q1297" t="str">
        <f>IF(AND(O1297&lt;&gt;"",O1298=""),SUM(O$1:O1298)-SUM(Q$1:Q1296),"")</f>
        <v/>
      </c>
      <c r="R1297" s="114" t="str">
        <f>IF(AND(I1297&lt;&gt;"",I1298=""),SUM(I$1:I1298)-SUM(R$1:R1296),"")</f>
        <v/>
      </c>
      <c r="S1297" s="114" t="str">
        <f>IF(AND(K1297&lt;&gt;"",K1298=""),SUM(K$1:K1298)-SUM(S$1:S1296),"")</f>
        <v/>
      </c>
      <c r="T1297" s="114" t="str">
        <f>IF(AND(M1297&lt;&gt;"",M1298=""),SUM(M$1:M1298)-SUM(T$1:T1296),"")</f>
        <v/>
      </c>
      <c r="V1297" s="9" t="str">
        <f t="shared" si="226"/>
        <v/>
      </c>
      <c r="W1297" s="28" t="str">
        <f t="shared" si="227"/>
        <v/>
      </c>
      <c r="X1297" s="114" t="str">
        <f t="shared" si="228"/>
        <v/>
      </c>
      <c r="Y1297" s="114" t="str">
        <f t="shared" si="229"/>
        <v/>
      </c>
      <c r="Z1297" s="114" t="str">
        <f t="shared" si="230"/>
        <v/>
      </c>
    </row>
    <row r="1298" spans="3:26" ht="15.75" customHeight="1" x14ac:dyDescent="0.2">
      <c r="C1298" t="str">
        <f t="shared" si="220"/>
        <v/>
      </c>
      <c r="E1298" s="3" t="str">
        <f>IF(B1298="","",IFERROR(VLOOKUP(B1298,Ingredients!$A:$G,4,FALSE),"ingredient not in list"))</f>
        <v/>
      </c>
      <c r="F1298" t="str">
        <f t="shared" si="221"/>
        <v/>
      </c>
      <c r="G1298" s="9" t="str">
        <f>IF(B1298="", "", IFERROR((VLOOKUP(B1298,Ingredients!$A:$H,8,FALSE)*(D1298/(VLOOKUP(B1298,Ingredients!$A:$H,3,FALSE)))), "ingredient not in list"))</f>
        <v/>
      </c>
      <c r="H1298" t="str">
        <f t="shared" si="222"/>
        <v/>
      </c>
      <c r="I1298" s="69" t="str">
        <f>IF($B1298="", "", IFERROR((VLOOKUP($B1298,Ingredients!$A:$K,9,FALSE)*($D1298/(VLOOKUP($B1298,Ingredients!$A:$K,3,FALSE)))), "ingredient not in list"))</f>
        <v/>
      </c>
      <c r="J1298" t="str">
        <f t="shared" si="223"/>
        <v/>
      </c>
      <c r="K1298" s="69" t="str">
        <f>IF($B1298="", "", IFERROR((VLOOKUP($B1298,Ingredients!$A:$K,10,FALSE)*($D1298/(VLOOKUP($B1298,Ingredients!$A:$K,3,FALSE)))), "ingredient not in list"))</f>
        <v/>
      </c>
      <c r="L1298" t="str">
        <f t="shared" si="224"/>
        <v/>
      </c>
      <c r="M1298" s="69" t="str">
        <f>IF($B1298="", "", IFERROR((VLOOKUP($B1298,Ingredients!$A:$K,11,FALSE)*($D1298/(VLOOKUP($B1298,Ingredients!$A:$K,3,FALSE)))), "ingredient not in list"))</f>
        <v/>
      </c>
      <c r="N1298" t="str">
        <f t="shared" si="225"/>
        <v/>
      </c>
      <c r="O1298" s="29" t="str">
        <f>IF($B1298="", "", IFERROR((VLOOKUP($B1298,Ingredients!$A:$H,6,FALSE)*($D1298/(VLOOKUP($B1298,Ingredients!$A:$H,3,FALSE)))), "ingredient not in list"))</f>
        <v/>
      </c>
      <c r="P1298" s="9" t="str">
        <f>IF(AND(G1298&lt;&gt;"",G1299=""),SUM(G$1:G1299)-SUM(P$1:P1297),"")</f>
        <v/>
      </c>
      <c r="Q1298" t="str">
        <f>IF(AND(O1298&lt;&gt;"",O1299=""),SUM(O$1:O1299)-SUM(Q$1:Q1297),"")</f>
        <v/>
      </c>
      <c r="R1298" s="114" t="str">
        <f>IF(AND(I1298&lt;&gt;"",I1299=""),SUM(I$1:I1299)-SUM(R$1:R1297),"")</f>
        <v/>
      </c>
      <c r="S1298" s="114" t="str">
        <f>IF(AND(K1298&lt;&gt;"",K1299=""),SUM(K$1:K1299)-SUM(S$1:S1297),"")</f>
        <v/>
      </c>
      <c r="T1298" s="114" t="str">
        <f>IF(AND(M1298&lt;&gt;"",M1299=""),SUM(M$1:M1299)-SUM(T$1:T1297),"")</f>
        <v/>
      </c>
      <c r="V1298" s="9" t="str">
        <f t="shared" si="226"/>
        <v/>
      </c>
      <c r="W1298" s="28" t="str">
        <f t="shared" si="227"/>
        <v/>
      </c>
      <c r="X1298" s="114" t="str">
        <f t="shared" si="228"/>
        <v/>
      </c>
      <c r="Y1298" s="114" t="str">
        <f t="shared" si="229"/>
        <v/>
      </c>
      <c r="Z1298" s="114" t="str">
        <f t="shared" si="230"/>
        <v/>
      </c>
    </row>
    <row r="1299" spans="3:26" ht="15.75" customHeight="1" x14ac:dyDescent="0.2">
      <c r="C1299" t="str">
        <f t="shared" si="220"/>
        <v/>
      </c>
      <c r="E1299" s="3" t="str">
        <f>IF(B1299="","",IFERROR(VLOOKUP(B1299,Ingredients!$A:$G,4,FALSE),"ingredient not in list"))</f>
        <v/>
      </c>
      <c r="F1299" t="str">
        <f t="shared" si="221"/>
        <v/>
      </c>
      <c r="G1299" s="9" t="str">
        <f>IF(B1299="", "", IFERROR((VLOOKUP(B1299,Ingredients!$A:$H,8,FALSE)*(D1299/(VLOOKUP(B1299,Ingredients!$A:$H,3,FALSE)))), "ingredient not in list"))</f>
        <v/>
      </c>
      <c r="H1299" t="str">
        <f t="shared" si="222"/>
        <v/>
      </c>
      <c r="I1299" s="69" t="str">
        <f>IF($B1299="", "", IFERROR((VLOOKUP($B1299,Ingredients!$A:$K,9,FALSE)*($D1299/(VLOOKUP($B1299,Ingredients!$A:$K,3,FALSE)))), "ingredient not in list"))</f>
        <v/>
      </c>
      <c r="J1299" t="str">
        <f t="shared" si="223"/>
        <v/>
      </c>
      <c r="K1299" s="69" t="str">
        <f>IF($B1299="", "", IFERROR((VLOOKUP($B1299,Ingredients!$A:$K,10,FALSE)*($D1299/(VLOOKUP($B1299,Ingredients!$A:$K,3,FALSE)))), "ingredient not in list"))</f>
        <v/>
      </c>
      <c r="L1299" t="str">
        <f t="shared" si="224"/>
        <v/>
      </c>
      <c r="M1299" s="69" t="str">
        <f>IF($B1299="", "", IFERROR((VLOOKUP($B1299,Ingredients!$A:$K,11,FALSE)*($D1299/(VLOOKUP($B1299,Ingredients!$A:$K,3,FALSE)))), "ingredient not in list"))</f>
        <v/>
      </c>
      <c r="N1299" t="str">
        <f t="shared" si="225"/>
        <v/>
      </c>
      <c r="O1299" s="29" t="str">
        <f>IF($B1299="", "", IFERROR((VLOOKUP($B1299,Ingredients!$A:$H,6,FALSE)*($D1299/(VLOOKUP($B1299,Ingredients!$A:$H,3,FALSE)))), "ingredient not in list"))</f>
        <v/>
      </c>
      <c r="P1299" s="9" t="str">
        <f>IF(AND(G1299&lt;&gt;"",G1300=""),SUM(G$1:G1300)-SUM(P$1:P1298),"")</f>
        <v/>
      </c>
      <c r="Q1299" t="str">
        <f>IF(AND(O1299&lt;&gt;"",O1300=""),SUM(O$1:O1300)-SUM(Q$1:Q1298),"")</f>
        <v/>
      </c>
      <c r="R1299" s="114" t="str">
        <f>IF(AND(I1299&lt;&gt;"",I1300=""),SUM(I$1:I1300)-SUM(R$1:R1298),"")</f>
        <v/>
      </c>
      <c r="S1299" s="114" t="str">
        <f>IF(AND(K1299&lt;&gt;"",K1300=""),SUM(K$1:K1300)-SUM(S$1:S1298),"")</f>
        <v/>
      </c>
      <c r="T1299" s="114" t="str">
        <f>IF(AND(M1299&lt;&gt;"",M1300=""),SUM(M$1:M1300)-SUM(T$1:T1298),"")</f>
        <v/>
      </c>
      <c r="V1299" s="9" t="str">
        <f t="shared" si="226"/>
        <v/>
      </c>
      <c r="W1299" s="28" t="str">
        <f t="shared" si="227"/>
        <v/>
      </c>
      <c r="X1299" s="114" t="str">
        <f t="shared" si="228"/>
        <v/>
      </c>
      <c r="Y1299" s="114" t="str">
        <f t="shared" si="229"/>
        <v/>
      </c>
      <c r="Z1299" s="114" t="str">
        <f t="shared" si="230"/>
        <v/>
      </c>
    </row>
    <row r="1300" spans="3:26" ht="15.75" customHeight="1" x14ac:dyDescent="0.2">
      <c r="C1300" t="str">
        <f t="shared" si="220"/>
        <v/>
      </c>
      <c r="E1300" s="3" t="str">
        <f>IF(B1300="","",IFERROR(VLOOKUP(B1300,Ingredients!$A:$G,4,FALSE),"ingredient not in list"))</f>
        <v/>
      </c>
      <c r="F1300" t="str">
        <f t="shared" si="221"/>
        <v/>
      </c>
      <c r="G1300" s="9" t="str">
        <f>IF(B1300="", "", IFERROR((VLOOKUP(B1300,Ingredients!$A:$H,8,FALSE)*(D1300/(VLOOKUP(B1300,Ingredients!$A:$H,3,FALSE)))), "ingredient not in list"))</f>
        <v/>
      </c>
      <c r="H1300" t="str">
        <f t="shared" si="222"/>
        <v/>
      </c>
      <c r="I1300" s="69" t="str">
        <f>IF($B1300="", "", IFERROR((VLOOKUP($B1300,Ingredients!$A:$K,9,FALSE)*($D1300/(VLOOKUP($B1300,Ingredients!$A:$K,3,FALSE)))), "ingredient not in list"))</f>
        <v/>
      </c>
      <c r="J1300" t="str">
        <f t="shared" si="223"/>
        <v/>
      </c>
      <c r="K1300" s="69" t="str">
        <f>IF($B1300="", "", IFERROR((VLOOKUP($B1300,Ingredients!$A:$K,10,FALSE)*($D1300/(VLOOKUP($B1300,Ingredients!$A:$K,3,FALSE)))), "ingredient not in list"))</f>
        <v/>
      </c>
      <c r="L1300" t="str">
        <f t="shared" si="224"/>
        <v/>
      </c>
      <c r="M1300" s="69" t="str">
        <f>IF($B1300="", "", IFERROR((VLOOKUP($B1300,Ingredients!$A:$K,11,FALSE)*($D1300/(VLOOKUP($B1300,Ingredients!$A:$K,3,FALSE)))), "ingredient not in list"))</f>
        <v/>
      </c>
      <c r="N1300" t="str">
        <f t="shared" si="225"/>
        <v/>
      </c>
      <c r="O1300" s="29" t="str">
        <f>IF($B1300="", "", IFERROR((VLOOKUP($B1300,Ingredients!$A:$H,6,FALSE)*($D1300/(VLOOKUP($B1300,Ingredients!$A:$H,3,FALSE)))), "ingredient not in list"))</f>
        <v/>
      </c>
      <c r="P1300" s="9" t="str">
        <f>IF(AND(G1300&lt;&gt;"",G1301=""),SUM(G$1:G1301)-SUM(P$1:P1299),"")</f>
        <v/>
      </c>
      <c r="Q1300" t="str">
        <f>IF(AND(O1300&lt;&gt;"",O1301=""),SUM(O$1:O1301)-SUM(Q$1:Q1299),"")</f>
        <v/>
      </c>
      <c r="R1300" s="114" t="str">
        <f>IF(AND(I1300&lt;&gt;"",I1301=""),SUM(I$1:I1301)-SUM(R$1:R1299),"")</f>
        <v/>
      </c>
      <c r="S1300" s="114" t="str">
        <f>IF(AND(K1300&lt;&gt;"",K1301=""),SUM(K$1:K1301)-SUM(S$1:S1299),"")</f>
        <v/>
      </c>
      <c r="T1300" s="114" t="str">
        <f>IF(AND(M1300&lt;&gt;"",M1301=""),SUM(M$1:M1301)-SUM(T$1:T1299),"")</f>
        <v/>
      </c>
      <c r="V1300" s="9" t="str">
        <f t="shared" si="226"/>
        <v/>
      </c>
      <c r="W1300" s="28" t="str">
        <f t="shared" si="227"/>
        <v/>
      </c>
      <c r="X1300" s="114" t="str">
        <f t="shared" si="228"/>
        <v/>
      </c>
      <c r="Y1300" s="114" t="str">
        <f t="shared" si="229"/>
        <v/>
      </c>
      <c r="Z1300" s="114" t="str">
        <f t="shared" si="230"/>
        <v/>
      </c>
    </row>
    <row r="1301" spans="3:26" ht="15.75" customHeight="1" x14ac:dyDescent="0.2">
      <c r="C1301" t="str">
        <f t="shared" si="220"/>
        <v/>
      </c>
      <c r="E1301" s="3" t="str">
        <f>IF(B1301="","",IFERROR(VLOOKUP(B1301,Ingredients!$A:$G,4,FALSE),"ingredient not in list"))</f>
        <v/>
      </c>
      <c r="F1301" t="str">
        <f t="shared" si="221"/>
        <v/>
      </c>
      <c r="G1301" s="9" t="str">
        <f>IF(B1301="", "", IFERROR((VLOOKUP(B1301,Ingredients!$A:$H,8,FALSE)*(D1301/(VLOOKUP(B1301,Ingredients!$A:$H,3,FALSE)))), "ingredient not in list"))</f>
        <v/>
      </c>
      <c r="H1301" t="str">
        <f t="shared" si="222"/>
        <v/>
      </c>
      <c r="I1301" s="69" t="str">
        <f>IF($B1301="", "", IFERROR((VLOOKUP($B1301,Ingredients!$A:$K,9,FALSE)*($D1301/(VLOOKUP($B1301,Ingredients!$A:$K,3,FALSE)))), "ingredient not in list"))</f>
        <v/>
      </c>
      <c r="J1301" t="str">
        <f t="shared" si="223"/>
        <v/>
      </c>
      <c r="K1301" s="69" t="str">
        <f>IF($B1301="", "", IFERROR((VLOOKUP($B1301,Ingredients!$A:$K,10,FALSE)*($D1301/(VLOOKUP($B1301,Ingredients!$A:$K,3,FALSE)))), "ingredient not in list"))</f>
        <v/>
      </c>
      <c r="L1301" t="str">
        <f t="shared" si="224"/>
        <v/>
      </c>
      <c r="M1301" s="69" t="str">
        <f>IF($B1301="", "", IFERROR((VLOOKUP($B1301,Ingredients!$A:$K,11,FALSE)*($D1301/(VLOOKUP($B1301,Ingredients!$A:$K,3,FALSE)))), "ingredient not in list"))</f>
        <v/>
      </c>
      <c r="N1301" t="str">
        <f t="shared" si="225"/>
        <v/>
      </c>
      <c r="O1301" s="29" t="str">
        <f>IF($B1301="", "", IFERROR((VLOOKUP($B1301,Ingredients!$A:$H,6,FALSE)*($D1301/(VLOOKUP($B1301,Ingredients!$A:$H,3,FALSE)))), "ingredient not in list"))</f>
        <v/>
      </c>
      <c r="P1301" s="9" t="str">
        <f>IF(AND(G1301&lt;&gt;"",G1302=""),SUM(G$1:G1302)-SUM(P$1:P1300),"")</f>
        <v/>
      </c>
      <c r="Q1301" t="str">
        <f>IF(AND(O1301&lt;&gt;"",O1302=""),SUM(O$1:O1302)-SUM(Q$1:Q1300),"")</f>
        <v/>
      </c>
      <c r="R1301" s="114" t="str">
        <f>IF(AND(I1301&lt;&gt;"",I1302=""),SUM(I$1:I1302)-SUM(R$1:R1300),"")</f>
        <v/>
      </c>
      <c r="S1301" s="114" t="str">
        <f>IF(AND(K1301&lt;&gt;"",K1302=""),SUM(K$1:K1302)-SUM(S$1:S1300),"")</f>
        <v/>
      </c>
      <c r="T1301" s="114" t="str">
        <f>IF(AND(M1301&lt;&gt;"",M1302=""),SUM(M$1:M1302)-SUM(T$1:T1300),"")</f>
        <v/>
      </c>
      <c r="V1301" s="9" t="str">
        <f t="shared" si="226"/>
        <v/>
      </c>
      <c r="W1301" s="28" t="str">
        <f t="shared" si="227"/>
        <v/>
      </c>
      <c r="X1301" s="114" t="str">
        <f t="shared" si="228"/>
        <v/>
      </c>
      <c r="Y1301" s="114" t="str">
        <f t="shared" si="229"/>
        <v/>
      </c>
      <c r="Z1301" s="114" t="str">
        <f t="shared" si="230"/>
        <v/>
      </c>
    </row>
    <row r="1302" spans="3:26" ht="15.75" customHeight="1" x14ac:dyDescent="0.2">
      <c r="C1302" t="str">
        <f t="shared" si="220"/>
        <v/>
      </c>
      <c r="E1302" s="3" t="str">
        <f>IF(B1302="","",IFERROR(VLOOKUP(B1302,Ingredients!$A:$G,4,FALSE),"ingredient not in list"))</f>
        <v/>
      </c>
      <c r="F1302" t="str">
        <f t="shared" si="221"/>
        <v/>
      </c>
      <c r="G1302" s="9" t="str">
        <f>IF(B1302="", "", IFERROR((VLOOKUP(B1302,Ingredients!$A:$H,8,FALSE)*(D1302/(VLOOKUP(B1302,Ingredients!$A:$H,3,FALSE)))), "ingredient not in list"))</f>
        <v/>
      </c>
      <c r="H1302" t="str">
        <f t="shared" si="222"/>
        <v/>
      </c>
      <c r="I1302" s="69" t="str">
        <f>IF($B1302="", "", IFERROR((VLOOKUP($B1302,Ingredients!$A:$K,9,FALSE)*($D1302/(VLOOKUP($B1302,Ingredients!$A:$K,3,FALSE)))), "ingredient not in list"))</f>
        <v/>
      </c>
      <c r="J1302" t="str">
        <f t="shared" si="223"/>
        <v/>
      </c>
      <c r="K1302" s="69" t="str">
        <f>IF($B1302="", "", IFERROR((VLOOKUP($B1302,Ingredients!$A:$K,10,FALSE)*($D1302/(VLOOKUP($B1302,Ingredients!$A:$K,3,FALSE)))), "ingredient not in list"))</f>
        <v/>
      </c>
      <c r="L1302" t="str">
        <f t="shared" si="224"/>
        <v/>
      </c>
      <c r="M1302" s="69" t="str">
        <f>IF($B1302="", "", IFERROR((VLOOKUP($B1302,Ingredients!$A:$K,11,FALSE)*($D1302/(VLOOKUP($B1302,Ingredients!$A:$K,3,FALSE)))), "ingredient not in list"))</f>
        <v/>
      </c>
      <c r="N1302" t="str">
        <f t="shared" si="225"/>
        <v/>
      </c>
      <c r="O1302" s="29" t="str">
        <f>IF($B1302="", "", IFERROR((VLOOKUP($B1302,Ingredients!$A:$H,6,FALSE)*($D1302/(VLOOKUP($B1302,Ingredients!$A:$H,3,FALSE)))), "ingredient not in list"))</f>
        <v/>
      </c>
      <c r="P1302" s="9" t="str">
        <f>IF(AND(G1302&lt;&gt;"",G1303=""),SUM(G$1:G1303)-SUM(P$1:P1301),"")</f>
        <v/>
      </c>
      <c r="Q1302" t="str">
        <f>IF(AND(O1302&lt;&gt;"",O1303=""),SUM(O$1:O1303)-SUM(Q$1:Q1301),"")</f>
        <v/>
      </c>
      <c r="R1302" s="114" t="str">
        <f>IF(AND(I1302&lt;&gt;"",I1303=""),SUM(I$1:I1303)-SUM(R$1:R1301),"")</f>
        <v/>
      </c>
      <c r="S1302" s="114" t="str">
        <f>IF(AND(K1302&lt;&gt;"",K1303=""),SUM(K$1:K1303)-SUM(S$1:S1301),"")</f>
        <v/>
      </c>
      <c r="T1302" s="114" t="str">
        <f>IF(AND(M1302&lt;&gt;"",M1303=""),SUM(M$1:M1303)-SUM(T$1:T1301),"")</f>
        <v/>
      </c>
      <c r="V1302" s="9" t="str">
        <f t="shared" si="226"/>
        <v/>
      </c>
      <c r="W1302" s="28" t="str">
        <f t="shared" si="227"/>
        <v/>
      </c>
      <c r="X1302" s="114" t="str">
        <f t="shared" si="228"/>
        <v/>
      </c>
      <c r="Y1302" s="114" t="str">
        <f t="shared" si="229"/>
        <v/>
      </c>
      <c r="Z1302" s="114" t="str">
        <f t="shared" si="230"/>
        <v/>
      </c>
    </row>
    <row r="1303" spans="3:26" ht="15.75" customHeight="1" x14ac:dyDescent="0.2">
      <c r="C1303" t="str">
        <f t="shared" si="220"/>
        <v/>
      </c>
      <c r="E1303" s="3" t="str">
        <f>IF(B1303="","",IFERROR(VLOOKUP(B1303,Ingredients!$A:$G,4,FALSE),"ingredient not in list"))</f>
        <v/>
      </c>
      <c r="F1303" t="str">
        <f t="shared" si="221"/>
        <v/>
      </c>
      <c r="G1303" s="9" t="str">
        <f>IF(B1303="", "", IFERROR((VLOOKUP(B1303,Ingredients!$A:$H,8,FALSE)*(D1303/(VLOOKUP(B1303,Ingredients!$A:$H,3,FALSE)))), "ingredient not in list"))</f>
        <v/>
      </c>
      <c r="H1303" t="str">
        <f t="shared" si="222"/>
        <v/>
      </c>
      <c r="I1303" s="69" t="str">
        <f>IF($B1303="", "", IFERROR((VLOOKUP($B1303,Ingredients!$A:$K,9,FALSE)*($D1303/(VLOOKUP($B1303,Ingredients!$A:$K,3,FALSE)))), "ingredient not in list"))</f>
        <v/>
      </c>
      <c r="J1303" t="str">
        <f t="shared" si="223"/>
        <v/>
      </c>
      <c r="K1303" s="69" t="str">
        <f>IF($B1303="", "", IFERROR((VLOOKUP($B1303,Ingredients!$A:$K,10,FALSE)*($D1303/(VLOOKUP($B1303,Ingredients!$A:$K,3,FALSE)))), "ingredient not in list"))</f>
        <v/>
      </c>
      <c r="L1303" t="str">
        <f t="shared" si="224"/>
        <v/>
      </c>
      <c r="M1303" s="69" t="str">
        <f>IF($B1303="", "", IFERROR((VLOOKUP($B1303,Ingredients!$A:$K,11,FALSE)*($D1303/(VLOOKUP($B1303,Ingredients!$A:$K,3,FALSE)))), "ingredient not in list"))</f>
        <v/>
      </c>
      <c r="N1303" t="str">
        <f t="shared" si="225"/>
        <v/>
      </c>
      <c r="O1303" s="29" t="str">
        <f>IF($B1303="", "", IFERROR((VLOOKUP($B1303,Ingredients!$A:$H,6,FALSE)*($D1303/(VLOOKUP($B1303,Ingredients!$A:$H,3,FALSE)))), "ingredient not in list"))</f>
        <v/>
      </c>
      <c r="P1303" s="9" t="str">
        <f>IF(AND(G1303&lt;&gt;"",G1304=""),SUM(G$1:G1304)-SUM(P$1:P1302),"")</f>
        <v/>
      </c>
      <c r="Q1303" t="str">
        <f>IF(AND(O1303&lt;&gt;"",O1304=""),SUM(O$1:O1304)-SUM(Q$1:Q1302),"")</f>
        <v/>
      </c>
      <c r="R1303" s="114" t="str">
        <f>IF(AND(I1303&lt;&gt;"",I1304=""),SUM(I$1:I1304)-SUM(R$1:R1302),"")</f>
        <v/>
      </c>
      <c r="S1303" s="114" t="str">
        <f>IF(AND(K1303&lt;&gt;"",K1304=""),SUM(K$1:K1304)-SUM(S$1:S1302),"")</f>
        <v/>
      </c>
      <c r="T1303" s="114" t="str">
        <f>IF(AND(M1303&lt;&gt;"",M1304=""),SUM(M$1:M1304)-SUM(T$1:T1302),"")</f>
        <v/>
      </c>
      <c r="V1303" s="9" t="str">
        <f t="shared" si="226"/>
        <v/>
      </c>
      <c r="W1303" s="28" t="str">
        <f t="shared" si="227"/>
        <v/>
      </c>
      <c r="X1303" s="114" t="str">
        <f t="shared" si="228"/>
        <v/>
      </c>
      <c r="Y1303" s="114" t="str">
        <f t="shared" si="229"/>
        <v/>
      </c>
      <c r="Z1303" s="114" t="str">
        <f t="shared" si="230"/>
        <v/>
      </c>
    </row>
    <row r="1304" spans="3:26" ht="15.75" customHeight="1" x14ac:dyDescent="0.2">
      <c r="C1304" t="str">
        <f t="shared" si="220"/>
        <v/>
      </c>
      <c r="E1304" s="3" t="str">
        <f>IF(B1304="","",IFERROR(VLOOKUP(B1304,Ingredients!$A:$G,4,FALSE),"ingredient not in list"))</f>
        <v/>
      </c>
      <c r="F1304" t="str">
        <f t="shared" si="221"/>
        <v/>
      </c>
      <c r="G1304" s="9" t="str">
        <f>IF(B1304="", "", IFERROR((VLOOKUP(B1304,Ingredients!$A:$H,8,FALSE)*(D1304/(VLOOKUP(B1304,Ingredients!$A:$H,3,FALSE)))), "ingredient not in list"))</f>
        <v/>
      </c>
      <c r="H1304" t="str">
        <f t="shared" si="222"/>
        <v/>
      </c>
      <c r="I1304" s="69" t="str">
        <f>IF($B1304="", "", IFERROR((VLOOKUP($B1304,Ingredients!$A:$K,9,FALSE)*($D1304/(VLOOKUP($B1304,Ingredients!$A:$K,3,FALSE)))), "ingredient not in list"))</f>
        <v/>
      </c>
      <c r="J1304" t="str">
        <f t="shared" si="223"/>
        <v/>
      </c>
      <c r="K1304" s="69" t="str">
        <f>IF($B1304="", "", IFERROR((VLOOKUP($B1304,Ingredients!$A:$K,10,FALSE)*($D1304/(VLOOKUP($B1304,Ingredients!$A:$K,3,FALSE)))), "ingredient not in list"))</f>
        <v/>
      </c>
      <c r="L1304" t="str">
        <f t="shared" si="224"/>
        <v/>
      </c>
      <c r="M1304" s="69" t="str">
        <f>IF($B1304="", "", IFERROR((VLOOKUP($B1304,Ingredients!$A:$K,11,FALSE)*($D1304/(VLOOKUP($B1304,Ingredients!$A:$K,3,FALSE)))), "ingredient not in list"))</f>
        <v/>
      </c>
      <c r="N1304" t="str">
        <f t="shared" si="225"/>
        <v/>
      </c>
      <c r="O1304" s="29" t="str">
        <f>IF($B1304="", "", IFERROR((VLOOKUP($B1304,Ingredients!$A:$H,6,FALSE)*($D1304/(VLOOKUP($B1304,Ingredients!$A:$H,3,FALSE)))), "ingredient not in list"))</f>
        <v/>
      </c>
      <c r="P1304" s="9" t="str">
        <f>IF(AND(G1304&lt;&gt;"",G1305=""),SUM(G$1:G1305)-SUM(P$1:P1303),"")</f>
        <v/>
      </c>
      <c r="Q1304" t="str">
        <f>IF(AND(O1304&lt;&gt;"",O1305=""),SUM(O$1:O1305)-SUM(Q$1:Q1303),"")</f>
        <v/>
      </c>
      <c r="R1304" s="114" t="str">
        <f>IF(AND(I1304&lt;&gt;"",I1305=""),SUM(I$1:I1305)-SUM(R$1:R1303),"")</f>
        <v/>
      </c>
      <c r="S1304" s="114" t="str">
        <f>IF(AND(K1304&lt;&gt;"",K1305=""),SUM(K$1:K1305)-SUM(S$1:S1303),"")</f>
        <v/>
      </c>
      <c r="T1304" s="114" t="str">
        <f>IF(AND(M1304&lt;&gt;"",M1305=""),SUM(M$1:M1305)-SUM(T$1:T1303),"")</f>
        <v/>
      </c>
      <c r="V1304" s="9" t="str">
        <f t="shared" si="226"/>
        <v/>
      </c>
      <c r="W1304" s="28" t="str">
        <f t="shared" si="227"/>
        <v/>
      </c>
      <c r="X1304" s="114" t="str">
        <f t="shared" si="228"/>
        <v/>
      </c>
      <c r="Y1304" s="114" t="str">
        <f t="shared" si="229"/>
        <v/>
      </c>
      <c r="Z1304" s="114" t="str">
        <f t="shared" si="230"/>
        <v/>
      </c>
    </row>
    <row r="1305" spans="3:26" ht="15.75" customHeight="1" x14ac:dyDescent="0.2">
      <c r="C1305" t="str">
        <f t="shared" si="220"/>
        <v/>
      </c>
      <c r="E1305" s="3" t="str">
        <f>IF(B1305="","",IFERROR(VLOOKUP(B1305,Ingredients!$A:$G,4,FALSE),"ingredient not in list"))</f>
        <v/>
      </c>
      <c r="F1305" t="str">
        <f t="shared" si="221"/>
        <v/>
      </c>
      <c r="G1305" s="9" t="str">
        <f>IF(B1305="", "", IFERROR((VLOOKUP(B1305,Ingredients!$A:$H,8,FALSE)*(D1305/(VLOOKUP(B1305,Ingredients!$A:$H,3,FALSE)))), "ingredient not in list"))</f>
        <v/>
      </c>
      <c r="H1305" t="str">
        <f t="shared" si="222"/>
        <v/>
      </c>
      <c r="I1305" s="69" t="str">
        <f>IF($B1305="", "", IFERROR((VLOOKUP($B1305,Ingredients!$A:$K,9,FALSE)*($D1305/(VLOOKUP($B1305,Ingredients!$A:$K,3,FALSE)))), "ingredient not in list"))</f>
        <v/>
      </c>
      <c r="J1305" t="str">
        <f t="shared" si="223"/>
        <v/>
      </c>
      <c r="K1305" s="69" t="str">
        <f>IF($B1305="", "", IFERROR((VLOOKUP($B1305,Ingredients!$A:$K,10,FALSE)*($D1305/(VLOOKUP($B1305,Ingredients!$A:$K,3,FALSE)))), "ingredient not in list"))</f>
        <v/>
      </c>
      <c r="L1305" t="str">
        <f t="shared" si="224"/>
        <v/>
      </c>
      <c r="M1305" s="69" t="str">
        <f>IF($B1305="", "", IFERROR((VLOOKUP($B1305,Ingredients!$A:$K,11,FALSE)*($D1305/(VLOOKUP($B1305,Ingredients!$A:$K,3,FALSE)))), "ingredient not in list"))</f>
        <v/>
      </c>
      <c r="N1305" t="str">
        <f t="shared" si="225"/>
        <v/>
      </c>
      <c r="O1305" s="29" t="str">
        <f>IF($B1305="", "", IFERROR((VLOOKUP($B1305,Ingredients!$A:$H,6,FALSE)*($D1305/(VLOOKUP($B1305,Ingredients!$A:$H,3,FALSE)))), "ingredient not in list"))</f>
        <v/>
      </c>
      <c r="P1305" s="9" t="str">
        <f>IF(AND(G1305&lt;&gt;"",G1306=""),SUM(G$1:G1306)-SUM(P$1:P1304),"")</f>
        <v/>
      </c>
      <c r="Q1305" t="str">
        <f>IF(AND(O1305&lt;&gt;"",O1306=""),SUM(O$1:O1306)-SUM(Q$1:Q1304),"")</f>
        <v/>
      </c>
      <c r="R1305" s="114" t="str">
        <f>IF(AND(I1305&lt;&gt;"",I1306=""),SUM(I$1:I1306)-SUM(R$1:R1304),"")</f>
        <v/>
      </c>
      <c r="S1305" s="114" t="str">
        <f>IF(AND(K1305&lt;&gt;"",K1306=""),SUM(K$1:K1306)-SUM(S$1:S1304),"")</f>
        <v/>
      </c>
      <c r="T1305" s="114" t="str">
        <f>IF(AND(M1305&lt;&gt;"",M1306=""),SUM(M$1:M1306)-SUM(T$1:T1304),"")</f>
        <v/>
      </c>
      <c r="V1305" s="9" t="str">
        <f t="shared" si="226"/>
        <v/>
      </c>
      <c r="W1305" s="28" t="str">
        <f t="shared" si="227"/>
        <v/>
      </c>
      <c r="X1305" s="114" t="str">
        <f t="shared" si="228"/>
        <v/>
      </c>
      <c r="Y1305" s="114" t="str">
        <f t="shared" si="229"/>
        <v/>
      </c>
      <c r="Z1305" s="114" t="str">
        <f t="shared" si="230"/>
        <v/>
      </c>
    </row>
    <row r="1306" spans="3:26" ht="15.75" customHeight="1" x14ac:dyDescent="0.2">
      <c r="C1306" t="str">
        <f t="shared" si="220"/>
        <v/>
      </c>
      <c r="E1306" s="3" t="str">
        <f>IF(B1306="","",IFERROR(VLOOKUP(B1306,Ingredients!$A:$G,4,FALSE),"ingredient not in list"))</f>
        <v/>
      </c>
      <c r="F1306" t="str">
        <f t="shared" si="221"/>
        <v/>
      </c>
      <c r="G1306" s="9" t="str">
        <f>IF(B1306="", "", IFERROR((VLOOKUP(B1306,Ingredients!$A:$H,8,FALSE)*(D1306/(VLOOKUP(B1306,Ingredients!$A:$H,3,FALSE)))), "ingredient not in list"))</f>
        <v/>
      </c>
      <c r="H1306" t="str">
        <f t="shared" si="222"/>
        <v/>
      </c>
      <c r="I1306" s="69" t="str">
        <f>IF($B1306="", "", IFERROR((VLOOKUP($B1306,Ingredients!$A:$K,9,FALSE)*($D1306/(VLOOKUP($B1306,Ingredients!$A:$K,3,FALSE)))), "ingredient not in list"))</f>
        <v/>
      </c>
      <c r="J1306" t="str">
        <f t="shared" si="223"/>
        <v/>
      </c>
      <c r="K1306" s="69" t="str">
        <f>IF($B1306="", "", IFERROR((VLOOKUP($B1306,Ingredients!$A:$K,10,FALSE)*($D1306/(VLOOKUP($B1306,Ingredients!$A:$K,3,FALSE)))), "ingredient not in list"))</f>
        <v/>
      </c>
      <c r="L1306" t="str">
        <f t="shared" si="224"/>
        <v/>
      </c>
      <c r="M1306" s="69" t="str">
        <f>IF($B1306="", "", IFERROR((VLOOKUP($B1306,Ingredients!$A:$K,11,FALSE)*($D1306/(VLOOKUP($B1306,Ingredients!$A:$K,3,FALSE)))), "ingredient not in list"))</f>
        <v/>
      </c>
      <c r="N1306" t="str">
        <f t="shared" si="225"/>
        <v/>
      </c>
      <c r="O1306" s="29" t="str">
        <f>IF($B1306="", "", IFERROR((VLOOKUP($B1306,Ingredients!$A:$H,6,FALSE)*($D1306/(VLOOKUP($B1306,Ingredients!$A:$H,3,FALSE)))), "ingredient not in list"))</f>
        <v/>
      </c>
      <c r="P1306" s="9" t="str">
        <f>IF(AND(G1306&lt;&gt;"",G1307=""),SUM(G$1:G1307)-SUM(P$1:P1305),"")</f>
        <v/>
      </c>
      <c r="Q1306" t="str">
        <f>IF(AND(O1306&lt;&gt;"",O1307=""),SUM(O$1:O1307)-SUM(Q$1:Q1305),"")</f>
        <v/>
      </c>
      <c r="R1306" s="114" t="str">
        <f>IF(AND(I1306&lt;&gt;"",I1307=""),SUM(I$1:I1307)-SUM(R$1:R1305),"")</f>
        <v/>
      </c>
      <c r="S1306" s="114" t="str">
        <f>IF(AND(K1306&lt;&gt;"",K1307=""),SUM(K$1:K1307)-SUM(S$1:S1305),"")</f>
        <v/>
      </c>
      <c r="T1306" s="114" t="str">
        <f>IF(AND(M1306&lt;&gt;"",M1307=""),SUM(M$1:M1307)-SUM(T$1:T1305),"")</f>
        <v/>
      </c>
      <c r="V1306" s="9" t="str">
        <f t="shared" si="226"/>
        <v/>
      </c>
      <c r="W1306" s="28" t="str">
        <f t="shared" si="227"/>
        <v/>
      </c>
      <c r="X1306" s="114" t="str">
        <f t="shared" si="228"/>
        <v/>
      </c>
      <c r="Y1306" s="114" t="str">
        <f t="shared" si="229"/>
        <v/>
      </c>
      <c r="Z1306" s="114" t="str">
        <f t="shared" si="230"/>
        <v/>
      </c>
    </row>
    <row r="1307" spans="3:26" ht="15.75" customHeight="1" x14ac:dyDescent="0.2">
      <c r="C1307" t="str">
        <f t="shared" si="220"/>
        <v/>
      </c>
      <c r="E1307" s="3" t="str">
        <f>IF(B1307="","",IFERROR(VLOOKUP(B1307,Ingredients!$A:$G,4,FALSE),"ingredient not in list"))</f>
        <v/>
      </c>
      <c r="F1307" t="str">
        <f t="shared" si="221"/>
        <v/>
      </c>
      <c r="G1307" s="9" t="str">
        <f>IF(B1307="", "", IFERROR((VLOOKUP(B1307,Ingredients!$A:$H,8,FALSE)*(D1307/(VLOOKUP(B1307,Ingredients!$A:$H,3,FALSE)))), "ingredient not in list"))</f>
        <v/>
      </c>
      <c r="H1307" t="str">
        <f t="shared" si="222"/>
        <v/>
      </c>
      <c r="I1307" s="69" t="str">
        <f>IF($B1307="", "", IFERROR((VLOOKUP($B1307,Ingredients!$A:$K,9,FALSE)*($D1307/(VLOOKUP($B1307,Ingredients!$A:$K,3,FALSE)))), "ingredient not in list"))</f>
        <v/>
      </c>
      <c r="J1307" t="str">
        <f t="shared" si="223"/>
        <v/>
      </c>
      <c r="K1307" s="69" t="str">
        <f>IF($B1307="", "", IFERROR((VLOOKUP($B1307,Ingredients!$A:$K,10,FALSE)*($D1307/(VLOOKUP($B1307,Ingredients!$A:$K,3,FALSE)))), "ingredient not in list"))</f>
        <v/>
      </c>
      <c r="L1307" t="str">
        <f t="shared" si="224"/>
        <v/>
      </c>
      <c r="M1307" s="69" t="str">
        <f>IF($B1307="", "", IFERROR((VLOOKUP($B1307,Ingredients!$A:$K,11,FALSE)*($D1307/(VLOOKUP($B1307,Ingredients!$A:$K,3,FALSE)))), "ingredient not in list"))</f>
        <v/>
      </c>
      <c r="N1307" t="str">
        <f t="shared" si="225"/>
        <v/>
      </c>
      <c r="O1307" s="29" t="str">
        <f>IF($B1307="", "", IFERROR((VLOOKUP($B1307,Ingredients!$A:$H,6,FALSE)*($D1307/(VLOOKUP($B1307,Ingredients!$A:$H,3,FALSE)))), "ingredient not in list"))</f>
        <v/>
      </c>
      <c r="P1307" s="9" t="str">
        <f>IF(AND(G1307&lt;&gt;"",G1308=""),SUM(G$1:G1308)-SUM(P$1:P1306),"")</f>
        <v/>
      </c>
      <c r="Q1307" t="str">
        <f>IF(AND(O1307&lt;&gt;"",O1308=""),SUM(O$1:O1308)-SUM(Q$1:Q1306),"")</f>
        <v/>
      </c>
      <c r="R1307" s="114" t="str">
        <f>IF(AND(I1307&lt;&gt;"",I1308=""),SUM(I$1:I1308)-SUM(R$1:R1306),"")</f>
        <v/>
      </c>
      <c r="S1307" s="114" t="str">
        <f>IF(AND(K1307&lt;&gt;"",K1308=""),SUM(K$1:K1308)-SUM(S$1:S1306),"")</f>
        <v/>
      </c>
      <c r="T1307" s="114" t="str">
        <f>IF(AND(M1307&lt;&gt;"",M1308=""),SUM(M$1:M1308)-SUM(T$1:T1306),"")</f>
        <v/>
      </c>
      <c r="V1307" s="9" t="str">
        <f t="shared" si="226"/>
        <v/>
      </c>
      <c r="W1307" s="28" t="str">
        <f t="shared" si="227"/>
        <v/>
      </c>
      <c r="X1307" s="114" t="str">
        <f t="shared" si="228"/>
        <v/>
      </c>
      <c r="Y1307" s="114" t="str">
        <f t="shared" si="229"/>
        <v/>
      </c>
      <c r="Z1307" s="114" t="str">
        <f t="shared" si="230"/>
        <v/>
      </c>
    </row>
    <row r="1308" spans="3:26" ht="15.75" customHeight="1" x14ac:dyDescent="0.2">
      <c r="C1308" t="str">
        <f t="shared" si="220"/>
        <v/>
      </c>
      <c r="E1308" s="3" t="str">
        <f>IF(B1308="","",IFERROR(VLOOKUP(B1308,Ingredients!$A:$G,4,FALSE),"ingredient not in list"))</f>
        <v/>
      </c>
      <c r="F1308" t="str">
        <f t="shared" si="221"/>
        <v/>
      </c>
      <c r="G1308" s="9" t="str">
        <f>IF(B1308="", "", IFERROR((VLOOKUP(B1308,Ingredients!$A:$H,8,FALSE)*(D1308/(VLOOKUP(B1308,Ingredients!$A:$H,3,FALSE)))), "ingredient not in list"))</f>
        <v/>
      </c>
      <c r="H1308" t="str">
        <f t="shared" si="222"/>
        <v/>
      </c>
      <c r="I1308" s="69" t="str">
        <f>IF($B1308="", "", IFERROR((VLOOKUP($B1308,Ingredients!$A:$K,9,FALSE)*($D1308/(VLOOKUP($B1308,Ingredients!$A:$K,3,FALSE)))), "ingredient not in list"))</f>
        <v/>
      </c>
      <c r="J1308" t="str">
        <f t="shared" si="223"/>
        <v/>
      </c>
      <c r="K1308" s="69" t="str">
        <f>IF($B1308="", "", IFERROR((VLOOKUP($B1308,Ingredients!$A:$K,10,FALSE)*($D1308/(VLOOKUP($B1308,Ingredients!$A:$K,3,FALSE)))), "ingredient not in list"))</f>
        <v/>
      </c>
      <c r="L1308" t="str">
        <f t="shared" si="224"/>
        <v/>
      </c>
      <c r="M1308" s="69" t="str">
        <f>IF($B1308="", "", IFERROR((VLOOKUP($B1308,Ingredients!$A:$K,11,FALSE)*($D1308/(VLOOKUP($B1308,Ingredients!$A:$K,3,FALSE)))), "ingredient not in list"))</f>
        <v/>
      </c>
      <c r="N1308" t="str">
        <f t="shared" si="225"/>
        <v/>
      </c>
      <c r="O1308" s="29" t="str">
        <f>IF($B1308="", "", IFERROR((VLOOKUP($B1308,Ingredients!$A:$H,6,FALSE)*($D1308/(VLOOKUP($B1308,Ingredients!$A:$H,3,FALSE)))), "ingredient not in list"))</f>
        <v/>
      </c>
      <c r="P1308" s="9" t="str">
        <f>IF(AND(G1308&lt;&gt;"",G1309=""),SUM(G$1:G1309)-SUM(P$1:P1307),"")</f>
        <v/>
      </c>
      <c r="Q1308" t="str">
        <f>IF(AND(O1308&lt;&gt;"",O1309=""),SUM(O$1:O1309)-SUM(Q$1:Q1307),"")</f>
        <v/>
      </c>
      <c r="R1308" s="114" t="str">
        <f>IF(AND(I1308&lt;&gt;"",I1309=""),SUM(I$1:I1309)-SUM(R$1:R1307),"")</f>
        <v/>
      </c>
      <c r="S1308" s="114" t="str">
        <f>IF(AND(K1308&lt;&gt;"",K1309=""),SUM(K$1:K1309)-SUM(S$1:S1307),"")</f>
        <v/>
      </c>
      <c r="T1308" s="114" t="str">
        <f>IF(AND(M1308&lt;&gt;"",M1309=""),SUM(M$1:M1309)-SUM(T$1:T1307),"")</f>
        <v/>
      </c>
      <c r="V1308" s="9" t="str">
        <f t="shared" si="226"/>
        <v/>
      </c>
      <c r="W1308" s="28" t="str">
        <f t="shared" si="227"/>
        <v/>
      </c>
      <c r="X1308" s="114" t="str">
        <f t="shared" si="228"/>
        <v/>
      </c>
      <c r="Y1308" s="114" t="str">
        <f t="shared" si="229"/>
        <v/>
      </c>
      <c r="Z1308" s="114" t="str">
        <f t="shared" si="230"/>
        <v/>
      </c>
    </row>
    <row r="1309" spans="3:26" ht="15.75" customHeight="1" x14ac:dyDescent="0.2">
      <c r="C1309" t="str">
        <f t="shared" si="220"/>
        <v/>
      </c>
      <c r="E1309" s="3" t="str">
        <f>IF(B1309="","",IFERROR(VLOOKUP(B1309,Ingredients!$A:$G,4,FALSE),"ingredient not in list"))</f>
        <v/>
      </c>
      <c r="F1309" t="str">
        <f t="shared" si="221"/>
        <v/>
      </c>
      <c r="G1309" s="9" t="str">
        <f>IF(B1309="", "", IFERROR((VLOOKUP(B1309,Ingredients!$A:$H,8,FALSE)*(D1309/(VLOOKUP(B1309,Ingredients!$A:$H,3,FALSE)))), "ingredient not in list"))</f>
        <v/>
      </c>
      <c r="H1309" t="str">
        <f t="shared" si="222"/>
        <v/>
      </c>
      <c r="I1309" s="69" t="str">
        <f>IF($B1309="", "", IFERROR((VLOOKUP($B1309,Ingredients!$A:$K,9,FALSE)*($D1309/(VLOOKUP($B1309,Ingredients!$A:$K,3,FALSE)))), "ingredient not in list"))</f>
        <v/>
      </c>
      <c r="J1309" t="str">
        <f t="shared" si="223"/>
        <v/>
      </c>
      <c r="K1309" s="69" t="str">
        <f>IF($B1309="", "", IFERROR((VLOOKUP($B1309,Ingredients!$A:$K,10,FALSE)*($D1309/(VLOOKUP($B1309,Ingredients!$A:$K,3,FALSE)))), "ingredient not in list"))</f>
        <v/>
      </c>
      <c r="L1309" t="str">
        <f t="shared" si="224"/>
        <v/>
      </c>
      <c r="M1309" s="69" t="str">
        <f>IF($B1309="", "", IFERROR((VLOOKUP($B1309,Ingredients!$A:$K,11,FALSE)*($D1309/(VLOOKUP($B1309,Ingredients!$A:$K,3,FALSE)))), "ingredient not in list"))</f>
        <v/>
      </c>
      <c r="N1309" t="str">
        <f t="shared" si="225"/>
        <v/>
      </c>
      <c r="O1309" s="29" t="str">
        <f>IF($B1309="", "", IFERROR((VLOOKUP($B1309,Ingredients!$A:$H,6,FALSE)*($D1309/(VLOOKUP($B1309,Ingredients!$A:$H,3,FALSE)))), "ingredient not in list"))</f>
        <v/>
      </c>
      <c r="P1309" s="9" t="str">
        <f>IF(AND(G1309&lt;&gt;"",G1310=""),SUM(G$1:G1310)-SUM(P$1:P1308),"")</f>
        <v/>
      </c>
      <c r="Q1309" t="str">
        <f>IF(AND(O1309&lt;&gt;"",O1310=""),SUM(O$1:O1310)-SUM(Q$1:Q1308),"")</f>
        <v/>
      </c>
      <c r="R1309" s="114" t="str">
        <f>IF(AND(I1309&lt;&gt;"",I1310=""),SUM(I$1:I1310)-SUM(R$1:R1308),"")</f>
        <v/>
      </c>
      <c r="S1309" s="114" t="str">
        <f>IF(AND(K1309&lt;&gt;"",K1310=""),SUM(K$1:K1310)-SUM(S$1:S1308),"")</f>
        <v/>
      </c>
      <c r="T1309" s="114" t="str">
        <f>IF(AND(M1309&lt;&gt;"",M1310=""),SUM(M$1:M1310)-SUM(T$1:T1308),"")</f>
        <v/>
      </c>
      <c r="V1309" s="9" t="str">
        <f t="shared" si="226"/>
        <v/>
      </c>
      <c r="W1309" s="28" t="str">
        <f t="shared" si="227"/>
        <v/>
      </c>
      <c r="X1309" s="114" t="str">
        <f t="shared" si="228"/>
        <v/>
      </c>
      <c r="Y1309" s="114" t="str">
        <f t="shared" si="229"/>
        <v/>
      </c>
      <c r="Z1309" s="114" t="str">
        <f t="shared" si="230"/>
        <v/>
      </c>
    </row>
    <row r="1310" spans="3:26" ht="15.75" customHeight="1" x14ac:dyDescent="0.2">
      <c r="C1310" t="str">
        <f t="shared" si="220"/>
        <v/>
      </c>
      <c r="E1310" s="3" t="str">
        <f>IF(B1310="","",IFERROR(VLOOKUP(B1310,Ingredients!$A:$G,4,FALSE),"ingredient not in list"))</f>
        <v/>
      </c>
      <c r="F1310" t="str">
        <f t="shared" si="221"/>
        <v/>
      </c>
      <c r="G1310" s="9" t="str">
        <f>IF(B1310="", "", IFERROR((VLOOKUP(B1310,Ingredients!$A:$H,8,FALSE)*(D1310/(VLOOKUP(B1310,Ingredients!$A:$H,3,FALSE)))), "ingredient not in list"))</f>
        <v/>
      </c>
      <c r="H1310" t="str">
        <f t="shared" si="222"/>
        <v/>
      </c>
      <c r="I1310" s="69" t="str">
        <f>IF($B1310="", "", IFERROR((VLOOKUP($B1310,Ingredients!$A:$K,9,FALSE)*($D1310/(VLOOKUP($B1310,Ingredients!$A:$K,3,FALSE)))), "ingredient not in list"))</f>
        <v/>
      </c>
      <c r="J1310" t="str">
        <f t="shared" si="223"/>
        <v/>
      </c>
      <c r="K1310" s="69" t="str">
        <f>IF($B1310="", "", IFERROR((VLOOKUP($B1310,Ingredients!$A:$K,10,FALSE)*($D1310/(VLOOKUP($B1310,Ingredients!$A:$K,3,FALSE)))), "ingredient not in list"))</f>
        <v/>
      </c>
      <c r="L1310" t="str">
        <f t="shared" si="224"/>
        <v/>
      </c>
      <c r="M1310" s="69" t="str">
        <f>IF($B1310="", "", IFERROR((VLOOKUP($B1310,Ingredients!$A:$K,11,FALSE)*($D1310/(VLOOKUP($B1310,Ingredients!$A:$K,3,FALSE)))), "ingredient not in list"))</f>
        <v/>
      </c>
      <c r="N1310" t="str">
        <f t="shared" si="225"/>
        <v/>
      </c>
      <c r="O1310" s="29" t="str">
        <f>IF($B1310="", "", IFERROR((VLOOKUP($B1310,Ingredients!$A:$H,6,FALSE)*($D1310/(VLOOKUP($B1310,Ingredients!$A:$H,3,FALSE)))), "ingredient not in list"))</f>
        <v/>
      </c>
      <c r="P1310" s="9" t="str">
        <f>IF(AND(G1310&lt;&gt;"",G1311=""),SUM(G$1:G1311)-SUM(P$1:P1309),"")</f>
        <v/>
      </c>
      <c r="Q1310" t="str">
        <f>IF(AND(O1310&lt;&gt;"",O1311=""),SUM(O$1:O1311)-SUM(Q$1:Q1309),"")</f>
        <v/>
      </c>
      <c r="R1310" s="114" t="str">
        <f>IF(AND(I1310&lt;&gt;"",I1311=""),SUM(I$1:I1311)-SUM(R$1:R1309),"")</f>
        <v/>
      </c>
      <c r="S1310" s="114" t="str">
        <f>IF(AND(K1310&lt;&gt;"",K1311=""),SUM(K$1:K1311)-SUM(S$1:S1309),"")</f>
        <v/>
      </c>
      <c r="T1310" s="114" t="str">
        <f>IF(AND(M1310&lt;&gt;"",M1311=""),SUM(M$1:M1311)-SUM(T$1:T1309),"")</f>
        <v/>
      </c>
      <c r="V1310" s="9" t="str">
        <f t="shared" si="226"/>
        <v/>
      </c>
      <c r="W1310" s="28" t="str">
        <f t="shared" si="227"/>
        <v/>
      </c>
      <c r="X1310" s="114" t="str">
        <f t="shared" si="228"/>
        <v/>
      </c>
      <c r="Y1310" s="114" t="str">
        <f t="shared" si="229"/>
        <v/>
      </c>
      <c r="Z1310" s="114" t="str">
        <f t="shared" si="230"/>
        <v/>
      </c>
    </row>
    <row r="1311" spans="3:26" ht="15.75" customHeight="1" x14ac:dyDescent="0.2">
      <c r="C1311" t="str">
        <f t="shared" si="220"/>
        <v/>
      </c>
      <c r="E1311" s="3" t="str">
        <f>IF(B1311="","",IFERROR(VLOOKUP(B1311,Ingredients!$A:$G,4,FALSE),"ingredient not in list"))</f>
        <v/>
      </c>
      <c r="F1311" t="str">
        <f t="shared" si="221"/>
        <v/>
      </c>
      <c r="G1311" s="9" t="str">
        <f>IF(B1311="", "", IFERROR((VLOOKUP(B1311,Ingredients!$A:$H,8,FALSE)*(D1311/(VLOOKUP(B1311,Ingredients!$A:$H,3,FALSE)))), "ingredient not in list"))</f>
        <v/>
      </c>
      <c r="H1311" t="str">
        <f t="shared" si="222"/>
        <v/>
      </c>
      <c r="I1311" s="69" t="str">
        <f>IF($B1311="", "", IFERROR((VLOOKUP($B1311,Ingredients!$A:$K,9,FALSE)*($D1311/(VLOOKUP($B1311,Ingredients!$A:$K,3,FALSE)))), "ingredient not in list"))</f>
        <v/>
      </c>
      <c r="J1311" t="str">
        <f t="shared" si="223"/>
        <v/>
      </c>
      <c r="K1311" s="69" t="str">
        <f>IF($B1311="", "", IFERROR((VLOOKUP($B1311,Ingredients!$A:$K,10,FALSE)*($D1311/(VLOOKUP($B1311,Ingredients!$A:$K,3,FALSE)))), "ingredient not in list"))</f>
        <v/>
      </c>
      <c r="L1311" t="str">
        <f t="shared" si="224"/>
        <v/>
      </c>
      <c r="M1311" s="69" t="str">
        <f>IF($B1311="", "", IFERROR((VLOOKUP($B1311,Ingredients!$A:$K,11,FALSE)*($D1311/(VLOOKUP($B1311,Ingredients!$A:$K,3,FALSE)))), "ingredient not in list"))</f>
        <v/>
      </c>
      <c r="N1311" t="str">
        <f t="shared" si="225"/>
        <v/>
      </c>
      <c r="O1311" s="29" t="str">
        <f>IF($B1311="", "", IFERROR((VLOOKUP($B1311,Ingredients!$A:$H,6,FALSE)*($D1311/(VLOOKUP($B1311,Ingredients!$A:$H,3,FALSE)))), "ingredient not in list"))</f>
        <v/>
      </c>
      <c r="P1311" s="9" t="str">
        <f>IF(AND(G1311&lt;&gt;"",G1312=""),SUM(G$1:G1312)-SUM(P$1:P1310),"")</f>
        <v/>
      </c>
      <c r="Q1311" t="str">
        <f>IF(AND(O1311&lt;&gt;"",O1312=""),SUM(O$1:O1312)-SUM(Q$1:Q1310),"")</f>
        <v/>
      </c>
      <c r="R1311" s="114" t="str">
        <f>IF(AND(I1311&lt;&gt;"",I1312=""),SUM(I$1:I1312)-SUM(R$1:R1310),"")</f>
        <v/>
      </c>
      <c r="S1311" s="114" t="str">
        <f>IF(AND(K1311&lt;&gt;"",K1312=""),SUM(K$1:K1312)-SUM(S$1:S1310),"")</f>
        <v/>
      </c>
      <c r="T1311" s="114" t="str">
        <f>IF(AND(M1311&lt;&gt;"",M1312=""),SUM(M$1:M1312)-SUM(T$1:T1310),"")</f>
        <v/>
      </c>
      <c r="V1311" s="9" t="str">
        <f t="shared" si="226"/>
        <v/>
      </c>
      <c r="W1311" s="28" t="str">
        <f t="shared" si="227"/>
        <v/>
      </c>
      <c r="X1311" s="114" t="str">
        <f t="shared" si="228"/>
        <v/>
      </c>
      <c r="Y1311" s="114" t="str">
        <f t="shared" si="229"/>
        <v/>
      </c>
      <c r="Z1311" s="114" t="str">
        <f t="shared" si="230"/>
        <v/>
      </c>
    </row>
    <row r="1312" spans="3:26" ht="15.75" customHeight="1" x14ac:dyDescent="0.2">
      <c r="C1312" t="str">
        <f t="shared" si="220"/>
        <v/>
      </c>
      <c r="E1312" s="3" t="str">
        <f>IF(B1312="","",IFERROR(VLOOKUP(B1312,Ingredients!$A:$G,4,FALSE),"ingredient not in list"))</f>
        <v/>
      </c>
      <c r="F1312" t="str">
        <f t="shared" si="221"/>
        <v/>
      </c>
      <c r="G1312" s="9" t="str">
        <f>IF(B1312="", "", IFERROR((VLOOKUP(B1312,Ingredients!$A:$H,8,FALSE)*(D1312/(VLOOKUP(B1312,Ingredients!$A:$H,3,FALSE)))), "ingredient not in list"))</f>
        <v/>
      </c>
      <c r="H1312" t="str">
        <f t="shared" si="222"/>
        <v/>
      </c>
      <c r="I1312" s="69" t="str">
        <f>IF($B1312="", "", IFERROR((VLOOKUP($B1312,Ingredients!$A:$K,9,FALSE)*($D1312/(VLOOKUP($B1312,Ingredients!$A:$K,3,FALSE)))), "ingredient not in list"))</f>
        <v/>
      </c>
      <c r="J1312" t="str">
        <f t="shared" si="223"/>
        <v/>
      </c>
      <c r="K1312" s="69" t="str">
        <f>IF($B1312="", "", IFERROR((VLOOKUP($B1312,Ingredients!$A:$K,10,FALSE)*($D1312/(VLOOKUP($B1312,Ingredients!$A:$K,3,FALSE)))), "ingredient not in list"))</f>
        <v/>
      </c>
      <c r="L1312" t="str">
        <f t="shared" si="224"/>
        <v/>
      </c>
      <c r="M1312" s="69" t="str">
        <f>IF($B1312="", "", IFERROR((VLOOKUP($B1312,Ingredients!$A:$K,11,FALSE)*($D1312/(VLOOKUP($B1312,Ingredients!$A:$K,3,FALSE)))), "ingredient not in list"))</f>
        <v/>
      </c>
      <c r="N1312" t="str">
        <f t="shared" si="225"/>
        <v/>
      </c>
      <c r="O1312" s="29" t="str">
        <f>IF($B1312="", "", IFERROR((VLOOKUP($B1312,Ingredients!$A:$H,6,FALSE)*($D1312/(VLOOKUP($B1312,Ingredients!$A:$H,3,FALSE)))), "ingredient not in list"))</f>
        <v/>
      </c>
      <c r="P1312" s="9" t="str">
        <f>IF(AND(G1312&lt;&gt;"",G1313=""),SUM(G$1:G1313)-SUM(P$1:P1311),"")</f>
        <v/>
      </c>
      <c r="Q1312" t="str">
        <f>IF(AND(O1312&lt;&gt;"",O1313=""),SUM(O$1:O1313)-SUM(Q$1:Q1311),"")</f>
        <v/>
      </c>
      <c r="R1312" s="114" t="str">
        <f>IF(AND(I1312&lt;&gt;"",I1313=""),SUM(I$1:I1313)-SUM(R$1:R1311),"")</f>
        <v/>
      </c>
      <c r="S1312" s="114" t="str">
        <f>IF(AND(K1312&lt;&gt;"",K1313=""),SUM(K$1:K1313)-SUM(S$1:S1311),"")</f>
        <v/>
      </c>
      <c r="T1312" s="114" t="str">
        <f>IF(AND(M1312&lt;&gt;"",M1313=""),SUM(M$1:M1313)-SUM(T$1:T1311),"")</f>
        <v/>
      </c>
      <c r="V1312" s="9" t="str">
        <f t="shared" si="226"/>
        <v/>
      </c>
      <c r="W1312" s="28" t="str">
        <f t="shared" si="227"/>
        <v/>
      </c>
      <c r="X1312" s="114" t="str">
        <f t="shared" si="228"/>
        <v/>
      </c>
      <c r="Y1312" s="114" t="str">
        <f t="shared" si="229"/>
        <v/>
      </c>
      <c r="Z1312" s="114" t="str">
        <f t="shared" si="230"/>
        <v/>
      </c>
    </row>
    <row r="1313" spans="3:26" ht="15.75" customHeight="1" x14ac:dyDescent="0.2">
      <c r="C1313" t="str">
        <f t="shared" si="220"/>
        <v/>
      </c>
      <c r="E1313" s="3" t="str">
        <f>IF(B1313="","",IFERROR(VLOOKUP(B1313,Ingredients!$A:$G,4,FALSE),"ingredient not in list"))</f>
        <v/>
      </c>
      <c r="F1313" t="str">
        <f t="shared" si="221"/>
        <v/>
      </c>
      <c r="G1313" s="9" t="str">
        <f>IF(B1313="", "", IFERROR((VLOOKUP(B1313,Ingredients!$A:$H,8,FALSE)*(D1313/(VLOOKUP(B1313,Ingredients!$A:$H,3,FALSE)))), "ingredient not in list"))</f>
        <v/>
      </c>
      <c r="H1313" t="str">
        <f t="shared" si="222"/>
        <v/>
      </c>
      <c r="I1313" s="69" t="str">
        <f>IF($B1313="", "", IFERROR((VLOOKUP($B1313,Ingredients!$A:$K,9,FALSE)*($D1313/(VLOOKUP($B1313,Ingredients!$A:$K,3,FALSE)))), "ingredient not in list"))</f>
        <v/>
      </c>
      <c r="J1313" t="str">
        <f t="shared" si="223"/>
        <v/>
      </c>
      <c r="K1313" s="69" t="str">
        <f>IF($B1313="", "", IFERROR((VLOOKUP($B1313,Ingredients!$A:$K,10,FALSE)*($D1313/(VLOOKUP($B1313,Ingredients!$A:$K,3,FALSE)))), "ingredient not in list"))</f>
        <v/>
      </c>
      <c r="L1313" t="str">
        <f t="shared" si="224"/>
        <v/>
      </c>
      <c r="M1313" s="69" t="str">
        <f>IF($B1313="", "", IFERROR((VLOOKUP($B1313,Ingredients!$A:$K,11,FALSE)*($D1313/(VLOOKUP($B1313,Ingredients!$A:$K,3,FALSE)))), "ingredient not in list"))</f>
        <v/>
      </c>
      <c r="N1313" t="str">
        <f t="shared" si="225"/>
        <v/>
      </c>
      <c r="O1313" s="29" t="str">
        <f>IF($B1313="", "", IFERROR((VLOOKUP($B1313,Ingredients!$A:$H,6,FALSE)*($D1313/(VLOOKUP($B1313,Ingredients!$A:$H,3,FALSE)))), "ingredient not in list"))</f>
        <v/>
      </c>
      <c r="P1313" s="9" t="str">
        <f>IF(AND(G1313&lt;&gt;"",G1314=""),SUM(G$1:G1314)-SUM(P$1:P1312),"")</f>
        <v/>
      </c>
      <c r="Q1313" t="str">
        <f>IF(AND(O1313&lt;&gt;"",O1314=""),SUM(O$1:O1314)-SUM(Q$1:Q1312),"")</f>
        <v/>
      </c>
      <c r="R1313" s="114" t="str">
        <f>IF(AND(I1313&lt;&gt;"",I1314=""),SUM(I$1:I1314)-SUM(R$1:R1312),"")</f>
        <v/>
      </c>
      <c r="S1313" s="114" t="str">
        <f>IF(AND(K1313&lt;&gt;"",K1314=""),SUM(K$1:K1314)-SUM(S$1:S1312),"")</f>
        <v/>
      </c>
      <c r="T1313" s="114" t="str">
        <f>IF(AND(M1313&lt;&gt;"",M1314=""),SUM(M$1:M1314)-SUM(T$1:T1312),"")</f>
        <v/>
      </c>
      <c r="V1313" s="9" t="str">
        <f t="shared" si="226"/>
        <v/>
      </c>
      <c r="W1313" s="28" t="str">
        <f t="shared" si="227"/>
        <v/>
      </c>
      <c r="X1313" s="114" t="str">
        <f t="shared" si="228"/>
        <v/>
      </c>
      <c r="Y1313" s="114" t="str">
        <f t="shared" si="229"/>
        <v/>
      </c>
      <c r="Z1313" s="114" t="str">
        <f t="shared" si="230"/>
        <v/>
      </c>
    </row>
    <row r="1314" spans="3:26" ht="15.75" customHeight="1" x14ac:dyDescent="0.2">
      <c r="C1314" t="str">
        <f t="shared" si="220"/>
        <v/>
      </c>
      <c r="E1314" s="3" t="str">
        <f>IF(B1314="","",IFERROR(VLOOKUP(B1314,Ingredients!$A:$G,4,FALSE),"ingredient not in list"))</f>
        <v/>
      </c>
      <c r="F1314" t="str">
        <f t="shared" si="221"/>
        <v/>
      </c>
      <c r="G1314" s="9" t="str">
        <f>IF(B1314="", "", IFERROR((VLOOKUP(B1314,Ingredients!$A:$H,8,FALSE)*(D1314/(VLOOKUP(B1314,Ingredients!$A:$H,3,FALSE)))), "ingredient not in list"))</f>
        <v/>
      </c>
      <c r="H1314" t="str">
        <f t="shared" si="222"/>
        <v/>
      </c>
      <c r="I1314" s="69" t="str">
        <f>IF($B1314="", "", IFERROR((VLOOKUP($B1314,Ingredients!$A:$K,9,FALSE)*($D1314/(VLOOKUP($B1314,Ingredients!$A:$K,3,FALSE)))), "ingredient not in list"))</f>
        <v/>
      </c>
      <c r="J1314" t="str">
        <f t="shared" si="223"/>
        <v/>
      </c>
      <c r="K1314" s="69" t="str">
        <f>IF($B1314="", "", IFERROR((VLOOKUP($B1314,Ingredients!$A:$K,10,FALSE)*($D1314/(VLOOKUP($B1314,Ingredients!$A:$K,3,FALSE)))), "ingredient not in list"))</f>
        <v/>
      </c>
      <c r="L1314" t="str">
        <f t="shared" si="224"/>
        <v/>
      </c>
      <c r="M1314" s="69" t="str">
        <f>IF($B1314="", "", IFERROR((VLOOKUP($B1314,Ingredients!$A:$K,11,FALSE)*($D1314/(VLOOKUP($B1314,Ingredients!$A:$K,3,FALSE)))), "ingredient not in list"))</f>
        <v/>
      </c>
      <c r="N1314" t="str">
        <f t="shared" si="225"/>
        <v/>
      </c>
      <c r="O1314" s="29" t="str">
        <f>IF($B1314="", "", IFERROR((VLOOKUP($B1314,Ingredients!$A:$H,6,FALSE)*($D1314/(VLOOKUP($B1314,Ingredients!$A:$H,3,FALSE)))), "ingredient not in list"))</f>
        <v/>
      </c>
      <c r="P1314" s="9" t="str">
        <f>IF(AND(G1314&lt;&gt;"",G1315=""),SUM(G$1:G1315)-SUM(P$1:P1313),"")</f>
        <v/>
      </c>
      <c r="Q1314" t="str">
        <f>IF(AND(O1314&lt;&gt;"",O1315=""),SUM(O$1:O1315)-SUM(Q$1:Q1313),"")</f>
        <v/>
      </c>
      <c r="R1314" s="114" t="str">
        <f>IF(AND(I1314&lt;&gt;"",I1315=""),SUM(I$1:I1315)-SUM(R$1:R1313),"")</f>
        <v/>
      </c>
      <c r="S1314" s="114" t="str">
        <f>IF(AND(K1314&lt;&gt;"",K1315=""),SUM(K$1:K1315)-SUM(S$1:S1313),"")</f>
        <v/>
      </c>
      <c r="T1314" s="114" t="str">
        <f>IF(AND(M1314&lt;&gt;"",M1315=""),SUM(M$1:M1315)-SUM(T$1:T1313),"")</f>
        <v/>
      </c>
      <c r="V1314" s="9" t="str">
        <f t="shared" si="226"/>
        <v/>
      </c>
      <c r="W1314" s="28" t="str">
        <f t="shared" si="227"/>
        <v/>
      </c>
      <c r="X1314" s="114" t="str">
        <f t="shared" si="228"/>
        <v/>
      </c>
      <c r="Y1314" s="114" t="str">
        <f t="shared" si="229"/>
        <v/>
      </c>
      <c r="Z1314" s="114" t="str">
        <f t="shared" si="230"/>
        <v/>
      </c>
    </row>
    <row r="1315" spans="3:26" ht="15.75" customHeight="1" x14ac:dyDescent="0.2">
      <c r="C1315" t="str">
        <f t="shared" si="220"/>
        <v/>
      </c>
      <c r="E1315" s="3" t="str">
        <f>IF(B1315="","",IFERROR(VLOOKUP(B1315,Ingredients!$A:$G,4,FALSE),"ingredient not in list"))</f>
        <v/>
      </c>
      <c r="F1315" t="str">
        <f t="shared" si="221"/>
        <v/>
      </c>
      <c r="G1315" s="9" t="str">
        <f>IF(B1315="", "", IFERROR((VLOOKUP(B1315,Ingredients!$A:$H,8,FALSE)*(D1315/(VLOOKUP(B1315,Ingredients!$A:$H,3,FALSE)))), "ingredient not in list"))</f>
        <v/>
      </c>
      <c r="H1315" t="str">
        <f t="shared" si="222"/>
        <v/>
      </c>
      <c r="I1315" s="69" t="str">
        <f>IF($B1315="", "", IFERROR((VLOOKUP($B1315,Ingredients!$A:$K,9,FALSE)*($D1315/(VLOOKUP($B1315,Ingredients!$A:$K,3,FALSE)))), "ingredient not in list"))</f>
        <v/>
      </c>
      <c r="J1315" t="str">
        <f t="shared" si="223"/>
        <v/>
      </c>
      <c r="K1315" s="69" t="str">
        <f>IF($B1315="", "", IFERROR((VLOOKUP($B1315,Ingredients!$A:$K,10,FALSE)*($D1315/(VLOOKUP($B1315,Ingredients!$A:$K,3,FALSE)))), "ingredient not in list"))</f>
        <v/>
      </c>
      <c r="L1315" t="str">
        <f t="shared" si="224"/>
        <v/>
      </c>
      <c r="M1315" s="69" t="str">
        <f>IF($B1315="", "", IFERROR((VLOOKUP($B1315,Ingredients!$A:$K,11,FALSE)*($D1315/(VLOOKUP($B1315,Ingredients!$A:$K,3,FALSE)))), "ingredient not in list"))</f>
        <v/>
      </c>
      <c r="N1315" t="str">
        <f t="shared" si="225"/>
        <v/>
      </c>
      <c r="O1315" s="29" t="str">
        <f>IF($B1315="", "", IFERROR((VLOOKUP($B1315,Ingredients!$A:$H,6,FALSE)*($D1315/(VLOOKUP($B1315,Ingredients!$A:$H,3,FALSE)))), "ingredient not in list"))</f>
        <v/>
      </c>
      <c r="P1315" s="9" t="str">
        <f>IF(AND(G1315&lt;&gt;"",G1316=""),SUM(G$1:G1316)-SUM(P$1:P1314),"")</f>
        <v/>
      </c>
      <c r="Q1315" t="str">
        <f>IF(AND(O1315&lt;&gt;"",O1316=""),SUM(O$1:O1316)-SUM(Q$1:Q1314),"")</f>
        <v/>
      </c>
      <c r="R1315" s="114" t="str">
        <f>IF(AND(I1315&lt;&gt;"",I1316=""),SUM(I$1:I1316)-SUM(R$1:R1314),"")</f>
        <v/>
      </c>
      <c r="S1315" s="114" t="str">
        <f>IF(AND(K1315&lt;&gt;"",K1316=""),SUM(K$1:K1316)-SUM(S$1:S1314),"")</f>
        <v/>
      </c>
      <c r="T1315" s="114" t="str">
        <f>IF(AND(M1315&lt;&gt;"",M1316=""),SUM(M$1:M1316)-SUM(T$1:T1314),"")</f>
        <v/>
      </c>
      <c r="V1315" s="9" t="str">
        <f t="shared" si="226"/>
        <v/>
      </c>
      <c r="W1315" s="28" t="str">
        <f t="shared" si="227"/>
        <v/>
      </c>
      <c r="X1315" s="114" t="str">
        <f t="shared" si="228"/>
        <v/>
      </c>
      <c r="Y1315" s="114" t="str">
        <f t="shared" si="229"/>
        <v/>
      </c>
      <c r="Z1315" s="114" t="str">
        <f t="shared" si="230"/>
        <v/>
      </c>
    </row>
    <row r="1316" spans="3:26" ht="15.75" customHeight="1" x14ac:dyDescent="0.2">
      <c r="C1316" t="str">
        <f t="shared" si="220"/>
        <v/>
      </c>
      <c r="E1316" s="3" t="str">
        <f>IF(B1316="","",IFERROR(VLOOKUP(B1316,Ingredients!$A:$G,4,FALSE),"ingredient not in list"))</f>
        <v/>
      </c>
      <c r="F1316" t="str">
        <f t="shared" si="221"/>
        <v/>
      </c>
      <c r="G1316" s="9" t="str">
        <f>IF(B1316="", "", IFERROR((VLOOKUP(B1316,Ingredients!$A:$H,8,FALSE)*(D1316/(VLOOKUP(B1316,Ingredients!$A:$H,3,FALSE)))), "ingredient not in list"))</f>
        <v/>
      </c>
      <c r="H1316" t="str">
        <f t="shared" si="222"/>
        <v/>
      </c>
      <c r="I1316" s="69" t="str">
        <f>IF($B1316="", "", IFERROR((VLOOKUP($B1316,Ingredients!$A:$K,9,FALSE)*($D1316/(VLOOKUP($B1316,Ingredients!$A:$K,3,FALSE)))), "ingredient not in list"))</f>
        <v/>
      </c>
      <c r="J1316" t="str">
        <f t="shared" si="223"/>
        <v/>
      </c>
      <c r="K1316" s="69" t="str">
        <f>IF($B1316="", "", IFERROR((VLOOKUP($B1316,Ingredients!$A:$K,10,FALSE)*($D1316/(VLOOKUP($B1316,Ingredients!$A:$K,3,FALSE)))), "ingredient not in list"))</f>
        <v/>
      </c>
      <c r="L1316" t="str">
        <f t="shared" si="224"/>
        <v/>
      </c>
      <c r="M1316" s="69" t="str">
        <f>IF($B1316="", "", IFERROR((VLOOKUP($B1316,Ingredients!$A:$K,11,FALSE)*($D1316/(VLOOKUP($B1316,Ingredients!$A:$K,3,FALSE)))), "ingredient not in list"))</f>
        <v/>
      </c>
      <c r="N1316" t="str">
        <f t="shared" si="225"/>
        <v/>
      </c>
      <c r="O1316" s="29" t="str">
        <f>IF($B1316="", "", IFERROR((VLOOKUP($B1316,Ingredients!$A:$H,6,FALSE)*($D1316/(VLOOKUP($B1316,Ingredients!$A:$H,3,FALSE)))), "ingredient not in list"))</f>
        <v/>
      </c>
      <c r="P1316" s="9" t="str">
        <f>IF(AND(G1316&lt;&gt;"",G1317=""),SUM(G$1:G1317)-SUM(P$1:P1315),"")</f>
        <v/>
      </c>
      <c r="Q1316" t="str">
        <f>IF(AND(O1316&lt;&gt;"",O1317=""),SUM(O$1:O1317)-SUM(Q$1:Q1315),"")</f>
        <v/>
      </c>
      <c r="R1316" s="114" t="str">
        <f>IF(AND(I1316&lt;&gt;"",I1317=""),SUM(I$1:I1317)-SUM(R$1:R1315),"")</f>
        <v/>
      </c>
      <c r="S1316" s="114" t="str">
        <f>IF(AND(K1316&lt;&gt;"",K1317=""),SUM(K$1:K1317)-SUM(S$1:S1315),"")</f>
        <v/>
      </c>
      <c r="T1316" s="114" t="str">
        <f>IF(AND(M1316&lt;&gt;"",M1317=""),SUM(M$1:M1317)-SUM(T$1:T1315),"")</f>
        <v/>
      </c>
      <c r="V1316" s="9" t="str">
        <f t="shared" si="226"/>
        <v/>
      </c>
      <c r="W1316" s="28" t="str">
        <f t="shared" si="227"/>
        <v/>
      </c>
      <c r="X1316" s="114" t="str">
        <f t="shared" si="228"/>
        <v/>
      </c>
      <c r="Y1316" s="114" t="str">
        <f t="shared" si="229"/>
        <v/>
      </c>
      <c r="Z1316" s="114" t="str">
        <f t="shared" si="230"/>
        <v/>
      </c>
    </row>
    <row r="1317" spans="3:26" ht="15.75" customHeight="1" x14ac:dyDescent="0.2">
      <c r="C1317" t="str">
        <f t="shared" si="220"/>
        <v/>
      </c>
      <c r="E1317" s="3" t="str">
        <f>IF(B1317="","",IFERROR(VLOOKUP(B1317,Ingredients!$A:$G,4,FALSE),"ingredient not in list"))</f>
        <v/>
      </c>
      <c r="F1317" t="str">
        <f t="shared" si="221"/>
        <v/>
      </c>
      <c r="G1317" s="9" t="str">
        <f>IF(B1317="", "", IFERROR((VLOOKUP(B1317,Ingredients!$A:$H,8,FALSE)*(D1317/(VLOOKUP(B1317,Ingredients!$A:$H,3,FALSE)))), "ingredient not in list"))</f>
        <v/>
      </c>
      <c r="H1317" t="str">
        <f t="shared" si="222"/>
        <v/>
      </c>
      <c r="I1317" s="69" t="str">
        <f>IF($B1317="", "", IFERROR((VLOOKUP($B1317,Ingredients!$A:$K,9,FALSE)*($D1317/(VLOOKUP($B1317,Ingredients!$A:$K,3,FALSE)))), "ingredient not in list"))</f>
        <v/>
      </c>
      <c r="J1317" t="str">
        <f t="shared" si="223"/>
        <v/>
      </c>
      <c r="K1317" s="69" t="str">
        <f>IF($B1317="", "", IFERROR((VLOOKUP($B1317,Ingredients!$A:$K,10,FALSE)*($D1317/(VLOOKUP($B1317,Ingredients!$A:$K,3,FALSE)))), "ingredient not in list"))</f>
        <v/>
      </c>
      <c r="L1317" t="str">
        <f t="shared" si="224"/>
        <v/>
      </c>
      <c r="M1317" s="69" t="str">
        <f>IF($B1317="", "", IFERROR((VLOOKUP($B1317,Ingredients!$A:$K,11,FALSE)*($D1317/(VLOOKUP($B1317,Ingredients!$A:$K,3,FALSE)))), "ingredient not in list"))</f>
        <v/>
      </c>
      <c r="N1317" t="str">
        <f t="shared" si="225"/>
        <v/>
      </c>
      <c r="O1317" s="29" t="str">
        <f>IF($B1317="", "", IFERROR((VLOOKUP($B1317,Ingredients!$A:$H,6,FALSE)*($D1317/(VLOOKUP($B1317,Ingredients!$A:$H,3,FALSE)))), "ingredient not in list"))</f>
        <v/>
      </c>
      <c r="P1317" s="9" t="str">
        <f>IF(AND(G1317&lt;&gt;"",G1318=""),SUM(G$1:G1318)-SUM(P$1:P1316),"")</f>
        <v/>
      </c>
      <c r="Q1317" t="str">
        <f>IF(AND(O1317&lt;&gt;"",O1318=""),SUM(O$1:O1318)-SUM(Q$1:Q1316),"")</f>
        <v/>
      </c>
      <c r="R1317" s="114" t="str">
        <f>IF(AND(I1317&lt;&gt;"",I1318=""),SUM(I$1:I1318)-SUM(R$1:R1316),"")</f>
        <v/>
      </c>
      <c r="S1317" s="114" t="str">
        <f>IF(AND(K1317&lt;&gt;"",K1318=""),SUM(K$1:K1318)-SUM(S$1:S1316),"")</f>
        <v/>
      </c>
      <c r="T1317" s="114" t="str">
        <f>IF(AND(M1317&lt;&gt;"",M1318=""),SUM(M$1:M1318)-SUM(T$1:T1316),"")</f>
        <v/>
      </c>
      <c r="V1317" s="9" t="str">
        <f t="shared" si="226"/>
        <v/>
      </c>
      <c r="W1317" s="28" t="str">
        <f t="shared" si="227"/>
        <v/>
      </c>
      <c r="X1317" s="114" t="str">
        <f t="shared" si="228"/>
        <v/>
      </c>
      <c r="Y1317" s="114" t="str">
        <f t="shared" si="229"/>
        <v/>
      </c>
      <c r="Z1317" s="114" t="str">
        <f t="shared" si="230"/>
        <v/>
      </c>
    </row>
    <row r="1318" spans="3:26" ht="15.75" customHeight="1" x14ac:dyDescent="0.2">
      <c r="C1318" t="str">
        <f t="shared" si="220"/>
        <v/>
      </c>
      <c r="E1318" s="3" t="str">
        <f>IF(B1318="","",IFERROR(VLOOKUP(B1318,Ingredients!$A:$G,4,FALSE),"ingredient not in list"))</f>
        <v/>
      </c>
      <c r="F1318" t="str">
        <f t="shared" si="221"/>
        <v/>
      </c>
      <c r="G1318" s="9" t="str">
        <f>IF(B1318="", "", IFERROR((VLOOKUP(B1318,Ingredients!$A:$H,8,FALSE)*(D1318/(VLOOKUP(B1318,Ingredients!$A:$H,3,FALSE)))), "ingredient not in list"))</f>
        <v/>
      </c>
      <c r="H1318" t="str">
        <f t="shared" si="222"/>
        <v/>
      </c>
      <c r="I1318" s="69" t="str">
        <f>IF($B1318="", "", IFERROR((VLOOKUP($B1318,Ingredients!$A:$K,9,FALSE)*($D1318/(VLOOKUP($B1318,Ingredients!$A:$K,3,FALSE)))), "ingredient not in list"))</f>
        <v/>
      </c>
      <c r="J1318" t="str">
        <f t="shared" si="223"/>
        <v/>
      </c>
      <c r="K1318" s="69" t="str">
        <f>IF($B1318="", "", IFERROR((VLOOKUP($B1318,Ingredients!$A:$K,10,FALSE)*($D1318/(VLOOKUP($B1318,Ingredients!$A:$K,3,FALSE)))), "ingredient not in list"))</f>
        <v/>
      </c>
      <c r="L1318" t="str">
        <f t="shared" si="224"/>
        <v/>
      </c>
      <c r="M1318" s="69" t="str">
        <f>IF($B1318="", "", IFERROR((VLOOKUP($B1318,Ingredients!$A:$K,11,FALSE)*($D1318/(VLOOKUP($B1318,Ingredients!$A:$K,3,FALSE)))), "ingredient not in list"))</f>
        <v/>
      </c>
      <c r="N1318" t="str">
        <f t="shared" si="225"/>
        <v/>
      </c>
      <c r="O1318" s="29" t="str">
        <f>IF($B1318="", "", IFERROR((VLOOKUP($B1318,Ingredients!$A:$H,6,FALSE)*($D1318/(VLOOKUP($B1318,Ingredients!$A:$H,3,FALSE)))), "ingredient not in list"))</f>
        <v/>
      </c>
      <c r="P1318" s="9" t="str">
        <f>IF(AND(G1318&lt;&gt;"",G1319=""),SUM(G$1:G1319)-SUM(P$1:P1317),"")</f>
        <v/>
      </c>
      <c r="Q1318" t="str">
        <f>IF(AND(O1318&lt;&gt;"",O1319=""),SUM(O$1:O1319)-SUM(Q$1:Q1317),"")</f>
        <v/>
      </c>
      <c r="R1318" s="114" t="str">
        <f>IF(AND(I1318&lt;&gt;"",I1319=""),SUM(I$1:I1319)-SUM(R$1:R1317),"")</f>
        <v/>
      </c>
      <c r="S1318" s="114" t="str">
        <f>IF(AND(K1318&lt;&gt;"",K1319=""),SUM(K$1:K1319)-SUM(S$1:S1317),"")</f>
        <v/>
      </c>
      <c r="T1318" s="114" t="str">
        <f>IF(AND(M1318&lt;&gt;"",M1319=""),SUM(M$1:M1319)-SUM(T$1:T1317),"")</f>
        <v/>
      </c>
      <c r="V1318" s="9" t="str">
        <f t="shared" si="226"/>
        <v/>
      </c>
      <c r="W1318" s="28" t="str">
        <f t="shared" si="227"/>
        <v/>
      </c>
      <c r="X1318" s="114" t="str">
        <f t="shared" si="228"/>
        <v/>
      </c>
      <c r="Y1318" s="114" t="str">
        <f t="shared" si="229"/>
        <v/>
      </c>
      <c r="Z1318" s="114" t="str">
        <f t="shared" si="230"/>
        <v/>
      </c>
    </row>
    <row r="1319" spans="3:26" ht="15.75" customHeight="1" x14ac:dyDescent="0.2">
      <c r="C1319" t="str">
        <f t="shared" si="220"/>
        <v/>
      </c>
      <c r="E1319" s="3" t="str">
        <f>IF(B1319="","",IFERROR(VLOOKUP(B1319,Ingredients!$A:$G,4,FALSE),"ingredient not in list"))</f>
        <v/>
      </c>
      <c r="F1319" t="str">
        <f t="shared" si="221"/>
        <v/>
      </c>
      <c r="G1319" s="9" t="str">
        <f>IF(B1319="", "", IFERROR((VLOOKUP(B1319,Ingredients!$A:$H,8,FALSE)*(D1319/(VLOOKUP(B1319,Ingredients!$A:$H,3,FALSE)))), "ingredient not in list"))</f>
        <v/>
      </c>
      <c r="H1319" t="str">
        <f t="shared" si="222"/>
        <v/>
      </c>
      <c r="I1319" s="69" t="str">
        <f>IF($B1319="", "", IFERROR((VLOOKUP($B1319,Ingredients!$A:$K,9,FALSE)*($D1319/(VLOOKUP($B1319,Ingredients!$A:$K,3,FALSE)))), "ingredient not in list"))</f>
        <v/>
      </c>
      <c r="J1319" t="str">
        <f t="shared" si="223"/>
        <v/>
      </c>
      <c r="K1319" s="69" t="str">
        <f>IF($B1319="", "", IFERROR((VLOOKUP($B1319,Ingredients!$A:$K,10,FALSE)*($D1319/(VLOOKUP($B1319,Ingredients!$A:$K,3,FALSE)))), "ingredient not in list"))</f>
        <v/>
      </c>
      <c r="L1319" t="str">
        <f t="shared" si="224"/>
        <v/>
      </c>
      <c r="M1319" s="69" t="str">
        <f>IF($B1319="", "", IFERROR((VLOOKUP($B1319,Ingredients!$A:$K,11,FALSE)*($D1319/(VLOOKUP($B1319,Ingredients!$A:$K,3,FALSE)))), "ingredient not in list"))</f>
        <v/>
      </c>
      <c r="N1319" t="str">
        <f t="shared" si="225"/>
        <v/>
      </c>
      <c r="O1319" s="29" t="str">
        <f>IF($B1319="", "", IFERROR((VLOOKUP($B1319,Ingredients!$A:$H,6,FALSE)*($D1319/(VLOOKUP($B1319,Ingredients!$A:$H,3,FALSE)))), "ingredient not in list"))</f>
        <v/>
      </c>
      <c r="P1319" s="9" t="str">
        <f>IF(AND(G1319&lt;&gt;"",G1320=""),SUM(G$1:G1320)-SUM(P$1:P1318),"")</f>
        <v/>
      </c>
      <c r="Q1319" t="str">
        <f>IF(AND(O1319&lt;&gt;"",O1320=""),SUM(O$1:O1320)-SUM(Q$1:Q1318),"")</f>
        <v/>
      </c>
      <c r="R1319" s="114" t="str">
        <f>IF(AND(I1319&lt;&gt;"",I1320=""),SUM(I$1:I1320)-SUM(R$1:R1318),"")</f>
        <v/>
      </c>
      <c r="S1319" s="114" t="str">
        <f>IF(AND(K1319&lt;&gt;"",K1320=""),SUM(K$1:K1320)-SUM(S$1:S1318),"")</f>
        <v/>
      </c>
      <c r="T1319" s="114" t="str">
        <f>IF(AND(M1319&lt;&gt;"",M1320=""),SUM(M$1:M1320)-SUM(T$1:T1318),"")</f>
        <v/>
      </c>
      <c r="V1319" s="9" t="str">
        <f t="shared" si="226"/>
        <v/>
      </c>
      <c r="W1319" s="28" t="str">
        <f t="shared" si="227"/>
        <v/>
      </c>
      <c r="X1319" s="114" t="str">
        <f t="shared" si="228"/>
        <v/>
      </c>
      <c r="Y1319" s="114" t="str">
        <f t="shared" si="229"/>
        <v/>
      </c>
      <c r="Z1319" s="114" t="str">
        <f t="shared" si="230"/>
        <v/>
      </c>
    </row>
    <row r="1320" spans="3:26" ht="15.75" customHeight="1" x14ac:dyDescent="0.2">
      <c r="C1320" t="str">
        <f t="shared" si="220"/>
        <v/>
      </c>
      <c r="E1320" s="3" t="str">
        <f>IF(B1320="","",IFERROR(VLOOKUP(B1320,Ingredients!$A:$G,4,FALSE),"ingredient not in list"))</f>
        <v/>
      </c>
      <c r="F1320" t="str">
        <f t="shared" si="221"/>
        <v/>
      </c>
      <c r="G1320" s="9" t="str">
        <f>IF(B1320="", "", IFERROR((VLOOKUP(B1320,Ingredients!$A:$H,8,FALSE)*(D1320/(VLOOKUP(B1320,Ingredients!$A:$H,3,FALSE)))), "ingredient not in list"))</f>
        <v/>
      </c>
      <c r="H1320" t="str">
        <f t="shared" si="222"/>
        <v/>
      </c>
      <c r="I1320" s="69" t="str">
        <f>IF($B1320="", "", IFERROR((VLOOKUP($B1320,Ingredients!$A:$K,9,FALSE)*($D1320/(VLOOKUP($B1320,Ingredients!$A:$K,3,FALSE)))), "ingredient not in list"))</f>
        <v/>
      </c>
      <c r="J1320" t="str">
        <f t="shared" si="223"/>
        <v/>
      </c>
      <c r="K1320" s="69" t="str">
        <f>IF($B1320="", "", IFERROR((VLOOKUP($B1320,Ingredients!$A:$K,10,FALSE)*($D1320/(VLOOKUP($B1320,Ingredients!$A:$K,3,FALSE)))), "ingredient not in list"))</f>
        <v/>
      </c>
      <c r="L1320" t="str">
        <f t="shared" si="224"/>
        <v/>
      </c>
      <c r="M1320" s="69" t="str">
        <f>IF($B1320="", "", IFERROR((VLOOKUP($B1320,Ingredients!$A:$K,11,FALSE)*($D1320/(VLOOKUP($B1320,Ingredients!$A:$K,3,FALSE)))), "ingredient not in list"))</f>
        <v/>
      </c>
      <c r="N1320" t="str">
        <f t="shared" si="225"/>
        <v/>
      </c>
      <c r="O1320" s="29" t="str">
        <f>IF($B1320="", "", IFERROR((VLOOKUP($B1320,Ingredients!$A:$H,6,FALSE)*($D1320/(VLOOKUP($B1320,Ingredients!$A:$H,3,FALSE)))), "ingredient not in list"))</f>
        <v/>
      </c>
      <c r="P1320" s="9" t="str">
        <f>IF(AND(G1320&lt;&gt;"",G1321=""),SUM(G$1:G1321)-SUM(P$1:P1319),"")</f>
        <v/>
      </c>
      <c r="Q1320" t="str">
        <f>IF(AND(O1320&lt;&gt;"",O1321=""),SUM(O$1:O1321)-SUM(Q$1:Q1319),"")</f>
        <v/>
      </c>
      <c r="R1320" s="114" t="str">
        <f>IF(AND(I1320&lt;&gt;"",I1321=""),SUM(I$1:I1321)-SUM(R$1:R1319),"")</f>
        <v/>
      </c>
      <c r="S1320" s="114" t="str">
        <f>IF(AND(K1320&lt;&gt;"",K1321=""),SUM(K$1:K1321)-SUM(S$1:S1319),"")</f>
        <v/>
      </c>
      <c r="T1320" s="114" t="str">
        <f>IF(AND(M1320&lt;&gt;"",M1321=""),SUM(M$1:M1321)-SUM(T$1:T1319),"")</f>
        <v/>
      </c>
      <c r="V1320" s="9" t="str">
        <f t="shared" si="226"/>
        <v/>
      </c>
      <c r="W1320" s="28" t="str">
        <f t="shared" si="227"/>
        <v/>
      </c>
      <c r="X1320" s="114" t="str">
        <f t="shared" si="228"/>
        <v/>
      </c>
      <c r="Y1320" s="114" t="str">
        <f t="shared" si="229"/>
        <v/>
      </c>
      <c r="Z1320" s="114" t="str">
        <f t="shared" si="230"/>
        <v/>
      </c>
    </row>
    <row r="1321" spans="3:26" ht="15.75" customHeight="1" x14ac:dyDescent="0.2">
      <c r="C1321" t="str">
        <f t="shared" si="220"/>
        <v/>
      </c>
      <c r="E1321" s="3" t="str">
        <f>IF(B1321="","",IFERROR(VLOOKUP(B1321,Ingredients!$A:$G,4,FALSE),"ingredient not in list"))</f>
        <v/>
      </c>
      <c r="F1321" t="str">
        <f t="shared" si="221"/>
        <v/>
      </c>
      <c r="G1321" s="9" t="str">
        <f>IF(B1321="", "", IFERROR((VLOOKUP(B1321,Ingredients!$A:$H,8,FALSE)*(D1321/(VLOOKUP(B1321,Ingredients!$A:$H,3,FALSE)))), "ingredient not in list"))</f>
        <v/>
      </c>
      <c r="H1321" t="str">
        <f t="shared" si="222"/>
        <v/>
      </c>
      <c r="I1321" s="69" t="str">
        <f>IF($B1321="", "", IFERROR((VLOOKUP($B1321,Ingredients!$A:$K,9,FALSE)*($D1321/(VLOOKUP($B1321,Ingredients!$A:$K,3,FALSE)))), "ingredient not in list"))</f>
        <v/>
      </c>
      <c r="J1321" t="str">
        <f t="shared" si="223"/>
        <v/>
      </c>
      <c r="K1321" s="69" t="str">
        <f>IF($B1321="", "", IFERROR((VLOOKUP($B1321,Ingredients!$A:$K,10,FALSE)*($D1321/(VLOOKUP($B1321,Ingredients!$A:$K,3,FALSE)))), "ingredient not in list"))</f>
        <v/>
      </c>
      <c r="L1321" t="str">
        <f t="shared" si="224"/>
        <v/>
      </c>
      <c r="M1321" s="69" t="str">
        <f>IF($B1321="", "", IFERROR((VLOOKUP($B1321,Ingredients!$A:$K,11,FALSE)*($D1321/(VLOOKUP($B1321,Ingredients!$A:$K,3,FALSE)))), "ingredient not in list"))</f>
        <v/>
      </c>
      <c r="N1321" t="str">
        <f t="shared" si="225"/>
        <v/>
      </c>
      <c r="O1321" s="29" t="str">
        <f>IF($B1321="", "", IFERROR((VLOOKUP($B1321,Ingredients!$A:$H,6,FALSE)*($D1321/(VLOOKUP($B1321,Ingredients!$A:$H,3,FALSE)))), "ingredient not in list"))</f>
        <v/>
      </c>
      <c r="P1321" s="9" t="str">
        <f>IF(AND(G1321&lt;&gt;"",G1322=""),SUM(G$1:G1322)-SUM(P$1:P1320),"")</f>
        <v/>
      </c>
      <c r="Q1321" t="str">
        <f>IF(AND(O1321&lt;&gt;"",O1322=""),SUM(O$1:O1322)-SUM(Q$1:Q1320),"")</f>
        <v/>
      </c>
      <c r="R1321" s="114" t="str">
        <f>IF(AND(I1321&lt;&gt;"",I1322=""),SUM(I$1:I1322)-SUM(R$1:R1320),"")</f>
        <v/>
      </c>
      <c r="S1321" s="114" t="str">
        <f>IF(AND(K1321&lt;&gt;"",K1322=""),SUM(K$1:K1322)-SUM(S$1:S1320),"")</f>
        <v/>
      </c>
      <c r="T1321" s="114" t="str">
        <f>IF(AND(M1321&lt;&gt;"",M1322=""),SUM(M$1:M1322)-SUM(T$1:T1320),"")</f>
        <v/>
      </c>
      <c r="V1321" s="9" t="str">
        <f t="shared" si="226"/>
        <v/>
      </c>
      <c r="W1321" s="28" t="str">
        <f t="shared" si="227"/>
        <v/>
      </c>
      <c r="X1321" s="114" t="str">
        <f t="shared" si="228"/>
        <v/>
      </c>
      <c r="Y1321" s="114" t="str">
        <f t="shared" si="229"/>
        <v/>
      </c>
      <c r="Z1321" s="114" t="str">
        <f t="shared" si="230"/>
        <v/>
      </c>
    </row>
    <row r="1322" spans="3:26" ht="15.75" customHeight="1" x14ac:dyDescent="0.2">
      <c r="C1322" t="str">
        <f t="shared" si="220"/>
        <v/>
      </c>
      <c r="E1322" s="3" t="str">
        <f>IF(B1322="","",IFERROR(VLOOKUP(B1322,Ingredients!$A:$G,4,FALSE),"ingredient not in list"))</f>
        <v/>
      </c>
      <c r="F1322" t="str">
        <f t="shared" si="221"/>
        <v/>
      </c>
      <c r="G1322" s="9" t="str">
        <f>IF(B1322="", "", IFERROR((VLOOKUP(B1322,Ingredients!$A:$H,8,FALSE)*(D1322/(VLOOKUP(B1322,Ingredients!$A:$H,3,FALSE)))), "ingredient not in list"))</f>
        <v/>
      </c>
      <c r="H1322" t="str">
        <f t="shared" si="222"/>
        <v/>
      </c>
      <c r="I1322" s="69" t="str">
        <f>IF($B1322="", "", IFERROR((VLOOKUP($B1322,Ingredients!$A:$K,9,FALSE)*($D1322/(VLOOKUP($B1322,Ingredients!$A:$K,3,FALSE)))), "ingredient not in list"))</f>
        <v/>
      </c>
      <c r="J1322" t="str">
        <f t="shared" si="223"/>
        <v/>
      </c>
      <c r="K1322" s="69" t="str">
        <f>IF($B1322="", "", IFERROR((VLOOKUP($B1322,Ingredients!$A:$K,10,FALSE)*($D1322/(VLOOKUP($B1322,Ingredients!$A:$K,3,FALSE)))), "ingredient not in list"))</f>
        <v/>
      </c>
      <c r="L1322" t="str">
        <f t="shared" si="224"/>
        <v/>
      </c>
      <c r="M1322" s="69" t="str">
        <f>IF($B1322="", "", IFERROR((VLOOKUP($B1322,Ingredients!$A:$K,11,FALSE)*($D1322/(VLOOKUP($B1322,Ingredients!$A:$K,3,FALSE)))), "ingredient not in list"))</f>
        <v/>
      </c>
      <c r="N1322" t="str">
        <f t="shared" si="225"/>
        <v/>
      </c>
      <c r="O1322" s="29" t="str">
        <f>IF($B1322="", "", IFERROR((VLOOKUP($B1322,Ingredients!$A:$H,6,FALSE)*($D1322/(VLOOKUP($B1322,Ingredients!$A:$H,3,FALSE)))), "ingredient not in list"))</f>
        <v/>
      </c>
      <c r="P1322" s="9" t="str">
        <f>IF(AND(G1322&lt;&gt;"",G1323=""),SUM(G$1:G1323)-SUM(P$1:P1321),"")</f>
        <v/>
      </c>
      <c r="Q1322" t="str">
        <f>IF(AND(O1322&lt;&gt;"",O1323=""),SUM(O$1:O1323)-SUM(Q$1:Q1321),"")</f>
        <v/>
      </c>
      <c r="R1322" s="114" t="str">
        <f>IF(AND(I1322&lt;&gt;"",I1323=""),SUM(I$1:I1323)-SUM(R$1:R1321),"")</f>
        <v/>
      </c>
      <c r="S1322" s="114" t="str">
        <f>IF(AND(K1322&lt;&gt;"",K1323=""),SUM(K$1:K1323)-SUM(S$1:S1321),"")</f>
        <v/>
      </c>
      <c r="T1322" s="114" t="str">
        <f>IF(AND(M1322&lt;&gt;"",M1323=""),SUM(M$1:M1323)-SUM(T$1:T1321),"")</f>
        <v/>
      </c>
      <c r="V1322" s="9" t="str">
        <f t="shared" si="226"/>
        <v/>
      </c>
      <c r="W1322" s="28" t="str">
        <f t="shared" si="227"/>
        <v/>
      </c>
      <c r="X1322" s="114" t="str">
        <f t="shared" si="228"/>
        <v/>
      </c>
      <c r="Y1322" s="114" t="str">
        <f t="shared" si="229"/>
        <v/>
      </c>
      <c r="Z1322" s="114" t="str">
        <f t="shared" si="230"/>
        <v/>
      </c>
    </row>
    <row r="1323" spans="3:26" ht="15.75" customHeight="1" x14ac:dyDescent="0.2">
      <c r="C1323" t="str">
        <f t="shared" si="220"/>
        <v/>
      </c>
      <c r="E1323" s="3" t="str">
        <f>IF(B1323="","",IFERROR(VLOOKUP(B1323,Ingredients!$A:$G,4,FALSE),"ingredient not in list"))</f>
        <v/>
      </c>
      <c r="F1323" t="str">
        <f t="shared" si="221"/>
        <v/>
      </c>
      <c r="G1323" s="9" t="str">
        <f>IF(B1323="", "", IFERROR((VLOOKUP(B1323,Ingredients!$A:$H,8,FALSE)*(D1323/(VLOOKUP(B1323,Ingredients!$A:$H,3,FALSE)))), "ingredient not in list"))</f>
        <v/>
      </c>
      <c r="H1323" t="str">
        <f t="shared" si="222"/>
        <v/>
      </c>
      <c r="I1323" s="69" t="str">
        <f>IF($B1323="", "", IFERROR((VLOOKUP($B1323,Ingredients!$A:$K,9,FALSE)*($D1323/(VLOOKUP($B1323,Ingredients!$A:$K,3,FALSE)))), "ingredient not in list"))</f>
        <v/>
      </c>
      <c r="J1323" t="str">
        <f t="shared" si="223"/>
        <v/>
      </c>
      <c r="K1323" s="69" t="str">
        <f>IF($B1323="", "", IFERROR((VLOOKUP($B1323,Ingredients!$A:$K,10,FALSE)*($D1323/(VLOOKUP($B1323,Ingredients!$A:$K,3,FALSE)))), "ingredient not in list"))</f>
        <v/>
      </c>
      <c r="L1323" t="str">
        <f t="shared" si="224"/>
        <v/>
      </c>
      <c r="M1323" s="69" t="str">
        <f>IF($B1323="", "", IFERROR((VLOOKUP($B1323,Ingredients!$A:$K,11,FALSE)*($D1323/(VLOOKUP($B1323,Ingredients!$A:$K,3,FALSE)))), "ingredient not in list"))</f>
        <v/>
      </c>
      <c r="N1323" t="str">
        <f t="shared" si="225"/>
        <v/>
      </c>
      <c r="O1323" s="29" t="str">
        <f>IF($B1323="", "", IFERROR((VLOOKUP($B1323,Ingredients!$A:$H,6,FALSE)*($D1323/(VLOOKUP($B1323,Ingredients!$A:$H,3,FALSE)))), "ingredient not in list"))</f>
        <v/>
      </c>
      <c r="P1323" s="9" t="str">
        <f>IF(AND(G1323&lt;&gt;"",G1324=""),SUM(G$1:G1324)-SUM(P$1:P1322),"")</f>
        <v/>
      </c>
      <c r="Q1323" t="str">
        <f>IF(AND(O1323&lt;&gt;"",O1324=""),SUM(O$1:O1324)-SUM(Q$1:Q1322),"")</f>
        <v/>
      </c>
      <c r="R1323" s="114" t="str">
        <f>IF(AND(I1323&lt;&gt;"",I1324=""),SUM(I$1:I1324)-SUM(R$1:R1322),"")</f>
        <v/>
      </c>
      <c r="S1323" s="114" t="str">
        <f>IF(AND(K1323&lt;&gt;"",K1324=""),SUM(K$1:K1324)-SUM(S$1:S1322),"")</f>
        <v/>
      </c>
      <c r="T1323" s="114" t="str">
        <f>IF(AND(M1323&lt;&gt;"",M1324=""),SUM(M$1:M1324)-SUM(T$1:T1322),"")</f>
        <v/>
      </c>
      <c r="V1323" s="9" t="str">
        <f t="shared" si="226"/>
        <v/>
      </c>
      <c r="W1323" s="28" t="str">
        <f t="shared" si="227"/>
        <v/>
      </c>
      <c r="X1323" s="114" t="str">
        <f t="shared" si="228"/>
        <v/>
      </c>
      <c r="Y1323" s="114" t="str">
        <f t="shared" si="229"/>
        <v/>
      </c>
      <c r="Z1323" s="114" t="str">
        <f t="shared" si="230"/>
        <v/>
      </c>
    </row>
    <row r="1324" spans="3:26" ht="15.75" customHeight="1" x14ac:dyDescent="0.2">
      <c r="C1324" t="str">
        <f t="shared" si="220"/>
        <v/>
      </c>
      <c r="E1324" s="3" t="str">
        <f>IF(B1324="","",IFERROR(VLOOKUP(B1324,Ingredients!$A:$G,4,FALSE),"ingredient not in list"))</f>
        <v/>
      </c>
      <c r="F1324" t="str">
        <f t="shared" si="221"/>
        <v/>
      </c>
      <c r="G1324" s="9" t="str">
        <f>IF(B1324="", "", IFERROR((VLOOKUP(B1324,Ingredients!$A:$H,8,FALSE)*(D1324/(VLOOKUP(B1324,Ingredients!$A:$H,3,FALSE)))), "ingredient not in list"))</f>
        <v/>
      </c>
      <c r="H1324" t="str">
        <f t="shared" si="222"/>
        <v/>
      </c>
      <c r="I1324" s="69" t="str">
        <f>IF($B1324="", "", IFERROR((VLOOKUP($B1324,Ingredients!$A:$K,9,FALSE)*($D1324/(VLOOKUP($B1324,Ingredients!$A:$K,3,FALSE)))), "ingredient not in list"))</f>
        <v/>
      </c>
      <c r="J1324" t="str">
        <f t="shared" si="223"/>
        <v/>
      </c>
      <c r="K1324" s="69" t="str">
        <f>IF($B1324="", "", IFERROR((VLOOKUP($B1324,Ingredients!$A:$K,10,FALSE)*($D1324/(VLOOKUP($B1324,Ingredients!$A:$K,3,FALSE)))), "ingredient not in list"))</f>
        <v/>
      </c>
      <c r="L1324" t="str">
        <f t="shared" si="224"/>
        <v/>
      </c>
      <c r="M1324" s="69" t="str">
        <f>IF($B1324="", "", IFERROR((VLOOKUP($B1324,Ingredients!$A:$K,11,FALSE)*($D1324/(VLOOKUP($B1324,Ingredients!$A:$K,3,FALSE)))), "ingredient not in list"))</f>
        <v/>
      </c>
      <c r="N1324" t="str">
        <f t="shared" si="225"/>
        <v/>
      </c>
      <c r="O1324" s="29" t="str">
        <f>IF($B1324="", "", IFERROR((VLOOKUP($B1324,Ingredients!$A:$H,6,FALSE)*($D1324/(VLOOKUP($B1324,Ingredients!$A:$H,3,FALSE)))), "ingredient not in list"))</f>
        <v/>
      </c>
      <c r="P1324" s="9" t="str">
        <f>IF(AND(G1324&lt;&gt;"",G1325=""),SUM(G$1:G1325)-SUM(P$1:P1323),"")</f>
        <v/>
      </c>
      <c r="Q1324" t="str">
        <f>IF(AND(O1324&lt;&gt;"",O1325=""),SUM(O$1:O1325)-SUM(Q$1:Q1323),"")</f>
        <v/>
      </c>
      <c r="R1324" s="114" t="str">
        <f>IF(AND(I1324&lt;&gt;"",I1325=""),SUM(I$1:I1325)-SUM(R$1:R1323),"")</f>
        <v/>
      </c>
      <c r="S1324" s="114" t="str">
        <f>IF(AND(K1324&lt;&gt;"",K1325=""),SUM(K$1:K1325)-SUM(S$1:S1323),"")</f>
        <v/>
      </c>
      <c r="T1324" s="114" t="str">
        <f>IF(AND(M1324&lt;&gt;"",M1325=""),SUM(M$1:M1325)-SUM(T$1:T1323),"")</f>
        <v/>
      </c>
      <c r="V1324" s="9" t="str">
        <f t="shared" si="226"/>
        <v/>
      </c>
      <c r="W1324" s="28" t="str">
        <f t="shared" si="227"/>
        <v/>
      </c>
      <c r="X1324" s="114" t="str">
        <f t="shared" si="228"/>
        <v/>
      </c>
      <c r="Y1324" s="114" t="str">
        <f t="shared" si="229"/>
        <v/>
      </c>
      <c r="Z1324" s="114" t="str">
        <f t="shared" si="230"/>
        <v/>
      </c>
    </row>
    <row r="1325" spans="3:26" ht="15.75" customHeight="1" x14ac:dyDescent="0.2">
      <c r="C1325" t="str">
        <f t="shared" si="220"/>
        <v/>
      </c>
      <c r="E1325" s="3" t="str">
        <f>IF(B1325="","",IFERROR(VLOOKUP(B1325,Ingredients!$A:$G,4,FALSE),"ingredient not in list"))</f>
        <v/>
      </c>
      <c r="F1325" t="str">
        <f t="shared" si="221"/>
        <v/>
      </c>
      <c r="G1325" s="9" t="str">
        <f>IF(B1325="", "", IFERROR((VLOOKUP(B1325,Ingredients!$A:$H,8,FALSE)*(D1325/(VLOOKUP(B1325,Ingredients!$A:$H,3,FALSE)))), "ingredient not in list"))</f>
        <v/>
      </c>
      <c r="H1325" t="str">
        <f t="shared" si="222"/>
        <v/>
      </c>
      <c r="I1325" s="69" t="str">
        <f>IF($B1325="", "", IFERROR((VLOOKUP($B1325,Ingredients!$A:$K,9,FALSE)*($D1325/(VLOOKUP($B1325,Ingredients!$A:$K,3,FALSE)))), "ingredient not in list"))</f>
        <v/>
      </c>
      <c r="J1325" t="str">
        <f t="shared" si="223"/>
        <v/>
      </c>
      <c r="K1325" s="69" t="str">
        <f>IF($B1325="", "", IFERROR((VLOOKUP($B1325,Ingredients!$A:$K,10,FALSE)*($D1325/(VLOOKUP($B1325,Ingredients!$A:$K,3,FALSE)))), "ingredient not in list"))</f>
        <v/>
      </c>
      <c r="L1325" t="str">
        <f t="shared" si="224"/>
        <v/>
      </c>
      <c r="M1325" s="69" t="str">
        <f>IF($B1325="", "", IFERROR((VLOOKUP($B1325,Ingredients!$A:$K,11,FALSE)*($D1325/(VLOOKUP($B1325,Ingredients!$A:$K,3,FALSE)))), "ingredient not in list"))</f>
        <v/>
      </c>
      <c r="N1325" t="str">
        <f t="shared" si="225"/>
        <v/>
      </c>
      <c r="O1325" s="29" t="str">
        <f>IF($B1325="", "", IFERROR((VLOOKUP($B1325,Ingredients!$A:$H,6,FALSE)*($D1325/(VLOOKUP($B1325,Ingredients!$A:$H,3,FALSE)))), "ingredient not in list"))</f>
        <v/>
      </c>
      <c r="P1325" s="9" t="str">
        <f>IF(AND(G1325&lt;&gt;"",G1326=""),SUM(G$1:G1326)-SUM(P$1:P1324),"")</f>
        <v/>
      </c>
      <c r="Q1325" t="str">
        <f>IF(AND(O1325&lt;&gt;"",O1326=""),SUM(O$1:O1326)-SUM(Q$1:Q1324),"")</f>
        <v/>
      </c>
      <c r="R1325" s="114" t="str">
        <f>IF(AND(I1325&lt;&gt;"",I1326=""),SUM(I$1:I1326)-SUM(R$1:R1324),"")</f>
        <v/>
      </c>
      <c r="S1325" s="114" t="str">
        <f>IF(AND(K1325&lt;&gt;"",K1326=""),SUM(K$1:K1326)-SUM(S$1:S1324),"")</f>
        <v/>
      </c>
      <c r="T1325" s="114" t="str">
        <f>IF(AND(M1325&lt;&gt;"",M1326=""),SUM(M$1:M1326)-SUM(T$1:T1324),"")</f>
        <v/>
      </c>
      <c r="V1325" s="9" t="str">
        <f t="shared" si="226"/>
        <v/>
      </c>
      <c r="W1325" s="28" t="str">
        <f t="shared" si="227"/>
        <v/>
      </c>
      <c r="X1325" s="114" t="str">
        <f t="shared" si="228"/>
        <v/>
      </c>
      <c r="Y1325" s="114" t="str">
        <f t="shared" si="229"/>
        <v/>
      </c>
      <c r="Z1325" s="114" t="str">
        <f t="shared" si="230"/>
        <v/>
      </c>
    </row>
    <row r="1326" spans="3:26" ht="15.75" customHeight="1" x14ac:dyDescent="0.2">
      <c r="C1326" t="str">
        <f t="shared" si="220"/>
        <v/>
      </c>
      <c r="E1326" s="3" t="str">
        <f>IF(B1326="","",IFERROR(VLOOKUP(B1326,Ingredients!$A:$G,4,FALSE),"ingredient not in list"))</f>
        <v/>
      </c>
      <c r="F1326" t="str">
        <f t="shared" si="221"/>
        <v/>
      </c>
      <c r="G1326" s="9" t="str">
        <f>IF(B1326="", "", IFERROR((VLOOKUP(B1326,Ingredients!$A:$H,8,FALSE)*(D1326/(VLOOKUP(B1326,Ingredients!$A:$H,3,FALSE)))), "ingredient not in list"))</f>
        <v/>
      </c>
      <c r="H1326" t="str">
        <f t="shared" si="222"/>
        <v/>
      </c>
      <c r="I1326" s="69" t="str">
        <f>IF($B1326="", "", IFERROR((VLOOKUP($B1326,Ingredients!$A:$K,9,FALSE)*($D1326/(VLOOKUP($B1326,Ingredients!$A:$K,3,FALSE)))), "ingredient not in list"))</f>
        <v/>
      </c>
      <c r="J1326" t="str">
        <f t="shared" si="223"/>
        <v/>
      </c>
      <c r="K1326" s="69" t="str">
        <f>IF($B1326="", "", IFERROR((VLOOKUP($B1326,Ingredients!$A:$K,10,FALSE)*($D1326/(VLOOKUP($B1326,Ingredients!$A:$K,3,FALSE)))), "ingredient not in list"))</f>
        <v/>
      </c>
      <c r="L1326" t="str">
        <f t="shared" si="224"/>
        <v/>
      </c>
      <c r="M1326" s="69" t="str">
        <f>IF($B1326="", "", IFERROR((VLOOKUP($B1326,Ingredients!$A:$K,11,FALSE)*($D1326/(VLOOKUP($B1326,Ingredients!$A:$K,3,FALSE)))), "ingredient not in list"))</f>
        <v/>
      </c>
      <c r="N1326" t="str">
        <f t="shared" si="225"/>
        <v/>
      </c>
      <c r="O1326" s="29" t="str">
        <f>IF($B1326="", "", IFERROR((VLOOKUP($B1326,Ingredients!$A:$H,6,FALSE)*($D1326/(VLOOKUP($B1326,Ingredients!$A:$H,3,FALSE)))), "ingredient not in list"))</f>
        <v/>
      </c>
      <c r="P1326" s="9" t="str">
        <f>IF(AND(G1326&lt;&gt;"",G1327=""),SUM(G$1:G1327)-SUM(P$1:P1325),"")</f>
        <v/>
      </c>
      <c r="Q1326" t="str">
        <f>IF(AND(O1326&lt;&gt;"",O1327=""),SUM(O$1:O1327)-SUM(Q$1:Q1325),"")</f>
        <v/>
      </c>
      <c r="R1326" s="114" t="str">
        <f>IF(AND(I1326&lt;&gt;"",I1327=""),SUM(I$1:I1327)-SUM(R$1:R1325),"")</f>
        <v/>
      </c>
      <c r="S1326" s="114" t="str">
        <f>IF(AND(K1326&lt;&gt;"",K1327=""),SUM(K$1:K1327)-SUM(S$1:S1325),"")</f>
        <v/>
      </c>
      <c r="T1326" s="114" t="str">
        <f>IF(AND(M1326&lt;&gt;"",M1327=""),SUM(M$1:M1327)-SUM(T$1:T1325),"")</f>
        <v/>
      </c>
      <c r="V1326" s="9" t="str">
        <f t="shared" si="226"/>
        <v/>
      </c>
      <c r="W1326" s="28" t="str">
        <f t="shared" si="227"/>
        <v/>
      </c>
      <c r="X1326" s="114" t="str">
        <f t="shared" si="228"/>
        <v/>
      </c>
      <c r="Y1326" s="114" t="str">
        <f t="shared" si="229"/>
        <v/>
      </c>
      <c r="Z1326" s="114" t="str">
        <f t="shared" si="230"/>
        <v/>
      </c>
    </row>
    <row r="1327" spans="3:26" ht="15.75" customHeight="1" x14ac:dyDescent="0.2">
      <c r="C1327" t="str">
        <f t="shared" si="220"/>
        <v/>
      </c>
      <c r="E1327" s="3" t="str">
        <f>IF(B1327="","",IFERROR(VLOOKUP(B1327,Ingredients!$A:$G,4,FALSE),"ingredient not in list"))</f>
        <v/>
      </c>
      <c r="F1327" t="str">
        <f t="shared" si="221"/>
        <v/>
      </c>
      <c r="G1327" s="9" t="str">
        <f>IF(B1327="", "", IFERROR((VLOOKUP(B1327,Ingredients!$A:$H,8,FALSE)*(D1327/(VLOOKUP(B1327,Ingredients!$A:$H,3,FALSE)))), "ingredient not in list"))</f>
        <v/>
      </c>
      <c r="H1327" t="str">
        <f t="shared" si="222"/>
        <v/>
      </c>
      <c r="I1327" s="69" t="str">
        <f>IF($B1327="", "", IFERROR((VLOOKUP($B1327,Ingredients!$A:$K,9,FALSE)*($D1327/(VLOOKUP($B1327,Ingredients!$A:$K,3,FALSE)))), "ingredient not in list"))</f>
        <v/>
      </c>
      <c r="J1327" t="str">
        <f t="shared" si="223"/>
        <v/>
      </c>
      <c r="K1327" s="69" t="str">
        <f>IF($B1327="", "", IFERROR((VLOOKUP($B1327,Ingredients!$A:$K,10,FALSE)*($D1327/(VLOOKUP($B1327,Ingredients!$A:$K,3,FALSE)))), "ingredient not in list"))</f>
        <v/>
      </c>
      <c r="L1327" t="str">
        <f t="shared" si="224"/>
        <v/>
      </c>
      <c r="M1327" s="69" t="str">
        <f>IF($B1327="", "", IFERROR((VLOOKUP($B1327,Ingredients!$A:$K,11,FALSE)*($D1327/(VLOOKUP($B1327,Ingredients!$A:$K,3,FALSE)))), "ingredient not in list"))</f>
        <v/>
      </c>
      <c r="N1327" t="str">
        <f t="shared" si="225"/>
        <v/>
      </c>
      <c r="O1327" s="29" t="str">
        <f>IF($B1327="", "", IFERROR((VLOOKUP($B1327,Ingredients!$A:$H,6,FALSE)*($D1327/(VLOOKUP($B1327,Ingredients!$A:$H,3,FALSE)))), "ingredient not in list"))</f>
        <v/>
      </c>
      <c r="P1327" s="9" t="str">
        <f>IF(AND(G1327&lt;&gt;"",G1328=""),SUM(G$1:G1328)-SUM(P$1:P1326),"")</f>
        <v/>
      </c>
      <c r="Q1327" t="str">
        <f>IF(AND(O1327&lt;&gt;"",O1328=""),SUM(O$1:O1328)-SUM(Q$1:Q1326),"")</f>
        <v/>
      </c>
      <c r="R1327" s="114" t="str">
        <f>IF(AND(I1327&lt;&gt;"",I1328=""),SUM(I$1:I1328)-SUM(R$1:R1326),"")</f>
        <v/>
      </c>
      <c r="S1327" s="114" t="str">
        <f>IF(AND(K1327&lt;&gt;"",K1328=""),SUM(K$1:K1328)-SUM(S$1:S1326),"")</f>
        <v/>
      </c>
      <c r="T1327" s="114" t="str">
        <f>IF(AND(M1327&lt;&gt;"",M1328=""),SUM(M$1:M1328)-SUM(T$1:T1326),"")</f>
        <v/>
      </c>
      <c r="V1327" s="9" t="str">
        <f t="shared" si="226"/>
        <v/>
      </c>
      <c r="W1327" s="28" t="str">
        <f t="shared" si="227"/>
        <v/>
      </c>
      <c r="X1327" s="114" t="str">
        <f t="shared" si="228"/>
        <v/>
      </c>
      <c r="Y1327" s="114" t="str">
        <f t="shared" si="229"/>
        <v/>
      </c>
      <c r="Z1327" s="114" t="str">
        <f t="shared" si="230"/>
        <v/>
      </c>
    </row>
    <row r="1328" spans="3:26" ht="15.75" customHeight="1" x14ac:dyDescent="0.2">
      <c r="C1328" t="str">
        <f t="shared" si="220"/>
        <v/>
      </c>
      <c r="E1328" s="3" t="str">
        <f>IF(B1328="","",IFERROR(VLOOKUP(B1328,Ingredients!$A:$G,4,FALSE),"ingredient not in list"))</f>
        <v/>
      </c>
      <c r="F1328" t="str">
        <f t="shared" si="221"/>
        <v/>
      </c>
      <c r="G1328" s="9" t="str">
        <f>IF(B1328="", "", IFERROR((VLOOKUP(B1328,Ingredients!$A:$H,8,FALSE)*(D1328/(VLOOKUP(B1328,Ingredients!$A:$H,3,FALSE)))), "ingredient not in list"))</f>
        <v/>
      </c>
      <c r="H1328" t="str">
        <f t="shared" si="222"/>
        <v/>
      </c>
      <c r="I1328" s="69" t="str">
        <f>IF($B1328="", "", IFERROR((VLOOKUP($B1328,Ingredients!$A:$K,9,FALSE)*($D1328/(VLOOKUP($B1328,Ingredients!$A:$K,3,FALSE)))), "ingredient not in list"))</f>
        <v/>
      </c>
      <c r="J1328" t="str">
        <f t="shared" si="223"/>
        <v/>
      </c>
      <c r="K1328" s="69" t="str">
        <f>IF($B1328="", "", IFERROR((VLOOKUP($B1328,Ingredients!$A:$K,10,FALSE)*($D1328/(VLOOKUP($B1328,Ingredients!$A:$K,3,FALSE)))), "ingredient not in list"))</f>
        <v/>
      </c>
      <c r="L1328" t="str">
        <f t="shared" si="224"/>
        <v/>
      </c>
      <c r="M1328" s="69" t="str">
        <f>IF($B1328="", "", IFERROR((VLOOKUP($B1328,Ingredients!$A:$K,11,FALSE)*($D1328/(VLOOKUP($B1328,Ingredients!$A:$K,3,FALSE)))), "ingredient not in list"))</f>
        <v/>
      </c>
      <c r="N1328" t="str">
        <f t="shared" si="225"/>
        <v/>
      </c>
      <c r="O1328" s="29" t="str">
        <f>IF($B1328="", "", IFERROR((VLOOKUP($B1328,Ingredients!$A:$H,6,FALSE)*($D1328/(VLOOKUP($B1328,Ingredients!$A:$H,3,FALSE)))), "ingredient not in list"))</f>
        <v/>
      </c>
      <c r="P1328" s="9" t="str">
        <f>IF(AND(G1328&lt;&gt;"",G1329=""),SUM(G$1:G1329)-SUM(P$1:P1327),"")</f>
        <v/>
      </c>
      <c r="Q1328" t="str">
        <f>IF(AND(O1328&lt;&gt;"",O1329=""),SUM(O$1:O1329)-SUM(Q$1:Q1327),"")</f>
        <v/>
      </c>
      <c r="R1328" s="114" t="str">
        <f>IF(AND(I1328&lt;&gt;"",I1329=""),SUM(I$1:I1329)-SUM(R$1:R1327),"")</f>
        <v/>
      </c>
      <c r="S1328" s="114" t="str">
        <f>IF(AND(K1328&lt;&gt;"",K1329=""),SUM(K$1:K1329)-SUM(S$1:S1327),"")</f>
        <v/>
      </c>
      <c r="T1328" s="114" t="str">
        <f>IF(AND(M1328&lt;&gt;"",M1329=""),SUM(M$1:M1329)-SUM(T$1:T1327),"")</f>
        <v/>
      </c>
      <c r="V1328" s="9" t="str">
        <f t="shared" si="226"/>
        <v/>
      </c>
      <c r="W1328" s="28" t="str">
        <f t="shared" si="227"/>
        <v/>
      </c>
      <c r="X1328" s="114" t="str">
        <f t="shared" si="228"/>
        <v/>
      </c>
      <c r="Y1328" s="114" t="str">
        <f t="shared" si="229"/>
        <v/>
      </c>
      <c r="Z1328" s="114" t="str">
        <f t="shared" si="230"/>
        <v/>
      </c>
    </row>
    <row r="1329" spans="3:26" ht="15.75" customHeight="1" x14ac:dyDescent="0.2">
      <c r="C1329" t="str">
        <f t="shared" si="220"/>
        <v/>
      </c>
      <c r="E1329" s="3" t="str">
        <f>IF(B1329="","",IFERROR(VLOOKUP(B1329,Ingredients!$A:$G,4,FALSE),"ingredient not in list"))</f>
        <v/>
      </c>
      <c r="F1329" t="str">
        <f t="shared" si="221"/>
        <v/>
      </c>
      <c r="G1329" s="9" t="str">
        <f>IF(B1329="", "", IFERROR((VLOOKUP(B1329,Ingredients!$A:$H,8,FALSE)*(D1329/(VLOOKUP(B1329,Ingredients!$A:$H,3,FALSE)))), "ingredient not in list"))</f>
        <v/>
      </c>
      <c r="H1329" t="str">
        <f t="shared" si="222"/>
        <v/>
      </c>
      <c r="I1329" s="69" t="str">
        <f>IF($B1329="", "", IFERROR((VLOOKUP($B1329,Ingredients!$A:$K,9,FALSE)*($D1329/(VLOOKUP($B1329,Ingredients!$A:$K,3,FALSE)))), "ingredient not in list"))</f>
        <v/>
      </c>
      <c r="J1329" t="str">
        <f t="shared" si="223"/>
        <v/>
      </c>
      <c r="K1329" s="69" t="str">
        <f>IF($B1329="", "", IFERROR((VLOOKUP($B1329,Ingredients!$A:$K,10,FALSE)*($D1329/(VLOOKUP($B1329,Ingredients!$A:$K,3,FALSE)))), "ingredient not in list"))</f>
        <v/>
      </c>
      <c r="L1329" t="str">
        <f t="shared" si="224"/>
        <v/>
      </c>
      <c r="M1329" s="69" t="str">
        <f>IF($B1329="", "", IFERROR((VLOOKUP($B1329,Ingredients!$A:$K,11,FALSE)*($D1329/(VLOOKUP($B1329,Ingredients!$A:$K,3,FALSE)))), "ingredient not in list"))</f>
        <v/>
      </c>
      <c r="N1329" t="str">
        <f t="shared" si="225"/>
        <v/>
      </c>
      <c r="O1329" s="29" t="str">
        <f>IF($B1329="", "", IFERROR((VLOOKUP($B1329,Ingredients!$A:$H,6,FALSE)*($D1329/(VLOOKUP($B1329,Ingredients!$A:$H,3,FALSE)))), "ingredient not in list"))</f>
        <v/>
      </c>
      <c r="P1329" s="9" t="str">
        <f>IF(AND(G1329&lt;&gt;"",G1330=""),SUM(G$1:G1330)-SUM(P$1:P1328),"")</f>
        <v/>
      </c>
      <c r="Q1329" t="str">
        <f>IF(AND(O1329&lt;&gt;"",O1330=""),SUM(O$1:O1330)-SUM(Q$1:Q1328),"")</f>
        <v/>
      </c>
      <c r="R1329" s="114" t="str">
        <f>IF(AND(I1329&lt;&gt;"",I1330=""),SUM(I$1:I1330)-SUM(R$1:R1328),"")</f>
        <v/>
      </c>
      <c r="S1329" s="114" t="str">
        <f>IF(AND(K1329&lt;&gt;"",K1330=""),SUM(K$1:K1330)-SUM(S$1:S1328),"")</f>
        <v/>
      </c>
      <c r="T1329" s="114" t="str">
        <f>IF(AND(M1329&lt;&gt;"",M1330=""),SUM(M$1:M1330)-SUM(T$1:T1328),"")</f>
        <v/>
      </c>
      <c r="V1329" s="9" t="str">
        <f t="shared" si="226"/>
        <v/>
      </c>
      <c r="W1329" s="28" t="str">
        <f t="shared" si="227"/>
        <v/>
      </c>
      <c r="X1329" s="114" t="str">
        <f t="shared" si="228"/>
        <v/>
      </c>
      <c r="Y1329" s="114" t="str">
        <f t="shared" si="229"/>
        <v/>
      </c>
      <c r="Z1329" s="114" t="str">
        <f t="shared" si="230"/>
        <v/>
      </c>
    </row>
    <row r="1330" spans="3:26" ht="15.75" customHeight="1" x14ac:dyDescent="0.2">
      <c r="C1330" t="str">
        <f t="shared" si="220"/>
        <v/>
      </c>
      <c r="E1330" s="3" t="str">
        <f>IF(B1330="","",IFERROR(VLOOKUP(B1330,Ingredients!$A:$G,4,FALSE),"ingredient not in list"))</f>
        <v/>
      </c>
      <c r="F1330" t="str">
        <f t="shared" si="221"/>
        <v/>
      </c>
      <c r="G1330" s="9" t="str">
        <f>IF(B1330="", "", IFERROR((VLOOKUP(B1330,Ingredients!$A:$H,8,FALSE)*(D1330/(VLOOKUP(B1330,Ingredients!$A:$H,3,FALSE)))), "ingredient not in list"))</f>
        <v/>
      </c>
      <c r="H1330" t="str">
        <f t="shared" si="222"/>
        <v/>
      </c>
      <c r="I1330" s="69" t="str">
        <f>IF($B1330="", "", IFERROR((VLOOKUP($B1330,Ingredients!$A:$K,9,FALSE)*($D1330/(VLOOKUP($B1330,Ingredients!$A:$K,3,FALSE)))), "ingredient not in list"))</f>
        <v/>
      </c>
      <c r="J1330" t="str">
        <f t="shared" si="223"/>
        <v/>
      </c>
      <c r="K1330" s="69" t="str">
        <f>IF($B1330="", "", IFERROR((VLOOKUP($B1330,Ingredients!$A:$K,10,FALSE)*($D1330/(VLOOKUP($B1330,Ingredients!$A:$K,3,FALSE)))), "ingredient not in list"))</f>
        <v/>
      </c>
      <c r="L1330" t="str">
        <f t="shared" si="224"/>
        <v/>
      </c>
      <c r="M1330" s="69" t="str">
        <f>IF($B1330="", "", IFERROR((VLOOKUP($B1330,Ingredients!$A:$K,11,FALSE)*($D1330/(VLOOKUP($B1330,Ingredients!$A:$K,3,FALSE)))), "ingredient not in list"))</f>
        <v/>
      </c>
      <c r="N1330" t="str">
        <f t="shared" si="225"/>
        <v/>
      </c>
      <c r="O1330" s="29" t="str">
        <f>IF($B1330="", "", IFERROR((VLOOKUP($B1330,Ingredients!$A:$H,6,FALSE)*($D1330/(VLOOKUP($B1330,Ingredients!$A:$H,3,FALSE)))), "ingredient not in list"))</f>
        <v/>
      </c>
      <c r="P1330" s="9" t="str">
        <f>IF(AND(G1330&lt;&gt;"",G1331=""),SUM(G$1:G1331)-SUM(P$1:P1329),"")</f>
        <v/>
      </c>
      <c r="Q1330" t="str">
        <f>IF(AND(O1330&lt;&gt;"",O1331=""),SUM(O$1:O1331)-SUM(Q$1:Q1329),"")</f>
        <v/>
      </c>
      <c r="R1330" s="114" t="str">
        <f>IF(AND(I1330&lt;&gt;"",I1331=""),SUM(I$1:I1331)-SUM(R$1:R1329),"")</f>
        <v/>
      </c>
      <c r="S1330" s="114" t="str">
        <f>IF(AND(K1330&lt;&gt;"",K1331=""),SUM(K$1:K1331)-SUM(S$1:S1329),"")</f>
        <v/>
      </c>
      <c r="T1330" s="114" t="str">
        <f>IF(AND(M1330&lt;&gt;"",M1331=""),SUM(M$1:M1331)-SUM(T$1:T1329),"")</f>
        <v/>
      </c>
      <c r="V1330" s="9" t="str">
        <f t="shared" si="226"/>
        <v/>
      </c>
      <c r="W1330" s="28" t="str">
        <f t="shared" si="227"/>
        <v/>
      </c>
      <c r="X1330" s="114" t="str">
        <f t="shared" si="228"/>
        <v/>
      </c>
      <c r="Y1330" s="114" t="str">
        <f t="shared" si="229"/>
        <v/>
      </c>
      <c r="Z1330" s="114" t="str">
        <f t="shared" si="230"/>
        <v/>
      </c>
    </row>
    <row r="1331" spans="3:26" ht="15.75" customHeight="1" x14ac:dyDescent="0.2">
      <c r="C1331" t="str">
        <f t="shared" si="220"/>
        <v/>
      </c>
      <c r="E1331" s="3" t="str">
        <f>IF(B1331="","",IFERROR(VLOOKUP(B1331,Ingredients!$A:$G,4,FALSE),"ingredient not in list"))</f>
        <v/>
      </c>
      <c r="F1331" t="str">
        <f t="shared" si="221"/>
        <v/>
      </c>
      <c r="G1331" s="9" t="str">
        <f>IF(B1331="", "", IFERROR((VLOOKUP(B1331,Ingredients!$A:$H,8,FALSE)*(D1331/(VLOOKUP(B1331,Ingredients!$A:$H,3,FALSE)))), "ingredient not in list"))</f>
        <v/>
      </c>
      <c r="H1331" t="str">
        <f t="shared" si="222"/>
        <v/>
      </c>
      <c r="I1331" s="69" t="str">
        <f>IF($B1331="", "", IFERROR((VLOOKUP($B1331,Ingredients!$A:$K,9,FALSE)*($D1331/(VLOOKUP($B1331,Ingredients!$A:$K,3,FALSE)))), "ingredient not in list"))</f>
        <v/>
      </c>
      <c r="J1331" t="str">
        <f t="shared" si="223"/>
        <v/>
      </c>
      <c r="K1331" s="69" t="str">
        <f>IF($B1331="", "", IFERROR((VLOOKUP($B1331,Ingredients!$A:$K,10,FALSE)*($D1331/(VLOOKUP($B1331,Ingredients!$A:$K,3,FALSE)))), "ingredient not in list"))</f>
        <v/>
      </c>
      <c r="L1331" t="str">
        <f t="shared" si="224"/>
        <v/>
      </c>
      <c r="M1331" s="69" t="str">
        <f>IF($B1331="", "", IFERROR((VLOOKUP($B1331,Ingredients!$A:$K,11,FALSE)*($D1331/(VLOOKUP($B1331,Ingredients!$A:$K,3,FALSE)))), "ingredient not in list"))</f>
        <v/>
      </c>
      <c r="N1331" t="str">
        <f t="shared" si="225"/>
        <v/>
      </c>
      <c r="O1331" s="29" t="str">
        <f>IF($B1331="", "", IFERROR((VLOOKUP($B1331,Ingredients!$A:$H,6,FALSE)*($D1331/(VLOOKUP($B1331,Ingredients!$A:$H,3,FALSE)))), "ingredient not in list"))</f>
        <v/>
      </c>
      <c r="P1331" s="9" t="str">
        <f>IF(AND(G1331&lt;&gt;"",G1332=""),SUM(G$1:G1332)-SUM(P$1:P1330),"")</f>
        <v/>
      </c>
      <c r="Q1331" t="str">
        <f>IF(AND(O1331&lt;&gt;"",O1332=""),SUM(O$1:O1332)-SUM(Q$1:Q1330),"")</f>
        <v/>
      </c>
      <c r="R1331" s="114" t="str">
        <f>IF(AND(I1331&lt;&gt;"",I1332=""),SUM(I$1:I1332)-SUM(R$1:R1330),"")</f>
        <v/>
      </c>
      <c r="S1331" s="114" t="str">
        <f>IF(AND(K1331&lt;&gt;"",K1332=""),SUM(K$1:K1332)-SUM(S$1:S1330),"")</f>
        <v/>
      </c>
      <c r="T1331" s="114" t="str">
        <f>IF(AND(M1331&lt;&gt;"",M1332=""),SUM(M$1:M1332)-SUM(T$1:T1330),"")</f>
        <v/>
      </c>
      <c r="V1331" s="9" t="str">
        <f t="shared" si="226"/>
        <v/>
      </c>
      <c r="W1331" s="28" t="str">
        <f t="shared" si="227"/>
        <v/>
      </c>
      <c r="X1331" s="114" t="str">
        <f t="shared" si="228"/>
        <v/>
      </c>
      <c r="Y1331" s="114" t="str">
        <f t="shared" si="229"/>
        <v/>
      </c>
      <c r="Z1331" s="114" t="str">
        <f t="shared" si="230"/>
        <v/>
      </c>
    </row>
    <row r="1332" spans="3:26" ht="15.75" customHeight="1" x14ac:dyDescent="0.2">
      <c r="C1332" t="str">
        <f t="shared" si="220"/>
        <v/>
      </c>
      <c r="E1332" s="3" t="str">
        <f>IF(B1332="","",IFERROR(VLOOKUP(B1332,Ingredients!$A:$G,4,FALSE),"ingredient not in list"))</f>
        <v/>
      </c>
      <c r="F1332" t="str">
        <f t="shared" si="221"/>
        <v/>
      </c>
      <c r="G1332" s="9" t="str">
        <f>IF(B1332="", "", IFERROR((VLOOKUP(B1332,Ingredients!$A:$H,8,FALSE)*(D1332/(VLOOKUP(B1332,Ingredients!$A:$H,3,FALSE)))), "ingredient not in list"))</f>
        <v/>
      </c>
      <c r="H1332" t="str">
        <f t="shared" si="222"/>
        <v/>
      </c>
      <c r="I1332" s="69" t="str">
        <f>IF($B1332="", "", IFERROR((VLOOKUP($B1332,Ingredients!$A:$K,9,FALSE)*($D1332/(VLOOKUP($B1332,Ingredients!$A:$K,3,FALSE)))), "ingredient not in list"))</f>
        <v/>
      </c>
      <c r="J1332" t="str">
        <f t="shared" si="223"/>
        <v/>
      </c>
      <c r="K1332" s="69" t="str">
        <f>IF($B1332="", "", IFERROR((VLOOKUP($B1332,Ingredients!$A:$K,10,FALSE)*($D1332/(VLOOKUP($B1332,Ingredients!$A:$K,3,FALSE)))), "ingredient not in list"))</f>
        <v/>
      </c>
      <c r="L1332" t="str">
        <f t="shared" si="224"/>
        <v/>
      </c>
      <c r="M1332" s="69" t="str">
        <f>IF($B1332="", "", IFERROR((VLOOKUP($B1332,Ingredients!$A:$K,11,FALSE)*($D1332/(VLOOKUP($B1332,Ingredients!$A:$K,3,FALSE)))), "ingredient not in list"))</f>
        <v/>
      </c>
      <c r="N1332" t="str">
        <f t="shared" si="225"/>
        <v/>
      </c>
      <c r="O1332" s="29" t="str">
        <f>IF($B1332="", "", IFERROR((VLOOKUP($B1332,Ingredients!$A:$H,6,FALSE)*($D1332/(VLOOKUP($B1332,Ingredients!$A:$H,3,FALSE)))), "ingredient not in list"))</f>
        <v/>
      </c>
      <c r="P1332" s="9" t="str">
        <f>IF(AND(G1332&lt;&gt;"",G1333=""),SUM(G$1:G1333)-SUM(P$1:P1331),"")</f>
        <v/>
      </c>
      <c r="Q1332" t="str">
        <f>IF(AND(O1332&lt;&gt;"",O1333=""),SUM(O$1:O1333)-SUM(Q$1:Q1331),"")</f>
        <v/>
      </c>
      <c r="R1332" s="114" t="str">
        <f>IF(AND(I1332&lt;&gt;"",I1333=""),SUM(I$1:I1333)-SUM(R$1:R1331),"")</f>
        <v/>
      </c>
      <c r="S1332" s="114" t="str">
        <f>IF(AND(K1332&lt;&gt;"",K1333=""),SUM(K$1:K1333)-SUM(S$1:S1331),"")</f>
        <v/>
      </c>
      <c r="T1332" s="114" t="str">
        <f>IF(AND(M1332&lt;&gt;"",M1333=""),SUM(M$1:M1333)-SUM(T$1:T1331),"")</f>
        <v/>
      </c>
      <c r="V1332" s="9" t="str">
        <f t="shared" si="226"/>
        <v/>
      </c>
      <c r="W1332" s="28" t="str">
        <f t="shared" si="227"/>
        <v/>
      </c>
      <c r="X1332" s="114" t="str">
        <f t="shared" si="228"/>
        <v/>
      </c>
      <c r="Y1332" s="114" t="str">
        <f t="shared" si="229"/>
        <v/>
      </c>
      <c r="Z1332" s="114" t="str">
        <f t="shared" si="230"/>
        <v/>
      </c>
    </row>
    <row r="1333" spans="3:26" ht="15.75" customHeight="1" x14ac:dyDescent="0.2">
      <c r="C1333" t="str">
        <f t="shared" si="220"/>
        <v/>
      </c>
      <c r="E1333" s="3" t="str">
        <f>IF(B1333="","",IFERROR(VLOOKUP(B1333,Ingredients!$A:$G,4,FALSE),"ingredient not in list"))</f>
        <v/>
      </c>
      <c r="F1333" t="str">
        <f t="shared" si="221"/>
        <v/>
      </c>
      <c r="G1333" s="9" t="str">
        <f>IF(B1333="", "", IFERROR((VLOOKUP(B1333,Ingredients!$A:$H,8,FALSE)*(D1333/(VLOOKUP(B1333,Ingredients!$A:$H,3,FALSE)))), "ingredient not in list"))</f>
        <v/>
      </c>
      <c r="H1333" t="str">
        <f t="shared" si="222"/>
        <v/>
      </c>
      <c r="I1333" s="69" t="str">
        <f>IF($B1333="", "", IFERROR((VLOOKUP($B1333,Ingredients!$A:$K,9,FALSE)*($D1333/(VLOOKUP($B1333,Ingredients!$A:$K,3,FALSE)))), "ingredient not in list"))</f>
        <v/>
      </c>
      <c r="J1333" t="str">
        <f t="shared" si="223"/>
        <v/>
      </c>
      <c r="K1333" s="69" t="str">
        <f>IF($B1333="", "", IFERROR((VLOOKUP($B1333,Ingredients!$A:$K,10,FALSE)*($D1333/(VLOOKUP($B1333,Ingredients!$A:$K,3,FALSE)))), "ingredient not in list"))</f>
        <v/>
      </c>
      <c r="L1333" t="str">
        <f t="shared" si="224"/>
        <v/>
      </c>
      <c r="M1333" s="69" t="str">
        <f>IF($B1333="", "", IFERROR((VLOOKUP($B1333,Ingredients!$A:$K,11,FALSE)*($D1333/(VLOOKUP($B1333,Ingredients!$A:$K,3,FALSE)))), "ingredient not in list"))</f>
        <v/>
      </c>
      <c r="N1333" t="str">
        <f t="shared" si="225"/>
        <v/>
      </c>
      <c r="O1333" s="29" t="str">
        <f>IF($B1333="", "", IFERROR((VLOOKUP($B1333,Ingredients!$A:$H,6,FALSE)*($D1333/(VLOOKUP($B1333,Ingredients!$A:$H,3,FALSE)))), "ingredient not in list"))</f>
        <v/>
      </c>
      <c r="P1333" s="9" t="str">
        <f>IF(AND(G1333&lt;&gt;"",G1334=""),SUM(G$1:G1334)-SUM(P$1:P1332),"")</f>
        <v/>
      </c>
      <c r="Q1333" t="str">
        <f>IF(AND(O1333&lt;&gt;"",O1334=""),SUM(O$1:O1334)-SUM(Q$1:Q1332),"")</f>
        <v/>
      </c>
      <c r="R1333" s="114" t="str">
        <f>IF(AND(I1333&lt;&gt;"",I1334=""),SUM(I$1:I1334)-SUM(R$1:R1332),"")</f>
        <v/>
      </c>
      <c r="S1333" s="114" t="str">
        <f>IF(AND(K1333&lt;&gt;"",K1334=""),SUM(K$1:K1334)-SUM(S$1:S1332),"")</f>
        <v/>
      </c>
      <c r="T1333" s="114" t="str">
        <f>IF(AND(M1333&lt;&gt;"",M1334=""),SUM(M$1:M1334)-SUM(T$1:T1332),"")</f>
        <v/>
      </c>
      <c r="V1333" s="9" t="str">
        <f t="shared" si="226"/>
        <v/>
      </c>
      <c r="W1333" s="28" t="str">
        <f t="shared" si="227"/>
        <v/>
      </c>
      <c r="X1333" s="114" t="str">
        <f t="shared" si="228"/>
        <v/>
      </c>
      <c r="Y1333" s="114" t="str">
        <f t="shared" si="229"/>
        <v/>
      </c>
      <c r="Z1333" s="114" t="str">
        <f t="shared" si="230"/>
        <v/>
      </c>
    </row>
    <row r="1334" spans="3:26" ht="15.75" customHeight="1" x14ac:dyDescent="0.2">
      <c r="C1334" t="str">
        <f t="shared" si="220"/>
        <v/>
      </c>
      <c r="E1334" s="3" t="str">
        <f>IF(B1334="","",IFERROR(VLOOKUP(B1334,Ingredients!$A:$G,4,FALSE),"ingredient not in list"))</f>
        <v/>
      </c>
      <c r="F1334" t="str">
        <f t="shared" si="221"/>
        <v/>
      </c>
      <c r="G1334" s="9" t="str">
        <f>IF(B1334="", "", IFERROR((VLOOKUP(B1334,Ingredients!$A:$H,8,FALSE)*(D1334/(VLOOKUP(B1334,Ingredients!$A:$H,3,FALSE)))), "ingredient not in list"))</f>
        <v/>
      </c>
      <c r="H1334" t="str">
        <f t="shared" si="222"/>
        <v/>
      </c>
      <c r="I1334" s="69" t="str">
        <f>IF($B1334="", "", IFERROR((VLOOKUP($B1334,Ingredients!$A:$K,9,FALSE)*($D1334/(VLOOKUP($B1334,Ingredients!$A:$K,3,FALSE)))), "ingredient not in list"))</f>
        <v/>
      </c>
      <c r="J1334" t="str">
        <f t="shared" si="223"/>
        <v/>
      </c>
      <c r="K1334" s="69" t="str">
        <f>IF($B1334="", "", IFERROR((VLOOKUP($B1334,Ingredients!$A:$K,10,FALSE)*($D1334/(VLOOKUP($B1334,Ingredients!$A:$K,3,FALSE)))), "ingredient not in list"))</f>
        <v/>
      </c>
      <c r="L1334" t="str">
        <f t="shared" si="224"/>
        <v/>
      </c>
      <c r="M1334" s="69" t="str">
        <f>IF($B1334="", "", IFERROR((VLOOKUP($B1334,Ingredients!$A:$K,11,FALSE)*($D1334/(VLOOKUP($B1334,Ingredients!$A:$K,3,FALSE)))), "ingredient not in list"))</f>
        <v/>
      </c>
      <c r="N1334" t="str">
        <f t="shared" si="225"/>
        <v/>
      </c>
      <c r="O1334" s="29" t="str">
        <f>IF($B1334="", "", IFERROR((VLOOKUP($B1334,Ingredients!$A:$H,6,FALSE)*($D1334/(VLOOKUP($B1334,Ingredients!$A:$H,3,FALSE)))), "ingredient not in list"))</f>
        <v/>
      </c>
      <c r="P1334" s="9" t="str">
        <f>IF(AND(G1334&lt;&gt;"",G1335=""),SUM(G$1:G1335)-SUM(P$1:P1333),"")</f>
        <v/>
      </c>
      <c r="Q1334" t="str">
        <f>IF(AND(O1334&lt;&gt;"",O1335=""),SUM(O$1:O1335)-SUM(Q$1:Q1333),"")</f>
        <v/>
      </c>
      <c r="R1334" s="114" t="str">
        <f>IF(AND(I1334&lt;&gt;"",I1335=""),SUM(I$1:I1335)-SUM(R$1:R1333),"")</f>
        <v/>
      </c>
      <c r="S1334" s="114" t="str">
        <f>IF(AND(K1334&lt;&gt;"",K1335=""),SUM(K$1:K1335)-SUM(S$1:S1333),"")</f>
        <v/>
      </c>
      <c r="T1334" s="114" t="str">
        <f>IF(AND(M1334&lt;&gt;"",M1335=""),SUM(M$1:M1335)-SUM(T$1:T1333),"")</f>
        <v/>
      </c>
      <c r="V1334" s="9" t="str">
        <f t="shared" si="226"/>
        <v/>
      </c>
      <c r="W1334" s="28" t="str">
        <f t="shared" si="227"/>
        <v/>
      </c>
      <c r="X1334" s="114" t="str">
        <f t="shared" si="228"/>
        <v/>
      </c>
      <c r="Y1334" s="114" t="str">
        <f t="shared" si="229"/>
        <v/>
      </c>
      <c r="Z1334" s="114" t="str">
        <f t="shared" si="230"/>
        <v/>
      </c>
    </row>
    <row r="1335" spans="3:26" ht="15.75" customHeight="1" x14ac:dyDescent="0.2">
      <c r="C1335" t="str">
        <f t="shared" si="220"/>
        <v/>
      </c>
      <c r="E1335" s="3" t="str">
        <f>IF(B1335="","",IFERROR(VLOOKUP(B1335,Ingredients!$A:$G,4,FALSE),"ingredient not in list"))</f>
        <v/>
      </c>
      <c r="F1335" t="str">
        <f t="shared" si="221"/>
        <v/>
      </c>
      <c r="G1335" s="9" t="str">
        <f>IF(B1335="", "", IFERROR((VLOOKUP(B1335,Ingredients!$A:$H,8,FALSE)*(D1335/(VLOOKUP(B1335,Ingredients!$A:$H,3,FALSE)))), "ingredient not in list"))</f>
        <v/>
      </c>
      <c r="H1335" t="str">
        <f t="shared" si="222"/>
        <v/>
      </c>
      <c r="I1335" s="69" t="str">
        <f>IF($B1335="", "", IFERROR((VLOOKUP($B1335,Ingredients!$A:$K,9,FALSE)*($D1335/(VLOOKUP($B1335,Ingredients!$A:$K,3,FALSE)))), "ingredient not in list"))</f>
        <v/>
      </c>
      <c r="J1335" t="str">
        <f t="shared" si="223"/>
        <v/>
      </c>
      <c r="K1335" s="69" t="str">
        <f>IF($B1335="", "", IFERROR((VLOOKUP($B1335,Ingredients!$A:$K,10,FALSE)*($D1335/(VLOOKUP($B1335,Ingredients!$A:$K,3,FALSE)))), "ingredient not in list"))</f>
        <v/>
      </c>
      <c r="L1335" t="str">
        <f t="shared" si="224"/>
        <v/>
      </c>
      <c r="M1335" s="69" t="str">
        <f>IF($B1335="", "", IFERROR((VLOOKUP($B1335,Ingredients!$A:$K,11,FALSE)*($D1335/(VLOOKUP($B1335,Ingredients!$A:$K,3,FALSE)))), "ingredient not in list"))</f>
        <v/>
      </c>
      <c r="N1335" t="str">
        <f t="shared" si="225"/>
        <v/>
      </c>
      <c r="O1335" s="29" t="str">
        <f>IF($B1335="", "", IFERROR((VLOOKUP($B1335,Ingredients!$A:$H,6,FALSE)*($D1335/(VLOOKUP($B1335,Ingredients!$A:$H,3,FALSE)))), "ingredient not in list"))</f>
        <v/>
      </c>
      <c r="P1335" s="9" t="str">
        <f>IF(AND(G1335&lt;&gt;"",G1336=""),SUM(G$1:G1336)-SUM(P$1:P1334),"")</f>
        <v/>
      </c>
      <c r="Q1335" t="str">
        <f>IF(AND(O1335&lt;&gt;"",O1336=""),SUM(O$1:O1336)-SUM(Q$1:Q1334),"")</f>
        <v/>
      </c>
      <c r="R1335" s="114" t="str">
        <f>IF(AND(I1335&lt;&gt;"",I1336=""),SUM(I$1:I1336)-SUM(R$1:R1334),"")</f>
        <v/>
      </c>
      <c r="S1335" s="114" t="str">
        <f>IF(AND(K1335&lt;&gt;"",K1336=""),SUM(K$1:K1336)-SUM(S$1:S1334),"")</f>
        <v/>
      </c>
      <c r="T1335" s="114" t="str">
        <f>IF(AND(M1335&lt;&gt;"",M1336=""),SUM(M$1:M1336)-SUM(T$1:T1334),"")</f>
        <v/>
      </c>
      <c r="V1335" s="9" t="str">
        <f t="shared" si="226"/>
        <v/>
      </c>
      <c r="W1335" s="28" t="str">
        <f t="shared" si="227"/>
        <v/>
      </c>
      <c r="X1335" s="114" t="str">
        <f t="shared" si="228"/>
        <v/>
      </c>
      <c r="Y1335" s="114" t="str">
        <f t="shared" si="229"/>
        <v/>
      </c>
      <c r="Z1335" s="114" t="str">
        <f t="shared" si="230"/>
        <v/>
      </c>
    </row>
    <row r="1336" spans="3:26" ht="15.75" customHeight="1" x14ac:dyDescent="0.2">
      <c r="C1336" t="str">
        <f t="shared" si="220"/>
        <v/>
      </c>
      <c r="E1336" s="3" t="str">
        <f>IF(B1336="","",IFERROR(VLOOKUP(B1336,Ingredients!$A:$G,4,FALSE),"ingredient not in list"))</f>
        <v/>
      </c>
      <c r="F1336" t="str">
        <f t="shared" si="221"/>
        <v/>
      </c>
      <c r="G1336" s="9" t="str">
        <f>IF(B1336="", "", IFERROR((VLOOKUP(B1336,Ingredients!$A:$H,8,FALSE)*(D1336/(VLOOKUP(B1336,Ingredients!$A:$H,3,FALSE)))), "ingredient not in list"))</f>
        <v/>
      </c>
      <c r="H1336" t="str">
        <f t="shared" si="222"/>
        <v/>
      </c>
      <c r="I1336" s="69" t="str">
        <f>IF($B1336="", "", IFERROR((VLOOKUP($B1336,Ingredients!$A:$K,9,FALSE)*($D1336/(VLOOKUP($B1336,Ingredients!$A:$K,3,FALSE)))), "ingredient not in list"))</f>
        <v/>
      </c>
      <c r="J1336" t="str">
        <f t="shared" si="223"/>
        <v/>
      </c>
      <c r="K1336" s="69" t="str">
        <f>IF($B1336="", "", IFERROR((VLOOKUP($B1336,Ingredients!$A:$K,10,FALSE)*($D1336/(VLOOKUP($B1336,Ingredients!$A:$K,3,FALSE)))), "ingredient not in list"))</f>
        <v/>
      </c>
      <c r="L1336" t="str">
        <f t="shared" si="224"/>
        <v/>
      </c>
      <c r="M1336" s="69" t="str">
        <f>IF($B1336="", "", IFERROR((VLOOKUP($B1336,Ingredients!$A:$K,11,FALSE)*($D1336/(VLOOKUP($B1336,Ingredients!$A:$K,3,FALSE)))), "ingredient not in list"))</f>
        <v/>
      </c>
      <c r="N1336" t="str">
        <f t="shared" si="225"/>
        <v/>
      </c>
      <c r="O1336" s="29" t="str">
        <f>IF($B1336="", "", IFERROR((VLOOKUP($B1336,Ingredients!$A:$H,6,FALSE)*($D1336/(VLOOKUP($B1336,Ingredients!$A:$H,3,FALSE)))), "ingredient not in list"))</f>
        <v/>
      </c>
      <c r="P1336" s="9" t="str">
        <f>IF(AND(G1336&lt;&gt;"",G1337=""),SUM(G$1:G1337)-SUM(P$1:P1335),"")</f>
        <v/>
      </c>
      <c r="Q1336" t="str">
        <f>IF(AND(O1336&lt;&gt;"",O1337=""),SUM(O$1:O1337)-SUM(Q$1:Q1335),"")</f>
        <v/>
      </c>
      <c r="R1336" s="114" t="str">
        <f>IF(AND(I1336&lt;&gt;"",I1337=""),SUM(I$1:I1337)-SUM(R$1:R1335),"")</f>
        <v/>
      </c>
      <c r="S1336" s="114" t="str">
        <f>IF(AND(K1336&lt;&gt;"",K1337=""),SUM(K$1:K1337)-SUM(S$1:S1335),"")</f>
        <v/>
      </c>
      <c r="T1336" s="114" t="str">
        <f>IF(AND(M1336&lt;&gt;"",M1337=""),SUM(M$1:M1337)-SUM(T$1:T1335),"")</f>
        <v/>
      </c>
      <c r="V1336" s="9" t="str">
        <f t="shared" si="226"/>
        <v/>
      </c>
      <c r="W1336" s="28" t="str">
        <f t="shared" si="227"/>
        <v/>
      </c>
      <c r="X1336" s="114" t="str">
        <f t="shared" si="228"/>
        <v/>
      </c>
      <c r="Y1336" s="114" t="str">
        <f t="shared" si="229"/>
        <v/>
      </c>
      <c r="Z1336" s="114" t="str">
        <f t="shared" si="230"/>
        <v/>
      </c>
    </row>
    <row r="1337" spans="3:26" ht="15.75" customHeight="1" x14ac:dyDescent="0.2">
      <c r="C1337" t="str">
        <f t="shared" si="220"/>
        <v/>
      </c>
      <c r="E1337" s="3" t="str">
        <f>IF(B1337="","",IFERROR(VLOOKUP(B1337,Ingredients!$A:$G,4,FALSE),"ingredient not in list"))</f>
        <v/>
      </c>
      <c r="F1337" t="str">
        <f t="shared" si="221"/>
        <v/>
      </c>
      <c r="G1337" s="9" t="str">
        <f>IF(B1337="", "", IFERROR((VLOOKUP(B1337,Ingredients!$A:$H,8,FALSE)*(D1337/(VLOOKUP(B1337,Ingredients!$A:$H,3,FALSE)))), "ingredient not in list"))</f>
        <v/>
      </c>
      <c r="H1337" t="str">
        <f t="shared" si="222"/>
        <v/>
      </c>
      <c r="I1337" s="69" t="str">
        <f>IF($B1337="", "", IFERROR((VLOOKUP($B1337,Ingredients!$A:$K,9,FALSE)*($D1337/(VLOOKUP($B1337,Ingredients!$A:$K,3,FALSE)))), "ingredient not in list"))</f>
        <v/>
      </c>
      <c r="J1337" t="str">
        <f t="shared" si="223"/>
        <v/>
      </c>
      <c r="K1337" s="69" t="str">
        <f>IF($B1337="", "", IFERROR((VLOOKUP($B1337,Ingredients!$A:$K,10,FALSE)*($D1337/(VLOOKUP($B1337,Ingredients!$A:$K,3,FALSE)))), "ingredient not in list"))</f>
        <v/>
      </c>
      <c r="L1337" t="str">
        <f t="shared" si="224"/>
        <v/>
      </c>
      <c r="M1337" s="69" t="str">
        <f>IF($B1337="", "", IFERROR((VLOOKUP($B1337,Ingredients!$A:$K,11,FALSE)*($D1337/(VLOOKUP($B1337,Ingredients!$A:$K,3,FALSE)))), "ingredient not in list"))</f>
        <v/>
      </c>
      <c r="N1337" t="str">
        <f t="shared" si="225"/>
        <v/>
      </c>
      <c r="O1337" s="29" t="str">
        <f>IF($B1337="", "", IFERROR((VLOOKUP($B1337,Ingredients!$A:$H,6,FALSE)*($D1337/(VLOOKUP($B1337,Ingredients!$A:$H,3,FALSE)))), "ingredient not in list"))</f>
        <v/>
      </c>
      <c r="P1337" s="9" t="str">
        <f>IF(AND(G1337&lt;&gt;"",G1338=""),SUM(G$1:G1338)-SUM(P$1:P1336),"")</f>
        <v/>
      </c>
      <c r="Q1337" t="str">
        <f>IF(AND(O1337&lt;&gt;"",O1338=""),SUM(O$1:O1338)-SUM(Q$1:Q1336),"")</f>
        <v/>
      </c>
      <c r="R1337" s="114" t="str">
        <f>IF(AND(I1337&lt;&gt;"",I1338=""),SUM(I$1:I1338)-SUM(R$1:R1336),"")</f>
        <v/>
      </c>
      <c r="S1337" s="114" t="str">
        <f>IF(AND(K1337&lt;&gt;"",K1338=""),SUM(K$1:K1338)-SUM(S$1:S1336),"")</f>
        <v/>
      </c>
      <c r="T1337" s="114" t="str">
        <f>IF(AND(M1337&lt;&gt;"",M1338=""),SUM(M$1:M1338)-SUM(T$1:T1336),"")</f>
        <v/>
      </c>
      <c r="V1337" s="9" t="str">
        <f t="shared" si="226"/>
        <v/>
      </c>
      <c r="W1337" s="28" t="str">
        <f t="shared" si="227"/>
        <v/>
      </c>
      <c r="X1337" s="114" t="str">
        <f t="shared" si="228"/>
        <v/>
      </c>
      <c r="Y1337" s="114" t="str">
        <f t="shared" si="229"/>
        <v/>
      </c>
      <c r="Z1337" s="114" t="str">
        <f t="shared" si="230"/>
        <v/>
      </c>
    </row>
    <row r="1338" spans="3:26" ht="15.75" customHeight="1" x14ac:dyDescent="0.2">
      <c r="C1338" t="str">
        <f t="shared" si="220"/>
        <v/>
      </c>
      <c r="E1338" s="3" t="str">
        <f>IF(B1338="","",IFERROR(VLOOKUP(B1338,Ingredients!$A:$G,4,FALSE),"ingredient not in list"))</f>
        <v/>
      </c>
      <c r="F1338" t="str">
        <f t="shared" si="221"/>
        <v/>
      </c>
      <c r="G1338" s="9" t="str">
        <f>IF(B1338="", "", IFERROR((VLOOKUP(B1338,Ingredients!$A:$H,8,FALSE)*(D1338/(VLOOKUP(B1338,Ingredients!$A:$H,3,FALSE)))), "ingredient not in list"))</f>
        <v/>
      </c>
      <c r="H1338" t="str">
        <f t="shared" si="222"/>
        <v/>
      </c>
      <c r="I1338" s="69" t="str">
        <f>IF($B1338="", "", IFERROR((VLOOKUP($B1338,Ingredients!$A:$K,9,FALSE)*($D1338/(VLOOKUP($B1338,Ingredients!$A:$K,3,FALSE)))), "ingredient not in list"))</f>
        <v/>
      </c>
      <c r="J1338" t="str">
        <f t="shared" si="223"/>
        <v/>
      </c>
      <c r="K1338" s="69" t="str">
        <f>IF($B1338="", "", IFERROR((VLOOKUP($B1338,Ingredients!$A:$K,10,FALSE)*($D1338/(VLOOKUP($B1338,Ingredients!$A:$K,3,FALSE)))), "ingredient not in list"))</f>
        <v/>
      </c>
      <c r="L1338" t="str">
        <f t="shared" si="224"/>
        <v/>
      </c>
      <c r="M1338" s="69" t="str">
        <f>IF($B1338="", "", IFERROR((VLOOKUP($B1338,Ingredients!$A:$K,11,FALSE)*($D1338/(VLOOKUP($B1338,Ingredients!$A:$K,3,FALSE)))), "ingredient not in list"))</f>
        <v/>
      </c>
      <c r="N1338" t="str">
        <f t="shared" si="225"/>
        <v/>
      </c>
      <c r="O1338" s="29" t="str">
        <f>IF($B1338="", "", IFERROR((VLOOKUP($B1338,Ingredients!$A:$H,6,FALSE)*($D1338/(VLOOKUP($B1338,Ingredients!$A:$H,3,FALSE)))), "ingredient not in list"))</f>
        <v/>
      </c>
      <c r="P1338" s="9" t="str">
        <f>IF(AND(G1338&lt;&gt;"",G1339=""),SUM(G$1:G1339)-SUM(P$1:P1337),"")</f>
        <v/>
      </c>
      <c r="Q1338" t="str">
        <f>IF(AND(O1338&lt;&gt;"",O1339=""),SUM(O$1:O1339)-SUM(Q$1:Q1337),"")</f>
        <v/>
      </c>
      <c r="R1338" s="114" t="str">
        <f>IF(AND(I1338&lt;&gt;"",I1339=""),SUM(I$1:I1339)-SUM(R$1:R1337),"")</f>
        <v/>
      </c>
      <c r="S1338" s="114" t="str">
        <f>IF(AND(K1338&lt;&gt;"",K1339=""),SUM(K$1:K1339)-SUM(S$1:S1337),"")</f>
        <v/>
      </c>
      <c r="T1338" s="114" t="str">
        <f>IF(AND(M1338&lt;&gt;"",M1339=""),SUM(M$1:M1339)-SUM(T$1:T1337),"")</f>
        <v/>
      </c>
      <c r="V1338" s="9" t="str">
        <f t="shared" si="226"/>
        <v/>
      </c>
      <c r="W1338" s="28" t="str">
        <f t="shared" si="227"/>
        <v/>
      </c>
      <c r="X1338" s="114" t="str">
        <f t="shared" si="228"/>
        <v/>
      </c>
      <c r="Y1338" s="114" t="str">
        <f t="shared" si="229"/>
        <v/>
      </c>
      <c r="Z1338" s="114" t="str">
        <f t="shared" si="230"/>
        <v/>
      </c>
    </row>
    <row r="1339" spans="3:26" ht="15.75" customHeight="1" x14ac:dyDescent="0.2">
      <c r="C1339" t="str">
        <f t="shared" si="220"/>
        <v/>
      </c>
      <c r="E1339" s="3" t="str">
        <f>IF(B1339="","",IFERROR(VLOOKUP(B1339,Ingredients!$A:$G,4,FALSE),"ingredient not in list"))</f>
        <v/>
      </c>
      <c r="F1339" t="str">
        <f t="shared" si="221"/>
        <v/>
      </c>
      <c r="G1339" s="9" t="str">
        <f>IF(B1339="", "", IFERROR((VLOOKUP(B1339,Ingredients!$A:$H,8,FALSE)*(D1339/(VLOOKUP(B1339,Ingredients!$A:$H,3,FALSE)))), "ingredient not in list"))</f>
        <v/>
      </c>
      <c r="H1339" t="str">
        <f t="shared" si="222"/>
        <v/>
      </c>
      <c r="I1339" s="69" t="str">
        <f>IF($B1339="", "", IFERROR((VLOOKUP($B1339,Ingredients!$A:$K,9,FALSE)*($D1339/(VLOOKUP($B1339,Ingredients!$A:$K,3,FALSE)))), "ingredient not in list"))</f>
        <v/>
      </c>
      <c r="J1339" t="str">
        <f t="shared" si="223"/>
        <v/>
      </c>
      <c r="K1339" s="69" t="str">
        <f>IF($B1339="", "", IFERROR((VLOOKUP($B1339,Ingredients!$A:$K,10,FALSE)*($D1339/(VLOOKUP($B1339,Ingredients!$A:$K,3,FALSE)))), "ingredient not in list"))</f>
        <v/>
      </c>
      <c r="L1339" t="str">
        <f t="shared" si="224"/>
        <v/>
      </c>
      <c r="M1339" s="69" t="str">
        <f>IF($B1339="", "", IFERROR((VLOOKUP($B1339,Ingredients!$A:$K,11,FALSE)*($D1339/(VLOOKUP($B1339,Ingredients!$A:$K,3,FALSE)))), "ingredient not in list"))</f>
        <v/>
      </c>
      <c r="N1339" t="str">
        <f t="shared" si="225"/>
        <v/>
      </c>
      <c r="O1339" s="29" t="str">
        <f>IF($B1339="", "", IFERROR((VLOOKUP($B1339,Ingredients!$A:$H,6,FALSE)*($D1339/(VLOOKUP($B1339,Ingredients!$A:$H,3,FALSE)))), "ingredient not in list"))</f>
        <v/>
      </c>
      <c r="P1339" s="9" t="str">
        <f>IF(AND(G1339&lt;&gt;"",G1340=""),SUM(G$1:G1340)-SUM(P$1:P1338),"")</f>
        <v/>
      </c>
      <c r="Q1339" t="str">
        <f>IF(AND(O1339&lt;&gt;"",O1340=""),SUM(O$1:O1340)-SUM(Q$1:Q1338),"")</f>
        <v/>
      </c>
      <c r="R1339" s="114" t="str">
        <f>IF(AND(I1339&lt;&gt;"",I1340=""),SUM(I$1:I1340)-SUM(R$1:R1338),"")</f>
        <v/>
      </c>
      <c r="S1339" s="114" t="str">
        <f>IF(AND(K1339&lt;&gt;"",K1340=""),SUM(K$1:K1340)-SUM(S$1:S1338),"")</f>
        <v/>
      </c>
      <c r="T1339" s="114" t="str">
        <f>IF(AND(M1339&lt;&gt;"",M1340=""),SUM(M$1:M1340)-SUM(T$1:T1338),"")</f>
        <v/>
      </c>
      <c r="V1339" s="9" t="str">
        <f t="shared" si="226"/>
        <v/>
      </c>
      <c r="W1339" s="28" t="str">
        <f t="shared" si="227"/>
        <v/>
      </c>
      <c r="X1339" s="114" t="str">
        <f t="shared" si="228"/>
        <v/>
      </c>
      <c r="Y1339" s="114" t="str">
        <f t="shared" si="229"/>
        <v/>
      </c>
      <c r="Z1339" s="114" t="str">
        <f t="shared" si="230"/>
        <v/>
      </c>
    </row>
    <row r="1340" spans="3:26" ht="15.75" customHeight="1" x14ac:dyDescent="0.2">
      <c r="C1340" t="str">
        <f t="shared" si="220"/>
        <v/>
      </c>
      <c r="E1340" s="3" t="str">
        <f>IF(B1340="","",IFERROR(VLOOKUP(B1340,Ingredients!$A:$G,4,FALSE),"ingredient not in list"))</f>
        <v/>
      </c>
      <c r="F1340" t="str">
        <f t="shared" si="221"/>
        <v/>
      </c>
      <c r="G1340" s="9" t="str">
        <f>IF(B1340="", "", IFERROR((VLOOKUP(B1340,Ingredients!$A:$H,8,FALSE)*(D1340/(VLOOKUP(B1340,Ingredients!$A:$H,3,FALSE)))), "ingredient not in list"))</f>
        <v/>
      </c>
      <c r="H1340" t="str">
        <f t="shared" si="222"/>
        <v/>
      </c>
      <c r="I1340" s="69" t="str">
        <f>IF($B1340="", "", IFERROR((VLOOKUP($B1340,Ingredients!$A:$K,9,FALSE)*($D1340/(VLOOKUP($B1340,Ingredients!$A:$K,3,FALSE)))), "ingredient not in list"))</f>
        <v/>
      </c>
      <c r="J1340" t="str">
        <f t="shared" si="223"/>
        <v/>
      </c>
      <c r="K1340" s="69" t="str">
        <f>IF($B1340="", "", IFERROR((VLOOKUP($B1340,Ingredients!$A:$K,10,FALSE)*($D1340/(VLOOKUP($B1340,Ingredients!$A:$K,3,FALSE)))), "ingredient not in list"))</f>
        <v/>
      </c>
      <c r="L1340" t="str">
        <f t="shared" si="224"/>
        <v/>
      </c>
      <c r="M1340" s="69" t="str">
        <f>IF($B1340="", "", IFERROR((VLOOKUP($B1340,Ingredients!$A:$K,11,FALSE)*($D1340/(VLOOKUP($B1340,Ingredients!$A:$K,3,FALSE)))), "ingredient not in list"))</f>
        <v/>
      </c>
      <c r="N1340" t="str">
        <f t="shared" si="225"/>
        <v/>
      </c>
      <c r="O1340" s="29" t="str">
        <f>IF($B1340="", "", IFERROR((VLOOKUP($B1340,Ingredients!$A:$H,6,FALSE)*($D1340/(VLOOKUP($B1340,Ingredients!$A:$H,3,FALSE)))), "ingredient not in list"))</f>
        <v/>
      </c>
      <c r="P1340" s="9" t="str">
        <f>IF(AND(G1340&lt;&gt;"",G1341=""),SUM(G$1:G1341)-SUM(P$1:P1339),"")</f>
        <v/>
      </c>
      <c r="Q1340" t="str">
        <f>IF(AND(O1340&lt;&gt;"",O1341=""),SUM(O$1:O1341)-SUM(Q$1:Q1339),"")</f>
        <v/>
      </c>
      <c r="R1340" s="114" t="str">
        <f>IF(AND(I1340&lt;&gt;"",I1341=""),SUM(I$1:I1341)-SUM(R$1:R1339),"")</f>
        <v/>
      </c>
      <c r="S1340" s="114" t="str">
        <f>IF(AND(K1340&lt;&gt;"",K1341=""),SUM(K$1:K1341)-SUM(S$1:S1339),"")</f>
        <v/>
      </c>
      <c r="T1340" s="114" t="str">
        <f>IF(AND(M1340&lt;&gt;"",M1341=""),SUM(M$1:M1341)-SUM(T$1:T1339),"")</f>
        <v/>
      </c>
      <c r="V1340" s="9" t="str">
        <f t="shared" si="226"/>
        <v/>
      </c>
      <c r="W1340" s="28" t="str">
        <f t="shared" si="227"/>
        <v/>
      </c>
      <c r="X1340" s="114" t="str">
        <f t="shared" si="228"/>
        <v/>
      </c>
      <c r="Y1340" s="114" t="str">
        <f t="shared" si="229"/>
        <v/>
      </c>
      <c r="Z1340" s="114" t="str">
        <f t="shared" si="230"/>
        <v/>
      </c>
    </row>
    <row r="1341" spans="3:26" ht="15.75" customHeight="1" x14ac:dyDescent="0.2">
      <c r="C1341" t="str">
        <f t="shared" si="220"/>
        <v/>
      </c>
      <c r="E1341" s="3" t="str">
        <f>IF(B1341="","",IFERROR(VLOOKUP(B1341,Ingredients!$A:$G,4,FALSE),"ingredient not in list"))</f>
        <v/>
      </c>
      <c r="F1341" t="str">
        <f t="shared" si="221"/>
        <v/>
      </c>
      <c r="G1341" s="9" t="str">
        <f>IF(B1341="", "", IFERROR((VLOOKUP(B1341,Ingredients!$A:$H,8,FALSE)*(D1341/(VLOOKUP(B1341,Ingredients!$A:$H,3,FALSE)))), "ingredient not in list"))</f>
        <v/>
      </c>
      <c r="H1341" t="str">
        <f t="shared" si="222"/>
        <v/>
      </c>
      <c r="I1341" s="69" t="str">
        <f>IF($B1341="", "", IFERROR((VLOOKUP($B1341,Ingredients!$A:$K,9,FALSE)*($D1341/(VLOOKUP($B1341,Ingredients!$A:$K,3,FALSE)))), "ingredient not in list"))</f>
        <v/>
      </c>
      <c r="J1341" t="str">
        <f t="shared" si="223"/>
        <v/>
      </c>
      <c r="K1341" s="69" t="str">
        <f>IF($B1341="", "", IFERROR((VLOOKUP($B1341,Ingredients!$A:$K,10,FALSE)*($D1341/(VLOOKUP($B1341,Ingredients!$A:$K,3,FALSE)))), "ingredient not in list"))</f>
        <v/>
      </c>
      <c r="L1341" t="str">
        <f t="shared" si="224"/>
        <v/>
      </c>
      <c r="M1341" s="69" t="str">
        <f>IF($B1341="", "", IFERROR((VLOOKUP($B1341,Ingredients!$A:$K,11,FALSE)*($D1341/(VLOOKUP($B1341,Ingredients!$A:$K,3,FALSE)))), "ingredient not in list"))</f>
        <v/>
      </c>
      <c r="N1341" t="str">
        <f t="shared" si="225"/>
        <v/>
      </c>
      <c r="O1341" s="29" t="str">
        <f>IF($B1341="", "", IFERROR((VLOOKUP($B1341,Ingredients!$A:$H,6,FALSE)*($D1341/(VLOOKUP($B1341,Ingredients!$A:$H,3,FALSE)))), "ingredient not in list"))</f>
        <v/>
      </c>
      <c r="P1341" s="9" t="str">
        <f>IF(AND(G1341&lt;&gt;"",G1342=""),SUM(G$1:G1342)-SUM(P$1:P1340),"")</f>
        <v/>
      </c>
      <c r="Q1341" t="str">
        <f>IF(AND(O1341&lt;&gt;"",O1342=""),SUM(O$1:O1342)-SUM(Q$1:Q1340),"")</f>
        <v/>
      </c>
      <c r="R1341" s="114" t="str">
        <f>IF(AND(I1341&lt;&gt;"",I1342=""),SUM(I$1:I1342)-SUM(R$1:R1340),"")</f>
        <v/>
      </c>
      <c r="S1341" s="114" t="str">
        <f>IF(AND(K1341&lt;&gt;"",K1342=""),SUM(K$1:K1342)-SUM(S$1:S1340),"")</f>
        <v/>
      </c>
      <c r="T1341" s="114" t="str">
        <f>IF(AND(M1341&lt;&gt;"",M1342=""),SUM(M$1:M1342)-SUM(T$1:T1340),"")</f>
        <v/>
      </c>
      <c r="V1341" s="9" t="str">
        <f t="shared" si="226"/>
        <v/>
      </c>
      <c r="W1341" s="28" t="str">
        <f t="shared" si="227"/>
        <v/>
      </c>
      <c r="X1341" s="114" t="str">
        <f t="shared" si="228"/>
        <v/>
      </c>
      <c r="Y1341" s="114" t="str">
        <f t="shared" si="229"/>
        <v/>
      </c>
      <c r="Z1341" s="114" t="str">
        <f t="shared" si="230"/>
        <v/>
      </c>
    </row>
    <row r="1342" spans="3:26" ht="15.75" customHeight="1" x14ac:dyDescent="0.2">
      <c r="C1342" t="str">
        <f t="shared" si="220"/>
        <v/>
      </c>
      <c r="E1342" s="3" t="str">
        <f>IF(B1342="","",IFERROR(VLOOKUP(B1342,Ingredients!$A:$G,4,FALSE),"ingredient not in list"))</f>
        <v/>
      </c>
      <c r="F1342" t="str">
        <f t="shared" si="221"/>
        <v/>
      </c>
      <c r="G1342" s="9" t="str">
        <f>IF(B1342="", "", IFERROR((VLOOKUP(B1342,Ingredients!$A:$H,8,FALSE)*(D1342/(VLOOKUP(B1342,Ingredients!$A:$H,3,FALSE)))), "ingredient not in list"))</f>
        <v/>
      </c>
      <c r="H1342" t="str">
        <f t="shared" si="222"/>
        <v/>
      </c>
      <c r="I1342" s="69" t="str">
        <f>IF($B1342="", "", IFERROR((VLOOKUP($B1342,Ingredients!$A:$K,9,FALSE)*($D1342/(VLOOKUP($B1342,Ingredients!$A:$K,3,FALSE)))), "ingredient not in list"))</f>
        <v/>
      </c>
      <c r="J1342" t="str">
        <f t="shared" si="223"/>
        <v/>
      </c>
      <c r="K1342" s="69" t="str">
        <f>IF($B1342="", "", IFERROR((VLOOKUP($B1342,Ingredients!$A:$K,10,FALSE)*($D1342/(VLOOKUP($B1342,Ingredients!$A:$K,3,FALSE)))), "ingredient not in list"))</f>
        <v/>
      </c>
      <c r="L1342" t="str">
        <f t="shared" si="224"/>
        <v/>
      </c>
      <c r="M1342" s="69" t="str">
        <f>IF($B1342="", "", IFERROR((VLOOKUP($B1342,Ingredients!$A:$K,11,FALSE)*($D1342/(VLOOKUP($B1342,Ingredients!$A:$K,3,FALSE)))), "ingredient not in list"))</f>
        <v/>
      </c>
      <c r="N1342" t="str">
        <f t="shared" si="225"/>
        <v/>
      </c>
      <c r="O1342" s="29" t="str">
        <f>IF($B1342="", "", IFERROR((VLOOKUP($B1342,Ingredients!$A:$H,6,FALSE)*($D1342/(VLOOKUP($B1342,Ingredients!$A:$H,3,FALSE)))), "ingredient not in list"))</f>
        <v/>
      </c>
      <c r="P1342" s="9" t="str">
        <f>IF(AND(G1342&lt;&gt;"",G1343=""),SUM(G$1:G1343)-SUM(P$1:P1341),"")</f>
        <v/>
      </c>
      <c r="Q1342" t="str">
        <f>IF(AND(O1342&lt;&gt;"",O1343=""),SUM(O$1:O1343)-SUM(Q$1:Q1341),"")</f>
        <v/>
      </c>
      <c r="R1342" s="114" t="str">
        <f>IF(AND(I1342&lt;&gt;"",I1343=""),SUM(I$1:I1343)-SUM(R$1:R1341),"")</f>
        <v/>
      </c>
      <c r="S1342" s="114" t="str">
        <f>IF(AND(K1342&lt;&gt;"",K1343=""),SUM(K$1:K1343)-SUM(S$1:S1341),"")</f>
        <v/>
      </c>
      <c r="T1342" s="114" t="str">
        <f>IF(AND(M1342&lt;&gt;"",M1343=""),SUM(M$1:M1343)-SUM(T$1:T1341),"")</f>
        <v/>
      </c>
      <c r="V1342" s="9" t="str">
        <f t="shared" si="226"/>
        <v/>
      </c>
      <c r="W1342" s="28" t="str">
        <f t="shared" si="227"/>
        <v/>
      </c>
      <c r="X1342" s="114" t="str">
        <f t="shared" si="228"/>
        <v/>
      </c>
      <c r="Y1342" s="114" t="str">
        <f t="shared" si="229"/>
        <v/>
      </c>
      <c r="Z1342" s="114" t="str">
        <f t="shared" si="230"/>
        <v/>
      </c>
    </row>
    <row r="1343" spans="3:26" ht="15.75" customHeight="1" x14ac:dyDescent="0.2">
      <c r="C1343" t="str">
        <f t="shared" si="220"/>
        <v/>
      </c>
      <c r="E1343" s="3" t="str">
        <f>IF(B1343="","",IFERROR(VLOOKUP(B1343,Ingredients!$A:$G,4,FALSE),"ingredient not in list"))</f>
        <v/>
      </c>
      <c r="F1343" t="str">
        <f t="shared" si="221"/>
        <v/>
      </c>
      <c r="G1343" s="9" t="str">
        <f>IF(B1343="", "", IFERROR((VLOOKUP(B1343,Ingredients!$A:$H,8,FALSE)*(D1343/(VLOOKUP(B1343,Ingredients!$A:$H,3,FALSE)))), "ingredient not in list"))</f>
        <v/>
      </c>
      <c r="H1343" t="str">
        <f t="shared" si="222"/>
        <v/>
      </c>
      <c r="I1343" s="69" t="str">
        <f>IF($B1343="", "", IFERROR((VLOOKUP($B1343,Ingredients!$A:$K,9,FALSE)*($D1343/(VLOOKUP($B1343,Ingredients!$A:$K,3,FALSE)))), "ingredient not in list"))</f>
        <v/>
      </c>
      <c r="J1343" t="str">
        <f t="shared" si="223"/>
        <v/>
      </c>
      <c r="K1343" s="69" t="str">
        <f>IF($B1343="", "", IFERROR((VLOOKUP($B1343,Ingredients!$A:$K,10,FALSE)*($D1343/(VLOOKUP($B1343,Ingredients!$A:$K,3,FALSE)))), "ingredient not in list"))</f>
        <v/>
      </c>
      <c r="L1343" t="str">
        <f t="shared" si="224"/>
        <v/>
      </c>
      <c r="M1343" s="69" t="str">
        <f>IF($B1343="", "", IFERROR((VLOOKUP($B1343,Ingredients!$A:$K,11,FALSE)*($D1343/(VLOOKUP($B1343,Ingredients!$A:$K,3,FALSE)))), "ingredient not in list"))</f>
        <v/>
      </c>
      <c r="N1343" t="str">
        <f t="shared" si="225"/>
        <v/>
      </c>
      <c r="O1343" s="29" t="str">
        <f>IF($B1343="", "", IFERROR((VLOOKUP($B1343,Ingredients!$A:$H,6,FALSE)*($D1343/(VLOOKUP($B1343,Ingredients!$A:$H,3,FALSE)))), "ingredient not in list"))</f>
        <v/>
      </c>
      <c r="P1343" s="9" t="str">
        <f>IF(AND(G1343&lt;&gt;"",G1344=""),SUM(G$1:G1344)-SUM(P$1:P1342),"")</f>
        <v/>
      </c>
      <c r="Q1343" t="str">
        <f>IF(AND(O1343&lt;&gt;"",O1344=""),SUM(O$1:O1344)-SUM(Q$1:Q1342),"")</f>
        <v/>
      </c>
      <c r="R1343" s="114" t="str">
        <f>IF(AND(I1343&lt;&gt;"",I1344=""),SUM(I$1:I1344)-SUM(R$1:R1342),"")</f>
        <v/>
      </c>
      <c r="S1343" s="114" t="str">
        <f>IF(AND(K1343&lt;&gt;"",K1344=""),SUM(K$1:K1344)-SUM(S$1:S1342),"")</f>
        <v/>
      </c>
      <c r="T1343" s="114" t="str">
        <f>IF(AND(M1343&lt;&gt;"",M1344=""),SUM(M$1:M1344)-SUM(T$1:T1342),"")</f>
        <v/>
      </c>
      <c r="V1343" s="9" t="str">
        <f t="shared" si="226"/>
        <v/>
      </c>
      <c r="W1343" s="28" t="str">
        <f t="shared" si="227"/>
        <v/>
      </c>
      <c r="X1343" s="114" t="str">
        <f t="shared" si="228"/>
        <v/>
      </c>
      <c r="Y1343" s="114" t="str">
        <f t="shared" si="229"/>
        <v/>
      </c>
      <c r="Z1343" s="114" t="str">
        <f t="shared" si="230"/>
        <v/>
      </c>
    </row>
    <row r="1344" spans="3:26" ht="15.75" customHeight="1" x14ac:dyDescent="0.2">
      <c r="C1344" t="str">
        <f t="shared" si="220"/>
        <v/>
      </c>
      <c r="E1344" s="3" t="str">
        <f>IF(B1344="","",IFERROR(VLOOKUP(B1344,Ingredients!$A:$G,4,FALSE),"ingredient not in list"))</f>
        <v/>
      </c>
      <c r="F1344" t="str">
        <f t="shared" si="221"/>
        <v/>
      </c>
      <c r="G1344" s="9" t="str">
        <f>IF(B1344="", "", IFERROR((VLOOKUP(B1344,Ingredients!$A:$H,8,FALSE)*(D1344/(VLOOKUP(B1344,Ingredients!$A:$H,3,FALSE)))), "ingredient not in list"))</f>
        <v/>
      </c>
      <c r="H1344" t="str">
        <f t="shared" si="222"/>
        <v/>
      </c>
      <c r="I1344" s="69" t="str">
        <f>IF($B1344="", "", IFERROR((VLOOKUP($B1344,Ingredients!$A:$K,9,FALSE)*($D1344/(VLOOKUP($B1344,Ingredients!$A:$K,3,FALSE)))), "ingredient not in list"))</f>
        <v/>
      </c>
      <c r="J1344" t="str">
        <f t="shared" si="223"/>
        <v/>
      </c>
      <c r="K1344" s="69" t="str">
        <f>IF($B1344="", "", IFERROR((VLOOKUP($B1344,Ingredients!$A:$K,10,FALSE)*($D1344/(VLOOKUP($B1344,Ingredients!$A:$K,3,FALSE)))), "ingredient not in list"))</f>
        <v/>
      </c>
      <c r="L1344" t="str">
        <f t="shared" si="224"/>
        <v/>
      </c>
      <c r="M1344" s="69" t="str">
        <f>IF($B1344="", "", IFERROR((VLOOKUP($B1344,Ingredients!$A:$K,11,FALSE)*($D1344/(VLOOKUP($B1344,Ingredients!$A:$K,3,FALSE)))), "ingredient not in list"))</f>
        <v/>
      </c>
      <c r="N1344" t="str">
        <f t="shared" si="225"/>
        <v/>
      </c>
      <c r="O1344" s="29" t="str">
        <f>IF($B1344="", "", IFERROR((VLOOKUP($B1344,Ingredients!$A:$H,6,FALSE)*($D1344/(VLOOKUP($B1344,Ingredients!$A:$H,3,FALSE)))), "ingredient not in list"))</f>
        <v/>
      </c>
      <c r="P1344" s="9" t="str">
        <f>IF(AND(G1344&lt;&gt;"",G1345=""),SUM(G$1:G1345)-SUM(P$1:P1343),"")</f>
        <v/>
      </c>
      <c r="Q1344" t="str">
        <f>IF(AND(O1344&lt;&gt;"",O1345=""),SUM(O$1:O1345)-SUM(Q$1:Q1343),"")</f>
        <v/>
      </c>
      <c r="R1344" s="114" t="str">
        <f>IF(AND(I1344&lt;&gt;"",I1345=""),SUM(I$1:I1345)-SUM(R$1:R1343),"")</f>
        <v/>
      </c>
      <c r="S1344" s="114" t="str">
        <f>IF(AND(K1344&lt;&gt;"",K1345=""),SUM(K$1:K1345)-SUM(S$1:S1343),"")</f>
        <v/>
      </c>
      <c r="T1344" s="114" t="str">
        <f>IF(AND(M1344&lt;&gt;"",M1345=""),SUM(M$1:M1345)-SUM(T$1:T1343),"")</f>
        <v/>
      </c>
      <c r="V1344" s="9" t="str">
        <f t="shared" si="226"/>
        <v/>
      </c>
      <c r="W1344" s="28" t="str">
        <f t="shared" si="227"/>
        <v/>
      </c>
      <c r="X1344" s="114" t="str">
        <f t="shared" si="228"/>
        <v/>
      </c>
      <c r="Y1344" s="114" t="str">
        <f t="shared" si="229"/>
        <v/>
      </c>
      <c r="Z1344" s="114" t="str">
        <f t="shared" si="230"/>
        <v/>
      </c>
    </row>
    <row r="1345" spans="3:26" ht="15.75" customHeight="1" x14ac:dyDescent="0.2">
      <c r="C1345" t="str">
        <f t="shared" si="220"/>
        <v/>
      </c>
      <c r="E1345" s="3" t="str">
        <f>IF(B1345="","",IFERROR(VLOOKUP(B1345,Ingredients!$A:$G,4,FALSE),"ingredient not in list"))</f>
        <v/>
      </c>
      <c r="F1345" t="str">
        <f t="shared" si="221"/>
        <v/>
      </c>
      <c r="G1345" s="9" t="str">
        <f>IF(B1345="", "", IFERROR((VLOOKUP(B1345,Ingredients!$A:$H,8,FALSE)*(D1345/(VLOOKUP(B1345,Ingredients!$A:$H,3,FALSE)))), "ingredient not in list"))</f>
        <v/>
      </c>
      <c r="H1345" t="str">
        <f t="shared" si="222"/>
        <v/>
      </c>
      <c r="I1345" s="69" t="str">
        <f>IF($B1345="", "", IFERROR((VLOOKUP($B1345,Ingredients!$A:$K,9,FALSE)*($D1345/(VLOOKUP($B1345,Ingredients!$A:$K,3,FALSE)))), "ingredient not in list"))</f>
        <v/>
      </c>
      <c r="J1345" t="str">
        <f t="shared" si="223"/>
        <v/>
      </c>
      <c r="K1345" s="69" t="str">
        <f>IF($B1345="", "", IFERROR((VLOOKUP($B1345,Ingredients!$A:$K,10,FALSE)*($D1345/(VLOOKUP($B1345,Ingredients!$A:$K,3,FALSE)))), "ingredient not in list"))</f>
        <v/>
      </c>
      <c r="L1345" t="str">
        <f t="shared" si="224"/>
        <v/>
      </c>
      <c r="M1345" s="69" t="str">
        <f>IF($B1345="", "", IFERROR((VLOOKUP($B1345,Ingredients!$A:$K,11,FALSE)*($D1345/(VLOOKUP($B1345,Ingredients!$A:$K,3,FALSE)))), "ingredient not in list"))</f>
        <v/>
      </c>
      <c r="N1345" t="str">
        <f t="shared" si="225"/>
        <v/>
      </c>
      <c r="O1345" s="29" t="str">
        <f>IF($B1345="", "", IFERROR((VLOOKUP($B1345,Ingredients!$A:$H,6,FALSE)*($D1345/(VLOOKUP($B1345,Ingredients!$A:$H,3,FALSE)))), "ingredient not in list"))</f>
        <v/>
      </c>
      <c r="P1345" s="9" t="str">
        <f>IF(AND(G1345&lt;&gt;"",G1346=""),SUM(G$1:G1346)-SUM(P$1:P1344),"")</f>
        <v/>
      </c>
      <c r="Q1345" t="str">
        <f>IF(AND(O1345&lt;&gt;"",O1346=""),SUM(O$1:O1346)-SUM(Q$1:Q1344),"")</f>
        <v/>
      </c>
      <c r="R1345" s="114" t="str">
        <f>IF(AND(I1345&lt;&gt;"",I1346=""),SUM(I$1:I1346)-SUM(R$1:R1344),"")</f>
        <v/>
      </c>
      <c r="S1345" s="114" t="str">
        <f>IF(AND(K1345&lt;&gt;"",K1346=""),SUM(K$1:K1346)-SUM(S$1:S1344),"")</f>
        <v/>
      </c>
      <c r="T1345" s="114" t="str">
        <f>IF(AND(M1345&lt;&gt;"",M1346=""),SUM(M$1:M1346)-SUM(T$1:T1344),"")</f>
        <v/>
      </c>
      <c r="V1345" s="9" t="str">
        <f t="shared" si="226"/>
        <v/>
      </c>
      <c r="W1345" s="28" t="str">
        <f t="shared" si="227"/>
        <v/>
      </c>
      <c r="X1345" s="114" t="str">
        <f t="shared" si="228"/>
        <v/>
      </c>
      <c r="Y1345" s="114" t="str">
        <f t="shared" si="229"/>
        <v/>
      </c>
      <c r="Z1345" s="114" t="str">
        <f t="shared" si="230"/>
        <v/>
      </c>
    </row>
    <row r="1346" spans="3:26" ht="15.75" customHeight="1" x14ac:dyDescent="0.2">
      <c r="C1346" t="str">
        <f t="shared" ref="C1346:C1409" si="231">IF($B1346="","", "|")</f>
        <v/>
      </c>
      <c r="E1346" s="3" t="str">
        <f>IF(B1346="","",IFERROR(VLOOKUP(B1346,Ingredients!$A:$G,4,FALSE),"ingredient not in list"))</f>
        <v/>
      </c>
      <c r="F1346" t="str">
        <f t="shared" ref="F1346:F1409" si="232">IF($B1346="","", "|")</f>
        <v/>
      </c>
      <c r="G1346" s="9" t="str">
        <f>IF(B1346="", "", IFERROR((VLOOKUP(B1346,Ingredients!$A:$H,8,FALSE)*(D1346/(VLOOKUP(B1346,Ingredients!$A:$H,3,FALSE)))), "ingredient not in list"))</f>
        <v/>
      </c>
      <c r="H1346" t="str">
        <f t="shared" ref="H1346:H1409" si="233">IF($B1346="","", "|")</f>
        <v/>
      </c>
      <c r="I1346" s="69" t="str">
        <f>IF($B1346="", "", IFERROR((VLOOKUP($B1346,Ingredients!$A:$K,9,FALSE)*($D1346/(VLOOKUP($B1346,Ingredients!$A:$K,3,FALSE)))), "ingredient not in list"))</f>
        <v/>
      </c>
      <c r="J1346" t="str">
        <f t="shared" ref="J1346:J1409" si="234">IF($B1346="","", "|")</f>
        <v/>
      </c>
      <c r="K1346" s="69" t="str">
        <f>IF($B1346="", "", IFERROR((VLOOKUP($B1346,Ingredients!$A:$K,10,FALSE)*($D1346/(VLOOKUP($B1346,Ingredients!$A:$K,3,FALSE)))), "ingredient not in list"))</f>
        <v/>
      </c>
      <c r="L1346" t="str">
        <f t="shared" ref="L1346:L1409" si="235">IF($B1346="","", "|")</f>
        <v/>
      </c>
      <c r="M1346" s="69" t="str">
        <f>IF($B1346="", "", IFERROR((VLOOKUP($B1346,Ingredients!$A:$K,11,FALSE)*($D1346/(VLOOKUP($B1346,Ingredients!$A:$K,3,FALSE)))), "ingredient not in list"))</f>
        <v/>
      </c>
      <c r="N1346" t="str">
        <f t="shared" ref="N1346:N1409" si="236">IF($B1346="","", "|")</f>
        <v/>
      </c>
      <c r="O1346" s="29" t="str">
        <f>IF($B1346="", "", IFERROR((VLOOKUP($B1346,Ingredients!$A:$H,6,FALSE)*($D1346/(VLOOKUP($B1346,Ingredients!$A:$H,3,FALSE)))), "ingredient not in list"))</f>
        <v/>
      </c>
      <c r="P1346" s="9" t="str">
        <f>IF(AND(G1346&lt;&gt;"",G1347=""),SUM(G$1:G1347)-SUM(P$1:P1345),"")</f>
        <v/>
      </c>
      <c r="Q1346" t="str">
        <f>IF(AND(O1346&lt;&gt;"",O1347=""),SUM(O$1:O1347)-SUM(Q$1:Q1345),"")</f>
        <v/>
      </c>
      <c r="R1346" s="114" t="str">
        <f>IF(AND(I1346&lt;&gt;"",I1347=""),SUM(I$1:I1347)-SUM(R$1:R1345),"")</f>
        <v/>
      </c>
      <c r="S1346" s="114" t="str">
        <f>IF(AND(K1346&lt;&gt;"",K1347=""),SUM(K$1:K1347)-SUM(S$1:S1345),"")</f>
        <v/>
      </c>
      <c r="T1346" s="114" t="str">
        <f>IF(AND(M1346&lt;&gt;"",M1347=""),SUM(M$1:M1347)-SUM(T$1:T1345),"")</f>
        <v/>
      </c>
      <c r="V1346" s="9" t="str">
        <f t="shared" si="226"/>
        <v/>
      </c>
      <c r="W1346" s="28" t="str">
        <f t="shared" si="227"/>
        <v/>
      </c>
      <c r="X1346" s="114" t="str">
        <f t="shared" si="228"/>
        <v/>
      </c>
      <c r="Y1346" s="114" t="str">
        <f t="shared" si="229"/>
        <v/>
      </c>
      <c r="Z1346" s="114" t="str">
        <f t="shared" si="230"/>
        <v/>
      </c>
    </row>
    <row r="1347" spans="3:26" ht="15.75" customHeight="1" x14ac:dyDescent="0.2">
      <c r="C1347" t="str">
        <f t="shared" si="231"/>
        <v/>
      </c>
      <c r="E1347" s="3" t="str">
        <f>IF(B1347="","",IFERROR(VLOOKUP(B1347,Ingredients!$A:$G,4,FALSE),"ingredient not in list"))</f>
        <v/>
      </c>
      <c r="F1347" t="str">
        <f t="shared" si="232"/>
        <v/>
      </c>
      <c r="G1347" s="9" t="str">
        <f>IF(B1347="", "", IFERROR((VLOOKUP(B1347,Ingredients!$A:$H,8,FALSE)*(D1347/(VLOOKUP(B1347,Ingredients!$A:$H,3,FALSE)))), "ingredient not in list"))</f>
        <v/>
      </c>
      <c r="H1347" t="str">
        <f t="shared" si="233"/>
        <v/>
      </c>
      <c r="I1347" s="69" t="str">
        <f>IF($B1347="", "", IFERROR((VLOOKUP($B1347,Ingredients!$A:$K,9,FALSE)*($D1347/(VLOOKUP($B1347,Ingredients!$A:$K,3,FALSE)))), "ingredient not in list"))</f>
        <v/>
      </c>
      <c r="J1347" t="str">
        <f t="shared" si="234"/>
        <v/>
      </c>
      <c r="K1347" s="69" t="str">
        <f>IF($B1347="", "", IFERROR((VLOOKUP($B1347,Ingredients!$A:$K,10,FALSE)*($D1347/(VLOOKUP($B1347,Ingredients!$A:$K,3,FALSE)))), "ingredient not in list"))</f>
        <v/>
      </c>
      <c r="L1347" t="str">
        <f t="shared" si="235"/>
        <v/>
      </c>
      <c r="M1347" s="69" t="str">
        <f>IF($B1347="", "", IFERROR((VLOOKUP($B1347,Ingredients!$A:$K,11,FALSE)*($D1347/(VLOOKUP($B1347,Ingredients!$A:$K,3,FALSE)))), "ingredient not in list"))</f>
        <v/>
      </c>
      <c r="N1347" t="str">
        <f t="shared" si="236"/>
        <v/>
      </c>
      <c r="O1347" s="29" t="str">
        <f>IF($B1347="", "", IFERROR((VLOOKUP($B1347,Ingredients!$A:$H,6,FALSE)*($D1347/(VLOOKUP($B1347,Ingredients!$A:$H,3,FALSE)))), "ingredient not in list"))</f>
        <v/>
      </c>
      <c r="P1347" s="9" t="str">
        <f>IF(AND(G1347&lt;&gt;"",G1348=""),SUM(G$1:G1348)-SUM(P$1:P1346),"")</f>
        <v/>
      </c>
      <c r="Q1347" t="str">
        <f>IF(AND(O1347&lt;&gt;"",O1348=""),SUM(O$1:O1348)-SUM(Q$1:Q1346),"")</f>
        <v/>
      </c>
      <c r="R1347" s="114" t="str">
        <f>IF(AND(I1347&lt;&gt;"",I1348=""),SUM(I$1:I1348)-SUM(R$1:R1346),"")</f>
        <v/>
      </c>
      <c r="S1347" s="114" t="str">
        <f>IF(AND(K1347&lt;&gt;"",K1348=""),SUM(K$1:K1348)-SUM(S$1:S1346),"")</f>
        <v/>
      </c>
      <c r="T1347" s="114" t="str">
        <f>IF(AND(M1347&lt;&gt;"",M1348=""),SUM(M$1:M1348)-SUM(T$1:T1346),"")</f>
        <v/>
      </c>
      <c r="V1347" s="9" t="str">
        <f t="shared" ref="V1347:V1410" si="237">IF(U1347="","",P1347/U1347)</f>
        <v/>
      </c>
      <c r="W1347" s="28" t="str">
        <f t="shared" ref="W1347:W1410" si="238">IF(U1347="","", Q1347/U1347)</f>
        <v/>
      </c>
      <c r="X1347" s="114" t="str">
        <f t="shared" ref="X1347:X1410" si="239">IF(R1347="","", R1347/U1347)</f>
        <v/>
      </c>
      <c r="Y1347" s="114" t="str">
        <f t="shared" ref="Y1347:Y1410" si="240">IF(S1347="","", S1347/U1347)</f>
        <v/>
      </c>
      <c r="Z1347" s="114" t="str">
        <f t="shared" ref="Z1347:Z1410" si="241">IF(T1347="","", T1347/U1347)</f>
        <v/>
      </c>
    </row>
    <row r="1348" spans="3:26" ht="15.75" customHeight="1" x14ac:dyDescent="0.2">
      <c r="C1348" t="str">
        <f t="shared" si="231"/>
        <v/>
      </c>
      <c r="E1348" s="3" t="str">
        <f>IF(B1348="","",IFERROR(VLOOKUP(B1348,Ingredients!$A:$G,4,FALSE),"ingredient not in list"))</f>
        <v/>
      </c>
      <c r="F1348" t="str">
        <f t="shared" si="232"/>
        <v/>
      </c>
      <c r="G1348" s="9" t="str">
        <f>IF(B1348="", "", IFERROR((VLOOKUP(B1348,Ingredients!$A:$H,8,FALSE)*(D1348/(VLOOKUP(B1348,Ingredients!$A:$H,3,FALSE)))), "ingredient not in list"))</f>
        <v/>
      </c>
      <c r="H1348" t="str">
        <f t="shared" si="233"/>
        <v/>
      </c>
      <c r="I1348" s="69" t="str">
        <f>IF($B1348="", "", IFERROR((VLOOKUP($B1348,Ingredients!$A:$K,9,FALSE)*($D1348/(VLOOKUP($B1348,Ingredients!$A:$K,3,FALSE)))), "ingredient not in list"))</f>
        <v/>
      </c>
      <c r="J1348" t="str">
        <f t="shared" si="234"/>
        <v/>
      </c>
      <c r="K1348" s="69" t="str">
        <f>IF($B1348="", "", IFERROR((VLOOKUP($B1348,Ingredients!$A:$K,10,FALSE)*($D1348/(VLOOKUP($B1348,Ingredients!$A:$K,3,FALSE)))), "ingredient not in list"))</f>
        <v/>
      </c>
      <c r="L1348" t="str">
        <f t="shared" si="235"/>
        <v/>
      </c>
      <c r="M1348" s="69" t="str">
        <f>IF($B1348="", "", IFERROR((VLOOKUP($B1348,Ingredients!$A:$K,11,FALSE)*($D1348/(VLOOKUP($B1348,Ingredients!$A:$K,3,FALSE)))), "ingredient not in list"))</f>
        <v/>
      </c>
      <c r="N1348" t="str">
        <f t="shared" si="236"/>
        <v/>
      </c>
      <c r="O1348" s="29" t="str">
        <f>IF($B1348="", "", IFERROR((VLOOKUP($B1348,Ingredients!$A:$H,6,FALSE)*($D1348/(VLOOKUP($B1348,Ingredients!$A:$H,3,FALSE)))), "ingredient not in list"))</f>
        <v/>
      </c>
      <c r="P1348" s="9" t="str">
        <f>IF(AND(G1348&lt;&gt;"",G1349=""),SUM(G$1:G1349)-SUM(P$1:P1347),"")</f>
        <v/>
      </c>
      <c r="Q1348" t="str">
        <f>IF(AND(O1348&lt;&gt;"",O1349=""),SUM(O$1:O1349)-SUM(Q$1:Q1347),"")</f>
        <v/>
      </c>
      <c r="R1348" s="114" t="str">
        <f>IF(AND(I1348&lt;&gt;"",I1349=""),SUM(I$1:I1349)-SUM(R$1:R1347),"")</f>
        <v/>
      </c>
      <c r="S1348" s="114" t="str">
        <f>IF(AND(K1348&lt;&gt;"",K1349=""),SUM(K$1:K1349)-SUM(S$1:S1347),"")</f>
        <v/>
      </c>
      <c r="T1348" s="114" t="str">
        <f>IF(AND(M1348&lt;&gt;"",M1349=""),SUM(M$1:M1349)-SUM(T$1:T1347),"")</f>
        <v/>
      </c>
      <c r="V1348" s="9" t="str">
        <f t="shared" si="237"/>
        <v/>
      </c>
      <c r="W1348" s="28" t="str">
        <f t="shared" si="238"/>
        <v/>
      </c>
      <c r="X1348" s="114" t="str">
        <f t="shared" si="239"/>
        <v/>
      </c>
      <c r="Y1348" s="114" t="str">
        <f t="shared" si="240"/>
        <v/>
      </c>
      <c r="Z1348" s="114" t="str">
        <f t="shared" si="241"/>
        <v/>
      </c>
    </row>
    <row r="1349" spans="3:26" ht="15.75" customHeight="1" x14ac:dyDescent="0.2">
      <c r="C1349" t="str">
        <f t="shared" si="231"/>
        <v/>
      </c>
      <c r="E1349" s="3" t="str">
        <f>IF(B1349="","",IFERROR(VLOOKUP(B1349,Ingredients!$A:$G,4,FALSE),"ingredient not in list"))</f>
        <v/>
      </c>
      <c r="F1349" t="str">
        <f t="shared" si="232"/>
        <v/>
      </c>
      <c r="G1349" s="9" t="str">
        <f>IF(B1349="", "", IFERROR((VLOOKUP(B1349,Ingredients!$A:$H,8,FALSE)*(D1349/(VLOOKUP(B1349,Ingredients!$A:$H,3,FALSE)))), "ingredient not in list"))</f>
        <v/>
      </c>
      <c r="H1349" t="str">
        <f t="shared" si="233"/>
        <v/>
      </c>
      <c r="I1349" s="69" t="str">
        <f>IF($B1349="", "", IFERROR((VLOOKUP($B1349,Ingredients!$A:$K,9,FALSE)*($D1349/(VLOOKUP($B1349,Ingredients!$A:$K,3,FALSE)))), "ingredient not in list"))</f>
        <v/>
      </c>
      <c r="J1349" t="str">
        <f t="shared" si="234"/>
        <v/>
      </c>
      <c r="K1349" s="69" t="str">
        <f>IF($B1349="", "", IFERROR((VLOOKUP($B1349,Ingredients!$A:$K,10,FALSE)*($D1349/(VLOOKUP($B1349,Ingredients!$A:$K,3,FALSE)))), "ingredient not in list"))</f>
        <v/>
      </c>
      <c r="L1349" t="str">
        <f t="shared" si="235"/>
        <v/>
      </c>
      <c r="M1349" s="69" t="str">
        <f>IF($B1349="", "", IFERROR((VLOOKUP($B1349,Ingredients!$A:$K,11,FALSE)*($D1349/(VLOOKUP($B1349,Ingredients!$A:$K,3,FALSE)))), "ingredient not in list"))</f>
        <v/>
      </c>
      <c r="N1349" t="str">
        <f t="shared" si="236"/>
        <v/>
      </c>
      <c r="O1349" s="29" t="str">
        <f>IF($B1349="", "", IFERROR((VLOOKUP($B1349,Ingredients!$A:$H,6,FALSE)*($D1349/(VLOOKUP($B1349,Ingredients!$A:$H,3,FALSE)))), "ingredient not in list"))</f>
        <v/>
      </c>
      <c r="P1349" s="9" t="str">
        <f>IF(AND(G1349&lt;&gt;"",G1350=""),SUM(G$1:G1350)-SUM(P$1:P1348),"")</f>
        <v/>
      </c>
      <c r="Q1349" t="str">
        <f>IF(AND(O1349&lt;&gt;"",O1350=""),SUM(O$1:O1350)-SUM(Q$1:Q1348),"")</f>
        <v/>
      </c>
      <c r="R1349" s="114" t="str">
        <f>IF(AND(I1349&lt;&gt;"",I1350=""),SUM(I$1:I1350)-SUM(R$1:R1348),"")</f>
        <v/>
      </c>
      <c r="S1349" s="114" t="str">
        <f>IF(AND(K1349&lt;&gt;"",K1350=""),SUM(K$1:K1350)-SUM(S$1:S1348),"")</f>
        <v/>
      </c>
      <c r="T1349" s="114" t="str">
        <f>IF(AND(M1349&lt;&gt;"",M1350=""),SUM(M$1:M1350)-SUM(T$1:T1348),"")</f>
        <v/>
      </c>
      <c r="V1349" s="9" t="str">
        <f t="shared" si="237"/>
        <v/>
      </c>
      <c r="W1349" s="28" t="str">
        <f t="shared" si="238"/>
        <v/>
      </c>
      <c r="X1349" s="114" t="str">
        <f t="shared" si="239"/>
        <v/>
      </c>
      <c r="Y1349" s="114" t="str">
        <f t="shared" si="240"/>
        <v/>
      </c>
      <c r="Z1349" s="114" t="str">
        <f t="shared" si="241"/>
        <v/>
      </c>
    </row>
    <row r="1350" spans="3:26" ht="15.75" customHeight="1" x14ac:dyDescent="0.2">
      <c r="C1350" t="str">
        <f t="shared" si="231"/>
        <v/>
      </c>
      <c r="E1350" s="3" t="str">
        <f>IF(B1350="","",IFERROR(VLOOKUP(B1350,Ingredients!$A:$G,4,FALSE),"ingredient not in list"))</f>
        <v/>
      </c>
      <c r="F1350" t="str">
        <f t="shared" si="232"/>
        <v/>
      </c>
      <c r="G1350" s="9" t="str">
        <f>IF(B1350="", "", IFERROR((VLOOKUP(B1350,Ingredients!$A:$H,8,FALSE)*(D1350/(VLOOKUP(B1350,Ingredients!$A:$H,3,FALSE)))), "ingredient not in list"))</f>
        <v/>
      </c>
      <c r="H1350" t="str">
        <f t="shared" si="233"/>
        <v/>
      </c>
      <c r="I1350" s="69" t="str">
        <f>IF($B1350="", "", IFERROR((VLOOKUP($B1350,Ingredients!$A:$K,9,FALSE)*($D1350/(VLOOKUP($B1350,Ingredients!$A:$K,3,FALSE)))), "ingredient not in list"))</f>
        <v/>
      </c>
      <c r="J1350" t="str">
        <f t="shared" si="234"/>
        <v/>
      </c>
      <c r="K1350" s="69" t="str">
        <f>IF($B1350="", "", IFERROR((VLOOKUP($B1350,Ingredients!$A:$K,10,FALSE)*($D1350/(VLOOKUP($B1350,Ingredients!$A:$K,3,FALSE)))), "ingredient not in list"))</f>
        <v/>
      </c>
      <c r="L1350" t="str">
        <f t="shared" si="235"/>
        <v/>
      </c>
      <c r="M1350" s="69" t="str">
        <f>IF($B1350="", "", IFERROR((VLOOKUP($B1350,Ingredients!$A:$K,11,FALSE)*($D1350/(VLOOKUP($B1350,Ingredients!$A:$K,3,FALSE)))), "ingredient not in list"))</f>
        <v/>
      </c>
      <c r="N1350" t="str">
        <f t="shared" si="236"/>
        <v/>
      </c>
      <c r="O1350" s="29" t="str">
        <f>IF($B1350="", "", IFERROR((VLOOKUP($B1350,Ingredients!$A:$H,6,FALSE)*($D1350/(VLOOKUP($B1350,Ingredients!$A:$H,3,FALSE)))), "ingredient not in list"))</f>
        <v/>
      </c>
      <c r="P1350" s="9" t="str">
        <f>IF(AND(G1350&lt;&gt;"",G1351=""),SUM(G$1:G1351)-SUM(P$1:P1349),"")</f>
        <v/>
      </c>
      <c r="Q1350" t="str">
        <f>IF(AND(O1350&lt;&gt;"",O1351=""),SUM(O$1:O1351)-SUM(Q$1:Q1349),"")</f>
        <v/>
      </c>
      <c r="R1350" s="114" t="str">
        <f>IF(AND(I1350&lt;&gt;"",I1351=""),SUM(I$1:I1351)-SUM(R$1:R1349),"")</f>
        <v/>
      </c>
      <c r="S1350" s="114" t="str">
        <f>IF(AND(K1350&lt;&gt;"",K1351=""),SUM(K$1:K1351)-SUM(S$1:S1349),"")</f>
        <v/>
      </c>
      <c r="T1350" s="114" t="str">
        <f>IF(AND(M1350&lt;&gt;"",M1351=""),SUM(M$1:M1351)-SUM(T$1:T1349),"")</f>
        <v/>
      </c>
      <c r="V1350" s="9" t="str">
        <f t="shared" si="237"/>
        <v/>
      </c>
      <c r="W1350" s="28" t="str">
        <f t="shared" si="238"/>
        <v/>
      </c>
      <c r="X1350" s="114" t="str">
        <f t="shared" si="239"/>
        <v/>
      </c>
      <c r="Y1350" s="114" t="str">
        <f t="shared" si="240"/>
        <v/>
      </c>
      <c r="Z1350" s="114" t="str">
        <f t="shared" si="241"/>
        <v/>
      </c>
    </row>
    <row r="1351" spans="3:26" ht="15.75" customHeight="1" x14ac:dyDescent="0.2">
      <c r="C1351" t="str">
        <f t="shared" si="231"/>
        <v/>
      </c>
      <c r="E1351" s="3" t="str">
        <f>IF(B1351="","",IFERROR(VLOOKUP(B1351,Ingredients!$A:$G,4,FALSE),"ingredient not in list"))</f>
        <v/>
      </c>
      <c r="F1351" t="str">
        <f t="shared" si="232"/>
        <v/>
      </c>
      <c r="G1351" s="9" t="str">
        <f>IF(B1351="", "", IFERROR((VLOOKUP(B1351,Ingredients!$A:$H,8,FALSE)*(D1351/(VLOOKUP(B1351,Ingredients!$A:$H,3,FALSE)))), "ingredient not in list"))</f>
        <v/>
      </c>
      <c r="H1351" t="str">
        <f t="shared" si="233"/>
        <v/>
      </c>
      <c r="I1351" s="69" t="str">
        <f>IF($B1351="", "", IFERROR((VLOOKUP($B1351,Ingredients!$A:$K,9,FALSE)*($D1351/(VLOOKUP($B1351,Ingredients!$A:$K,3,FALSE)))), "ingredient not in list"))</f>
        <v/>
      </c>
      <c r="J1351" t="str">
        <f t="shared" si="234"/>
        <v/>
      </c>
      <c r="K1351" s="69" t="str">
        <f>IF($B1351="", "", IFERROR((VLOOKUP($B1351,Ingredients!$A:$K,10,FALSE)*($D1351/(VLOOKUP($B1351,Ingredients!$A:$K,3,FALSE)))), "ingredient not in list"))</f>
        <v/>
      </c>
      <c r="L1351" t="str">
        <f t="shared" si="235"/>
        <v/>
      </c>
      <c r="M1351" s="69" t="str">
        <f>IF($B1351="", "", IFERROR((VLOOKUP($B1351,Ingredients!$A:$K,11,FALSE)*($D1351/(VLOOKUP($B1351,Ingredients!$A:$K,3,FALSE)))), "ingredient not in list"))</f>
        <v/>
      </c>
      <c r="N1351" t="str">
        <f t="shared" si="236"/>
        <v/>
      </c>
      <c r="O1351" s="29" t="str">
        <f>IF($B1351="", "", IFERROR((VLOOKUP($B1351,Ingredients!$A:$H,6,FALSE)*($D1351/(VLOOKUP($B1351,Ingredients!$A:$H,3,FALSE)))), "ingredient not in list"))</f>
        <v/>
      </c>
      <c r="P1351" s="9" t="str">
        <f>IF(AND(G1351&lt;&gt;"",G1352=""),SUM(G$1:G1352)-SUM(P$1:P1350),"")</f>
        <v/>
      </c>
      <c r="Q1351" t="str">
        <f>IF(AND(O1351&lt;&gt;"",O1352=""),SUM(O$1:O1352)-SUM(Q$1:Q1350),"")</f>
        <v/>
      </c>
      <c r="R1351" s="114" t="str">
        <f>IF(AND(I1351&lt;&gt;"",I1352=""),SUM(I$1:I1352)-SUM(R$1:R1350),"")</f>
        <v/>
      </c>
      <c r="S1351" s="114" t="str">
        <f>IF(AND(K1351&lt;&gt;"",K1352=""),SUM(K$1:K1352)-SUM(S$1:S1350),"")</f>
        <v/>
      </c>
      <c r="T1351" s="114" t="str">
        <f>IF(AND(M1351&lt;&gt;"",M1352=""),SUM(M$1:M1352)-SUM(T$1:T1350),"")</f>
        <v/>
      </c>
      <c r="V1351" s="9" t="str">
        <f t="shared" si="237"/>
        <v/>
      </c>
      <c r="W1351" s="28" t="str">
        <f t="shared" si="238"/>
        <v/>
      </c>
      <c r="X1351" s="114" t="str">
        <f t="shared" si="239"/>
        <v/>
      </c>
      <c r="Y1351" s="114" t="str">
        <f t="shared" si="240"/>
        <v/>
      </c>
      <c r="Z1351" s="114" t="str">
        <f t="shared" si="241"/>
        <v/>
      </c>
    </row>
    <row r="1352" spans="3:26" ht="15.75" customHeight="1" x14ac:dyDescent="0.2">
      <c r="C1352" t="str">
        <f t="shared" si="231"/>
        <v/>
      </c>
      <c r="E1352" s="3" t="str">
        <f>IF(B1352="","",IFERROR(VLOOKUP(B1352,Ingredients!$A:$G,4,FALSE),"ingredient not in list"))</f>
        <v/>
      </c>
      <c r="F1352" t="str">
        <f t="shared" si="232"/>
        <v/>
      </c>
      <c r="G1352" s="9" t="str">
        <f>IF(B1352="", "", IFERROR((VLOOKUP(B1352,Ingredients!$A:$H,8,FALSE)*(D1352/(VLOOKUP(B1352,Ingredients!$A:$H,3,FALSE)))), "ingredient not in list"))</f>
        <v/>
      </c>
      <c r="H1352" t="str">
        <f t="shared" si="233"/>
        <v/>
      </c>
      <c r="I1352" s="69" t="str">
        <f>IF($B1352="", "", IFERROR((VLOOKUP($B1352,Ingredients!$A:$K,9,FALSE)*($D1352/(VLOOKUP($B1352,Ingredients!$A:$K,3,FALSE)))), "ingredient not in list"))</f>
        <v/>
      </c>
      <c r="J1352" t="str">
        <f t="shared" si="234"/>
        <v/>
      </c>
      <c r="K1352" s="69" t="str">
        <f>IF($B1352="", "", IFERROR((VLOOKUP($B1352,Ingredients!$A:$K,10,FALSE)*($D1352/(VLOOKUP($B1352,Ingredients!$A:$K,3,FALSE)))), "ingredient not in list"))</f>
        <v/>
      </c>
      <c r="L1352" t="str">
        <f t="shared" si="235"/>
        <v/>
      </c>
      <c r="M1352" s="69" t="str">
        <f>IF($B1352="", "", IFERROR((VLOOKUP($B1352,Ingredients!$A:$K,11,FALSE)*($D1352/(VLOOKUP($B1352,Ingredients!$A:$K,3,FALSE)))), "ingredient not in list"))</f>
        <v/>
      </c>
      <c r="N1352" t="str">
        <f t="shared" si="236"/>
        <v/>
      </c>
      <c r="O1352" s="29" t="str">
        <f>IF($B1352="", "", IFERROR((VLOOKUP($B1352,Ingredients!$A:$H,6,FALSE)*($D1352/(VLOOKUP($B1352,Ingredients!$A:$H,3,FALSE)))), "ingredient not in list"))</f>
        <v/>
      </c>
      <c r="P1352" s="9" t="str">
        <f>IF(AND(G1352&lt;&gt;"",G1353=""),SUM(G$1:G1353)-SUM(P$1:P1351),"")</f>
        <v/>
      </c>
      <c r="Q1352" t="str">
        <f>IF(AND(O1352&lt;&gt;"",O1353=""),SUM(O$1:O1353)-SUM(Q$1:Q1351),"")</f>
        <v/>
      </c>
      <c r="R1352" s="114" t="str">
        <f>IF(AND(I1352&lt;&gt;"",I1353=""),SUM(I$1:I1353)-SUM(R$1:R1351),"")</f>
        <v/>
      </c>
      <c r="S1352" s="114" t="str">
        <f>IF(AND(K1352&lt;&gt;"",K1353=""),SUM(K$1:K1353)-SUM(S$1:S1351),"")</f>
        <v/>
      </c>
      <c r="T1352" s="114" t="str">
        <f>IF(AND(M1352&lt;&gt;"",M1353=""),SUM(M$1:M1353)-SUM(T$1:T1351),"")</f>
        <v/>
      </c>
      <c r="V1352" s="9" t="str">
        <f t="shared" si="237"/>
        <v/>
      </c>
      <c r="W1352" s="28" t="str">
        <f t="shared" si="238"/>
        <v/>
      </c>
      <c r="X1352" s="114" t="str">
        <f t="shared" si="239"/>
        <v/>
      </c>
      <c r="Y1352" s="114" t="str">
        <f t="shared" si="240"/>
        <v/>
      </c>
      <c r="Z1352" s="114" t="str">
        <f t="shared" si="241"/>
        <v/>
      </c>
    </row>
    <row r="1353" spans="3:26" ht="15.75" customHeight="1" x14ac:dyDescent="0.2">
      <c r="C1353" t="str">
        <f t="shared" si="231"/>
        <v/>
      </c>
      <c r="E1353" s="3" t="str">
        <f>IF(B1353="","",IFERROR(VLOOKUP(B1353,Ingredients!$A:$G,4,FALSE),"ingredient not in list"))</f>
        <v/>
      </c>
      <c r="F1353" t="str">
        <f t="shared" si="232"/>
        <v/>
      </c>
      <c r="G1353" s="9" t="str">
        <f>IF(B1353="", "", IFERROR((VLOOKUP(B1353,Ingredients!$A:$H,8,FALSE)*(D1353/(VLOOKUP(B1353,Ingredients!$A:$H,3,FALSE)))), "ingredient not in list"))</f>
        <v/>
      </c>
      <c r="H1353" t="str">
        <f t="shared" si="233"/>
        <v/>
      </c>
      <c r="I1353" s="69" t="str">
        <f>IF($B1353="", "", IFERROR((VLOOKUP($B1353,Ingredients!$A:$K,9,FALSE)*($D1353/(VLOOKUP($B1353,Ingredients!$A:$K,3,FALSE)))), "ingredient not in list"))</f>
        <v/>
      </c>
      <c r="J1353" t="str">
        <f t="shared" si="234"/>
        <v/>
      </c>
      <c r="K1353" s="69" t="str">
        <f>IF($B1353="", "", IFERROR((VLOOKUP($B1353,Ingredients!$A:$K,10,FALSE)*($D1353/(VLOOKUP($B1353,Ingredients!$A:$K,3,FALSE)))), "ingredient not in list"))</f>
        <v/>
      </c>
      <c r="L1353" t="str">
        <f t="shared" si="235"/>
        <v/>
      </c>
      <c r="M1353" s="69" t="str">
        <f>IF($B1353="", "", IFERROR((VLOOKUP($B1353,Ingredients!$A:$K,11,FALSE)*($D1353/(VLOOKUP($B1353,Ingredients!$A:$K,3,FALSE)))), "ingredient not in list"))</f>
        <v/>
      </c>
      <c r="N1353" t="str">
        <f t="shared" si="236"/>
        <v/>
      </c>
      <c r="O1353" s="29" t="str">
        <f>IF($B1353="", "", IFERROR((VLOOKUP($B1353,Ingredients!$A:$H,6,FALSE)*($D1353/(VLOOKUP($B1353,Ingredients!$A:$H,3,FALSE)))), "ingredient not in list"))</f>
        <v/>
      </c>
      <c r="P1353" s="9" t="str">
        <f>IF(AND(G1353&lt;&gt;"",G1354=""),SUM(G$1:G1354)-SUM(P$1:P1352),"")</f>
        <v/>
      </c>
      <c r="Q1353" t="str">
        <f>IF(AND(O1353&lt;&gt;"",O1354=""),SUM(O$1:O1354)-SUM(Q$1:Q1352),"")</f>
        <v/>
      </c>
      <c r="R1353" s="114" t="str">
        <f>IF(AND(I1353&lt;&gt;"",I1354=""),SUM(I$1:I1354)-SUM(R$1:R1352),"")</f>
        <v/>
      </c>
      <c r="S1353" s="114" t="str">
        <f>IF(AND(K1353&lt;&gt;"",K1354=""),SUM(K$1:K1354)-SUM(S$1:S1352),"")</f>
        <v/>
      </c>
      <c r="T1353" s="114" t="str">
        <f>IF(AND(M1353&lt;&gt;"",M1354=""),SUM(M$1:M1354)-SUM(T$1:T1352),"")</f>
        <v/>
      </c>
      <c r="V1353" s="9" t="str">
        <f t="shared" si="237"/>
        <v/>
      </c>
      <c r="W1353" s="28" t="str">
        <f t="shared" si="238"/>
        <v/>
      </c>
      <c r="X1353" s="114" t="str">
        <f t="shared" si="239"/>
        <v/>
      </c>
      <c r="Y1353" s="114" t="str">
        <f t="shared" si="240"/>
        <v/>
      </c>
      <c r="Z1353" s="114" t="str">
        <f t="shared" si="241"/>
        <v/>
      </c>
    </row>
    <row r="1354" spans="3:26" ht="15.75" customHeight="1" x14ac:dyDescent="0.2">
      <c r="C1354" t="str">
        <f t="shared" si="231"/>
        <v/>
      </c>
      <c r="E1354" s="3" t="str">
        <f>IF(B1354="","",IFERROR(VLOOKUP(B1354,Ingredients!$A:$G,4,FALSE),"ingredient not in list"))</f>
        <v/>
      </c>
      <c r="F1354" t="str">
        <f t="shared" si="232"/>
        <v/>
      </c>
      <c r="G1354" s="9" t="str">
        <f>IF(B1354="", "", IFERROR((VLOOKUP(B1354,Ingredients!$A:$H,8,FALSE)*(D1354/(VLOOKUP(B1354,Ingredients!$A:$H,3,FALSE)))), "ingredient not in list"))</f>
        <v/>
      </c>
      <c r="H1354" t="str">
        <f t="shared" si="233"/>
        <v/>
      </c>
      <c r="I1354" s="69" t="str">
        <f>IF($B1354="", "", IFERROR((VLOOKUP($B1354,Ingredients!$A:$K,9,FALSE)*($D1354/(VLOOKUP($B1354,Ingredients!$A:$K,3,FALSE)))), "ingredient not in list"))</f>
        <v/>
      </c>
      <c r="J1354" t="str">
        <f t="shared" si="234"/>
        <v/>
      </c>
      <c r="K1354" s="69" t="str">
        <f>IF($B1354="", "", IFERROR((VLOOKUP($B1354,Ingredients!$A:$K,10,FALSE)*($D1354/(VLOOKUP($B1354,Ingredients!$A:$K,3,FALSE)))), "ingredient not in list"))</f>
        <v/>
      </c>
      <c r="L1354" t="str">
        <f t="shared" si="235"/>
        <v/>
      </c>
      <c r="M1354" s="69" t="str">
        <f>IF($B1354="", "", IFERROR((VLOOKUP($B1354,Ingredients!$A:$K,11,FALSE)*($D1354/(VLOOKUP($B1354,Ingredients!$A:$K,3,FALSE)))), "ingredient not in list"))</f>
        <v/>
      </c>
      <c r="N1354" t="str">
        <f t="shared" si="236"/>
        <v/>
      </c>
      <c r="O1354" s="29" t="str">
        <f>IF($B1354="", "", IFERROR((VLOOKUP($B1354,Ingredients!$A:$H,6,FALSE)*($D1354/(VLOOKUP($B1354,Ingredients!$A:$H,3,FALSE)))), "ingredient not in list"))</f>
        <v/>
      </c>
      <c r="P1354" s="9" t="str">
        <f>IF(AND(G1354&lt;&gt;"",G1355=""),SUM(G$1:G1355)-SUM(P$1:P1353),"")</f>
        <v/>
      </c>
      <c r="Q1354" t="str">
        <f>IF(AND(O1354&lt;&gt;"",O1355=""),SUM(O$1:O1355)-SUM(Q$1:Q1353),"")</f>
        <v/>
      </c>
      <c r="R1354" s="114" t="str">
        <f>IF(AND(I1354&lt;&gt;"",I1355=""),SUM(I$1:I1355)-SUM(R$1:R1353),"")</f>
        <v/>
      </c>
      <c r="S1354" s="114" t="str">
        <f>IF(AND(K1354&lt;&gt;"",K1355=""),SUM(K$1:K1355)-SUM(S$1:S1353),"")</f>
        <v/>
      </c>
      <c r="T1354" s="114" t="str">
        <f>IF(AND(M1354&lt;&gt;"",M1355=""),SUM(M$1:M1355)-SUM(T$1:T1353),"")</f>
        <v/>
      </c>
      <c r="V1354" s="9" t="str">
        <f t="shared" si="237"/>
        <v/>
      </c>
      <c r="W1354" s="28" t="str">
        <f t="shared" si="238"/>
        <v/>
      </c>
      <c r="X1354" s="114" t="str">
        <f t="shared" si="239"/>
        <v/>
      </c>
      <c r="Y1354" s="114" t="str">
        <f t="shared" si="240"/>
        <v/>
      </c>
      <c r="Z1354" s="114" t="str">
        <f t="shared" si="241"/>
        <v/>
      </c>
    </row>
    <row r="1355" spans="3:26" ht="15.75" customHeight="1" x14ac:dyDescent="0.2">
      <c r="C1355" t="str">
        <f t="shared" si="231"/>
        <v/>
      </c>
      <c r="E1355" s="3" t="str">
        <f>IF(B1355="","",IFERROR(VLOOKUP(B1355,Ingredients!$A:$G,4,FALSE),"ingredient not in list"))</f>
        <v/>
      </c>
      <c r="F1355" t="str">
        <f t="shared" si="232"/>
        <v/>
      </c>
      <c r="G1355" s="9" t="str">
        <f>IF(B1355="", "", IFERROR((VLOOKUP(B1355,Ingredients!$A:$H,8,FALSE)*(D1355/(VLOOKUP(B1355,Ingredients!$A:$H,3,FALSE)))), "ingredient not in list"))</f>
        <v/>
      </c>
      <c r="H1355" t="str">
        <f t="shared" si="233"/>
        <v/>
      </c>
      <c r="I1355" s="69" t="str">
        <f>IF($B1355="", "", IFERROR((VLOOKUP($B1355,Ingredients!$A:$K,9,FALSE)*($D1355/(VLOOKUP($B1355,Ingredients!$A:$K,3,FALSE)))), "ingredient not in list"))</f>
        <v/>
      </c>
      <c r="J1355" t="str">
        <f t="shared" si="234"/>
        <v/>
      </c>
      <c r="K1355" s="69" t="str">
        <f>IF($B1355="", "", IFERROR((VLOOKUP($B1355,Ingredients!$A:$K,10,FALSE)*($D1355/(VLOOKUP($B1355,Ingredients!$A:$K,3,FALSE)))), "ingredient not in list"))</f>
        <v/>
      </c>
      <c r="L1355" t="str">
        <f t="shared" si="235"/>
        <v/>
      </c>
      <c r="M1355" s="69" t="str">
        <f>IF($B1355="", "", IFERROR((VLOOKUP($B1355,Ingredients!$A:$K,11,FALSE)*($D1355/(VLOOKUP($B1355,Ingredients!$A:$K,3,FALSE)))), "ingredient not in list"))</f>
        <v/>
      </c>
      <c r="N1355" t="str">
        <f t="shared" si="236"/>
        <v/>
      </c>
      <c r="O1355" s="29" t="str">
        <f>IF($B1355="", "", IFERROR((VLOOKUP($B1355,Ingredients!$A:$H,6,FALSE)*($D1355/(VLOOKUP($B1355,Ingredients!$A:$H,3,FALSE)))), "ingredient not in list"))</f>
        <v/>
      </c>
      <c r="P1355" s="9" t="str">
        <f>IF(AND(G1355&lt;&gt;"",G1356=""),SUM(G$1:G1356)-SUM(P$1:P1354),"")</f>
        <v/>
      </c>
      <c r="Q1355" t="str">
        <f>IF(AND(O1355&lt;&gt;"",O1356=""),SUM(O$1:O1356)-SUM(Q$1:Q1354),"")</f>
        <v/>
      </c>
      <c r="R1355" s="114" t="str">
        <f>IF(AND(I1355&lt;&gt;"",I1356=""),SUM(I$1:I1356)-SUM(R$1:R1354),"")</f>
        <v/>
      </c>
      <c r="S1355" s="114" t="str">
        <f>IF(AND(K1355&lt;&gt;"",K1356=""),SUM(K$1:K1356)-SUM(S$1:S1354),"")</f>
        <v/>
      </c>
      <c r="T1355" s="114" t="str">
        <f>IF(AND(M1355&lt;&gt;"",M1356=""),SUM(M$1:M1356)-SUM(T$1:T1354),"")</f>
        <v/>
      </c>
      <c r="V1355" s="9" t="str">
        <f t="shared" si="237"/>
        <v/>
      </c>
      <c r="W1355" s="28" t="str">
        <f t="shared" si="238"/>
        <v/>
      </c>
      <c r="X1355" s="114" t="str">
        <f t="shared" si="239"/>
        <v/>
      </c>
      <c r="Y1355" s="114" t="str">
        <f t="shared" si="240"/>
        <v/>
      </c>
      <c r="Z1355" s="114" t="str">
        <f t="shared" si="241"/>
        <v/>
      </c>
    </row>
    <row r="1356" spans="3:26" ht="15.75" customHeight="1" x14ac:dyDescent="0.2">
      <c r="C1356" t="str">
        <f t="shared" si="231"/>
        <v/>
      </c>
      <c r="E1356" s="3" t="str">
        <f>IF(B1356="","",IFERROR(VLOOKUP(B1356,Ingredients!$A:$G,4,FALSE),"ingredient not in list"))</f>
        <v/>
      </c>
      <c r="F1356" t="str">
        <f t="shared" si="232"/>
        <v/>
      </c>
      <c r="G1356" s="9" t="str">
        <f>IF(B1356="", "", IFERROR((VLOOKUP(B1356,Ingredients!$A:$H,8,FALSE)*(D1356/(VLOOKUP(B1356,Ingredients!$A:$H,3,FALSE)))), "ingredient not in list"))</f>
        <v/>
      </c>
      <c r="H1356" t="str">
        <f t="shared" si="233"/>
        <v/>
      </c>
      <c r="I1356" s="69" t="str">
        <f>IF($B1356="", "", IFERROR((VLOOKUP($B1356,Ingredients!$A:$K,9,FALSE)*($D1356/(VLOOKUP($B1356,Ingredients!$A:$K,3,FALSE)))), "ingredient not in list"))</f>
        <v/>
      </c>
      <c r="J1356" t="str">
        <f t="shared" si="234"/>
        <v/>
      </c>
      <c r="K1356" s="69" t="str">
        <f>IF($B1356="", "", IFERROR((VLOOKUP($B1356,Ingredients!$A:$K,10,FALSE)*($D1356/(VLOOKUP($B1356,Ingredients!$A:$K,3,FALSE)))), "ingredient not in list"))</f>
        <v/>
      </c>
      <c r="L1356" t="str">
        <f t="shared" si="235"/>
        <v/>
      </c>
      <c r="M1356" s="69" t="str">
        <f>IF($B1356="", "", IFERROR((VLOOKUP($B1356,Ingredients!$A:$K,11,FALSE)*($D1356/(VLOOKUP($B1356,Ingredients!$A:$K,3,FALSE)))), "ingredient not in list"))</f>
        <v/>
      </c>
      <c r="N1356" t="str">
        <f t="shared" si="236"/>
        <v/>
      </c>
      <c r="O1356" s="29" t="str">
        <f>IF($B1356="", "", IFERROR((VLOOKUP($B1356,Ingredients!$A:$H,6,FALSE)*($D1356/(VLOOKUP($B1356,Ingredients!$A:$H,3,FALSE)))), "ingredient not in list"))</f>
        <v/>
      </c>
      <c r="P1356" s="9" t="str">
        <f>IF(AND(G1356&lt;&gt;"",G1357=""),SUM(G$1:G1357)-SUM(P$1:P1355),"")</f>
        <v/>
      </c>
      <c r="Q1356" t="str">
        <f>IF(AND(O1356&lt;&gt;"",O1357=""),SUM(O$1:O1357)-SUM(Q$1:Q1355),"")</f>
        <v/>
      </c>
      <c r="R1356" s="114" t="str">
        <f>IF(AND(I1356&lt;&gt;"",I1357=""),SUM(I$1:I1357)-SUM(R$1:R1355),"")</f>
        <v/>
      </c>
      <c r="S1356" s="114" t="str">
        <f>IF(AND(K1356&lt;&gt;"",K1357=""),SUM(K$1:K1357)-SUM(S$1:S1355),"")</f>
        <v/>
      </c>
      <c r="T1356" s="114" t="str">
        <f>IF(AND(M1356&lt;&gt;"",M1357=""),SUM(M$1:M1357)-SUM(T$1:T1355),"")</f>
        <v/>
      </c>
      <c r="V1356" s="9" t="str">
        <f t="shared" si="237"/>
        <v/>
      </c>
      <c r="W1356" s="28" t="str">
        <f t="shared" si="238"/>
        <v/>
      </c>
      <c r="X1356" s="114" t="str">
        <f t="shared" si="239"/>
        <v/>
      </c>
      <c r="Y1356" s="114" t="str">
        <f t="shared" si="240"/>
        <v/>
      </c>
      <c r="Z1356" s="114" t="str">
        <f t="shared" si="241"/>
        <v/>
      </c>
    </row>
    <row r="1357" spans="3:26" ht="15.75" customHeight="1" x14ac:dyDescent="0.2">
      <c r="C1357" t="str">
        <f t="shared" si="231"/>
        <v/>
      </c>
      <c r="E1357" s="3" t="str">
        <f>IF(B1357="","",IFERROR(VLOOKUP(B1357,Ingredients!$A:$G,4,FALSE),"ingredient not in list"))</f>
        <v/>
      </c>
      <c r="F1357" t="str">
        <f t="shared" si="232"/>
        <v/>
      </c>
      <c r="G1357" s="9" t="str">
        <f>IF(B1357="", "", IFERROR((VLOOKUP(B1357,Ingredients!$A:$H,8,FALSE)*(D1357/(VLOOKUP(B1357,Ingredients!$A:$H,3,FALSE)))), "ingredient not in list"))</f>
        <v/>
      </c>
      <c r="H1357" t="str">
        <f t="shared" si="233"/>
        <v/>
      </c>
      <c r="I1357" s="69" t="str">
        <f>IF($B1357="", "", IFERROR((VLOOKUP($B1357,Ingredients!$A:$K,9,FALSE)*($D1357/(VLOOKUP($B1357,Ingredients!$A:$K,3,FALSE)))), "ingredient not in list"))</f>
        <v/>
      </c>
      <c r="J1357" t="str">
        <f t="shared" si="234"/>
        <v/>
      </c>
      <c r="K1357" s="69" t="str">
        <f>IF($B1357="", "", IFERROR((VLOOKUP($B1357,Ingredients!$A:$K,10,FALSE)*($D1357/(VLOOKUP($B1357,Ingredients!$A:$K,3,FALSE)))), "ingredient not in list"))</f>
        <v/>
      </c>
      <c r="L1357" t="str">
        <f t="shared" si="235"/>
        <v/>
      </c>
      <c r="M1357" s="69" t="str">
        <f>IF($B1357="", "", IFERROR((VLOOKUP($B1357,Ingredients!$A:$K,11,FALSE)*($D1357/(VLOOKUP($B1357,Ingredients!$A:$K,3,FALSE)))), "ingredient not in list"))</f>
        <v/>
      </c>
      <c r="N1357" t="str">
        <f t="shared" si="236"/>
        <v/>
      </c>
      <c r="O1357" s="29" t="str">
        <f>IF($B1357="", "", IFERROR((VLOOKUP($B1357,Ingredients!$A:$H,6,FALSE)*($D1357/(VLOOKUP($B1357,Ingredients!$A:$H,3,FALSE)))), "ingredient not in list"))</f>
        <v/>
      </c>
      <c r="P1357" s="9" t="str">
        <f>IF(AND(G1357&lt;&gt;"",G1358=""),SUM(G$1:G1358)-SUM(P$1:P1356),"")</f>
        <v/>
      </c>
      <c r="Q1357" t="str">
        <f>IF(AND(O1357&lt;&gt;"",O1358=""),SUM(O$1:O1358)-SUM(Q$1:Q1356),"")</f>
        <v/>
      </c>
      <c r="R1357" s="114" t="str">
        <f>IF(AND(I1357&lt;&gt;"",I1358=""),SUM(I$1:I1358)-SUM(R$1:R1356),"")</f>
        <v/>
      </c>
      <c r="S1357" s="114" t="str">
        <f>IF(AND(K1357&lt;&gt;"",K1358=""),SUM(K$1:K1358)-SUM(S$1:S1356),"")</f>
        <v/>
      </c>
      <c r="T1357" s="114" t="str">
        <f>IF(AND(M1357&lt;&gt;"",M1358=""),SUM(M$1:M1358)-SUM(T$1:T1356),"")</f>
        <v/>
      </c>
      <c r="V1357" s="9" t="str">
        <f t="shared" si="237"/>
        <v/>
      </c>
      <c r="W1357" s="28" t="str">
        <f t="shared" si="238"/>
        <v/>
      </c>
      <c r="X1357" s="114" t="str">
        <f t="shared" si="239"/>
        <v/>
      </c>
      <c r="Y1357" s="114" t="str">
        <f t="shared" si="240"/>
        <v/>
      </c>
      <c r="Z1357" s="114" t="str">
        <f t="shared" si="241"/>
        <v/>
      </c>
    </row>
    <row r="1358" spans="3:26" ht="15.75" customHeight="1" x14ac:dyDescent="0.2">
      <c r="C1358" t="str">
        <f t="shared" si="231"/>
        <v/>
      </c>
      <c r="E1358" s="3" t="str">
        <f>IF(B1358="","",IFERROR(VLOOKUP(B1358,Ingredients!$A:$G,4,FALSE),"ingredient not in list"))</f>
        <v/>
      </c>
      <c r="F1358" t="str">
        <f t="shared" si="232"/>
        <v/>
      </c>
      <c r="G1358" s="9" t="str">
        <f>IF(B1358="", "", IFERROR((VLOOKUP(B1358,Ingredients!$A:$H,8,FALSE)*(D1358/(VLOOKUP(B1358,Ingredients!$A:$H,3,FALSE)))), "ingredient not in list"))</f>
        <v/>
      </c>
      <c r="H1358" t="str">
        <f t="shared" si="233"/>
        <v/>
      </c>
      <c r="I1358" s="69" t="str">
        <f>IF($B1358="", "", IFERROR((VLOOKUP($B1358,Ingredients!$A:$K,9,FALSE)*($D1358/(VLOOKUP($B1358,Ingredients!$A:$K,3,FALSE)))), "ingredient not in list"))</f>
        <v/>
      </c>
      <c r="J1358" t="str">
        <f t="shared" si="234"/>
        <v/>
      </c>
      <c r="K1358" s="69" t="str">
        <f>IF($B1358="", "", IFERROR((VLOOKUP($B1358,Ingredients!$A:$K,10,FALSE)*($D1358/(VLOOKUP($B1358,Ingredients!$A:$K,3,FALSE)))), "ingredient not in list"))</f>
        <v/>
      </c>
      <c r="L1358" t="str">
        <f t="shared" si="235"/>
        <v/>
      </c>
      <c r="M1358" s="69" t="str">
        <f>IF($B1358="", "", IFERROR((VLOOKUP($B1358,Ingredients!$A:$K,11,FALSE)*($D1358/(VLOOKUP($B1358,Ingredients!$A:$K,3,FALSE)))), "ingredient not in list"))</f>
        <v/>
      </c>
      <c r="N1358" t="str">
        <f t="shared" si="236"/>
        <v/>
      </c>
      <c r="O1358" s="29" t="str">
        <f>IF($B1358="", "", IFERROR((VLOOKUP($B1358,Ingredients!$A:$H,6,FALSE)*($D1358/(VLOOKUP($B1358,Ingredients!$A:$H,3,FALSE)))), "ingredient not in list"))</f>
        <v/>
      </c>
      <c r="P1358" s="9" t="str">
        <f>IF(AND(G1358&lt;&gt;"",G1359=""),SUM(G$1:G1359)-SUM(P$1:P1357),"")</f>
        <v/>
      </c>
      <c r="Q1358" t="str">
        <f>IF(AND(O1358&lt;&gt;"",O1359=""),SUM(O$1:O1359)-SUM(Q$1:Q1357),"")</f>
        <v/>
      </c>
      <c r="R1358" s="114" t="str">
        <f>IF(AND(I1358&lt;&gt;"",I1359=""),SUM(I$1:I1359)-SUM(R$1:R1357),"")</f>
        <v/>
      </c>
      <c r="S1358" s="114" t="str">
        <f>IF(AND(K1358&lt;&gt;"",K1359=""),SUM(K$1:K1359)-SUM(S$1:S1357),"")</f>
        <v/>
      </c>
      <c r="T1358" s="114" t="str">
        <f>IF(AND(M1358&lt;&gt;"",M1359=""),SUM(M$1:M1359)-SUM(T$1:T1357),"")</f>
        <v/>
      </c>
      <c r="V1358" s="9" t="str">
        <f t="shared" si="237"/>
        <v/>
      </c>
      <c r="W1358" s="28" t="str">
        <f t="shared" si="238"/>
        <v/>
      </c>
      <c r="X1358" s="114" t="str">
        <f t="shared" si="239"/>
        <v/>
      </c>
      <c r="Y1358" s="114" t="str">
        <f t="shared" si="240"/>
        <v/>
      </c>
      <c r="Z1358" s="114" t="str">
        <f t="shared" si="241"/>
        <v/>
      </c>
    </row>
    <row r="1359" spans="3:26" ht="15.75" customHeight="1" x14ac:dyDescent="0.2">
      <c r="C1359" t="str">
        <f t="shared" si="231"/>
        <v/>
      </c>
      <c r="E1359" s="3" t="str">
        <f>IF(B1359="","",IFERROR(VLOOKUP(B1359,Ingredients!$A:$G,4,FALSE),"ingredient not in list"))</f>
        <v/>
      </c>
      <c r="F1359" t="str">
        <f t="shared" si="232"/>
        <v/>
      </c>
      <c r="G1359" s="9" t="str">
        <f>IF(B1359="", "", IFERROR((VLOOKUP(B1359,Ingredients!$A:$H,8,FALSE)*(D1359/(VLOOKUP(B1359,Ingredients!$A:$H,3,FALSE)))), "ingredient not in list"))</f>
        <v/>
      </c>
      <c r="H1359" t="str">
        <f t="shared" si="233"/>
        <v/>
      </c>
      <c r="I1359" s="69" t="str">
        <f>IF($B1359="", "", IFERROR((VLOOKUP($B1359,Ingredients!$A:$K,9,FALSE)*($D1359/(VLOOKUP($B1359,Ingredients!$A:$K,3,FALSE)))), "ingredient not in list"))</f>
        <v/>
      </c>
      <c r="J1359" t="str">
        <f t="shared" si="234"/>
        <v/>
      </c>
      <c r="K1359" s="69" t="str">
        <f>IF($B1359="", "", IFERROR((VLOOKUP($B1359,Ingredients!$A:$K,10,FALSE)*($D1359/(VLOOKUP($B1359,Ingredients!$A:$K,3,FALSE)))), "ingredient not in list"))</f>
        <v/>
      </c>
      <c r="L1359" t="str">
        <f t="shared" si="235"/>
        <v/>
      </c>
      <c r="M1359" s="69" t="str">
        <f>IF($B1359="", "", IFERROR((VLOOKUP($B1359,Ingredients!$A:$K,11,FALSE)*($D1359/(VLOOKUP($B1359,Ingredients!$A:$K,3,FALSE)))), "ingredient not in list"))</f>
        <v/>
      </c>
      <c r="N1359" t="str">
        <f t="shared" si="236"/>
        <v/>
      </c>
      <c r="O1359" s="29" t="str">
        <f>IF($B1359="", "", IFERROR((VLOOKUP($B1359,Ingredients!$A:$H,6,FALSE)*($D1359/(VLOOKUP($B1359,Ingredients!$A:$H,3,FALSE)))), "ingredient not in list"))</f>
        <v/>
      </c>
      <c r="P1359" s="9" t="str">
        <f>IF(AND(G1359&lt;&gt;"",G1360=""),SUM(G$1:G1360)-SUM(P$1:P1358),"")</f>
        <v/>
      </c>
      <c r="Q1359" t="str">
        <f>IF(AND(O1359&lt;&gt;"",O1360=""),SUM(O$1:O1360)-SUM(Q$1:Q1358),"")</f>
        <v/>
      </c>
      <c r="R1359" s="114" t="str">
        <f>IF(AND(I1359&lt;&gt;"",I1360=""),SUM(I$1:I1360)-SUM(R$1:R1358),"")</f>
        <v/>
      </c>
      <c r="S1359" s="114" t="str">
        <f>IF(AND(K1359&lt;&gt;"",K1360=""),SUM(K$1:K1360)-SUM(S$1:S1358),"")</f>
        <v/>
      </c>
      <c r="T1359" s="114" t="str">
        <f>IF(AND(M1359&lt;&gt;"",M1360=""),SUM(M$1:M1360)-SUM(T$1:T1358),"")</f>
        <v/>
      </c>
      <c r="V1359" s="9" t="str">
        <f t="shared" si="237"/>
        <v/>
      </c>
      <c r="W1359" s="28" t="str">
        <f t="shared" si="238"/>
        <v/>
      </c>
      <c r="X1359" s="114" t="str">
        <f t="shared" si="239"/>
        <v/>
      </c>
      <c r="Y1359" s="114" t="str">
        <f t="shared" si="240"/>
        <v/>
      </c>
      <c r="Z1359" s="114" t="str">
        <f t="shared" si="241"/>
        <v/>
      </c>
    </row>
    <row r="1360" spans="3:26" ht="15.75" customHeight="1" x14ac:dyDescent="0.2">
      <c r="C1360" t="str">
        <f t="shared" si="231"/>
        <v/>
      </c>
      <c r="E1360" s="3" t="str">
        <f>IF(B1360="","",IFERROR(VLOOKUP(B1360,Ingredients!$A:$G,4,FALSE),"ingredient not in list"))</f>
        <v/>
      </c>
      <c r="F1360" t="str">
        <f t="shared" si="232"/>
        <v/>
      </c>
      <c r="G1360" s="9" t="str">
        <f>IF(B1360="", "", IFERROR((VLOOKUP(B1360,Ingredients!$A:$H,8,FALSE)*(D1360/(VLOOKUP(B1360,Ingredients!$A:$H,3,FALSE)))), "ingredient not in list"))</f>
        <v/>
      </c>
      <c r="H1360" t="str">
        <f t="shared" si="233"/>
        <v/>
      </c>
      <c r="I1360" s="69" t="str">
        <f>IF($B1360="", "", IFERROR((VLOOKUP($B1360,Ingredients!$A:$K,9,FALSE)*($D1360/(VLOOKUP($B1360,Ingredients!$A:$K,3,FALSE)))), "ingredient not in list"))</f>
        <v/>
      </c>
      <c r="J1360" t="str">
        <f t="shared" si="234"/>
        <v/>
      </c>
      <c r="K1360" s="69" t="str">
        <f>IF($B1360="", "", IFERROR((VLOOKUP($B1360,Ingredients!$A:$K,10,FALSE)*($D1360/(VLOOKUP($B1360,Ingredients!$A:$K,3,FALSE)))), "ingredient not in list"))</f>
        <v/>
      </c>
      <c r="L1360" t="str">
        <f t="shared" si="235"/>
        <v/>
      </c>
      <c r="M1360" s="69" t="str">
        <f>IF($B1360="", "", IFERROR((VLOOKUP($B1360,Ingredients!$A:$K,11,FALSE)*($D1360/(VLOOKUP($B1360,Ingredients!$A:$K,3,FALSE)))), "ingredient not in list"))</f>
        <v/>
      </c>
      <c r="N1360" t="str">
        <f t="shared" si="236"/>
        <v/>
      </c>
      <c r="O1360" s="29" t="str">
        <f>IF($B1360="", "", IFERROR((VLOOKUP($B1360,Ingredients!$A:$H,6,FALSE)*($D1360/(VLOOKUP($B1360,Ingredients!$A:$H,3,FALSE)))), "ingredient not in list"))</f>
        <v/>
      </c>
      <c r="P1360" s="9" t="str">
        <f>IF(AND(G1360&lt;&gt;"",G1361=""),SUM(G$1:G1361)-SUM(P$1:P1359),"")</f>
        <v/>
      </c>
      <c r="Q1360" t="str">
        <f>IF(AND(O1360&lt;&gt;"",O1361=""),SUM(O$1:O1361)-SUM(Q$1:Q1359),"")</f>
        <v/>
      </c>
      <c r="R1360" s="114" t="str">
        <f>IF(AND(I1360&lt;&gt;"",I1361=""),SUM(I$1:I1361)-SUM(R$1:R1359),"")</f>
        <v/>
      </c>
      <c r="S1360" s="114" t="str">
        <f>IF(AND(K1360&lt;&gt;"",K1361=""),SUM(K$1:K1361)-SUM(S$1:S1359),"")</f>
        <v/>
      </c>
      <c r="T1360" s="114" t="str">
        <f>IF(AND(M1360&lt;&gt;"",M1361=""),SUM(M$1:M1361)-SUM(T$1:T1359),"")</f>
        <v/>
      </c>
      <c r="V1360" s="9" t="str">
        <f t="shared" si="237"/>
        <v/>
      </c>
      <c r="W1360" s="28" t="str">
        <f t="shared" si="238"/>
        <v/>
      </c>
      <c r="X1360" s="114" t="str">
        <f t="shared" si="239"/>
        <v/>
      </c>
      <c r="Y1360" s="114" t="str">
        <f t="shared" si="240"/>
        <v/>
      </c>
      <c r="Z1360" s="114" t="str">
        <f t="shared" si="241"/>
        <v/>
      </c>
    </row>
    <row r="1361" spans="3:26" ht="15.75" customHeight="1" x14ac:dyDescent="0.2">
      <c r="C1361" t="str">
        <f t="shared" si="231"/>
        <v/>
      </c>
      <c r="E1361" s="3" t="str">
        <f>IF(B1361="","",IFERROR(VLOOKUP(B1361,Ingredients!$A:$G,4,FALSE),"ingredient not in list"))</f>
        <v/>
      </c>
      <c r="F1361" t="str">
        <f t="shared" si="232"/>
        <v/>
      </c>
      <c r="G1361" s="9" t="str">
        <f>IF(B1361="", "", IFERROR((VLOOKUP(B1361,Ingredients!$A:$H,8,FALSE)*(D1361/(VLOOKUP(B1361,Ingredients!$A:$H,3,FALSE)))), "ingredient not in list"))</f>
        <v/>
      </c>
      <c r="H1361" t="str">
        <f t="shared" si="233"/>
        <v/>
      </c>
      <c r="I1361" s="69" t="str">
        <f>IF($B1361="", "", IFERROR((VLOOKUP($B1361,Ingredients!$A:$K,9,FALSE)*($D1361/(VLOOKUP($B1361,Ingredients!$A:$K,3,FALSE)))), "ingredient not in list"))</f>
        <v/>
      </c>
      <c r="J1361" t="str">
        <f t="shared" si="234"/>
        <v/>
      </c>
      <c r="K1361" s="69" t="str">
        <f>IF($B1361="", "", IFERROR((VLOOKUP($B1361,Ingredients!$A:$K,10,FALSE)*($D1361/(VLOOKUP($B1361,Ingredients!$A:$K,3,FALSE)))), "ingredient not in list"))</f>
        <v/>
      </c>
      <c r="L1361" t="str">
        <f t="shared" si="235"/>
        <v/>
      </c>
      <c r="M1361" s="69" t="str">
        <f>IF($B1361="", "", IFERROR((VLOOKUP($B1361,Ingredients!$A:$K,11,FALSE)*($D1361/(VLOOKUP($B1361,Ingredients!$A:$K,3,FALSE)))), "ingredient not in list"))</f>
        <v/>
      </c>
      <c r="N1361" t="str">
        <f t="shared" si="236"/>
        <v/>
      </c>
      <c r="O1361" s="29" t="str">
        <f>IF($B1361="", "", IFERROR((VLOOKUP($B1361,Ingredients!$A:$H,6,FALSE)*($D1361/(VLOOKUP($B1361,Ingredients!$A:$H,3,FALSE)))), "ingredient not in list"))</f>
        <v/>
      </c>
      <c r="P1361" s="9" t="str">
        <f>IF(AND(G1361&lt;&gt;"",G1362=""),SUM(G$1:G1362)-SUM(P$1:P1360),"")</f>
        <v/>
      </c>
      <c r="Q1361" t="str">
        <f>IF(AND(O1361&lt;&gt;"",O1362=""),SUM(O$1:O1362)-SUM(Q$1:Q1360),"")</f>
        <v/>
      </c>
      <c r="R1361" s="114" t="str">
        <f>IF(AND(I1361&lt;&gt;"",I1362=""),SUM(I$1:I1362)-SUM(R$1:R1360),"")</f>
        <v/>
      </c>
      <c r="S1361" s="114" t="str">
        <f>IF(AND(K1361&lt;&gt;"",K1362=""),SUM(K$1:K1362)-SUM(S$1:S1360),"")</f>
        <v/>
      </c>
      <c r="T1361" s="114" t="str">
        <f>IF(AND(M1361&lt;&gt;"",M1362=""),SUM(M$1:M1362)-SUM(T$1:T1360),"")</f>
        <v/>
      </c>
      <c r="V1361" s="9" t="str">
        <f t="shared" si="237"/>
        <v/>
      </c>
      <c r="W1361" s="28" t="str">
        <f t="shared" si="238"/>
        <v/>
      </c>
      <c r="X1361" s="114" t="str">
        <f t="shared" si="239"/>
        <v/>
      </c>
      <c r="Y1361" s="114" t="str">
        <f t="shared" si="240"/>
        <v/>
      </c>
      <c r="Z1361" s="114" t="str">
        <f t="shared" si="241"/>
        <v/>
      </c>
    </row>
    <row r="1362" spans="3:26" ht="15.75" customHeight="1" x14ac:dyDescent="0.2">
      <c r="C1362" t="str">
        <f t="shared" si="231"/>
        <v/>
      </c>
      <c r="E1362" s="3" t="str">
        <f>IF(B1362="","",IFERROR(VLOOKUP(B1362,Ingredients!$A:$G,4,FALSE),"ingredient not in list"))</f>
        <v/>
      </c>
      <c r="F1362" t="str">
        <f t="shared" si="232"/>
        <v/>
      </c>
      <c r="G1362" s="9" t="str">
        <f>IF(B1362="", "", IFERROR((VLOOKUP(B1362,Ingredients!$A:$H,8,FALSE)*(D1362/(VLOOKUP(B1362,Ingredients!$A:$H,3,FALSE)))), "ingredient not in list"))</f>
        <v/>
      </c>
      <c r="H1362" t="str">
        <f t="shared" si="233"/>
        <v/>
      </c>
      <c r="I1362" s="69" t="str">
        <f>IF($B1362="", "", IFERROR((VLOOKUP($B1362,Ingredients!$A:$K,9,FALSE)*($D1362/(VLOOKUP($B1362,Ingredients!$A:$K,3,FALSE)))), "ingredient not in list"))</f>
        <v/>
      </c>
      <c r="J1362" t="str">
        <f t="shared" si="234"/>
        <v/>
      </c>
      <c r="K1362" s="69" t="str">
        <f>IF($B1362="", "", IFERROR((VLOOKUP($B1362,Ingredients!$A:$K,10,FALSE)*($D1362/(VLOOKUP($B1362,Ingredients!$A:$K,3,FALSE)))), "ingredient not in list"))</f>
        <v/>
      </c>
      <c r="L1362" t="str">
        <f t="shared" si="235"/>
        <v/>
      </c>
      <c r="M1362" s="69" t="str">
        <f>IF($B1362="", "", IFERROR((VLOOKUP($B1362,Ingredients!$A:$K,11,FALSE)*($D1362/(VLOOKUP($B1362,Ingredients!$A:$K,3,FALSE)))), "ingredient not in list"))</f>
        <v/>
      </c>
      <c r="N1362" t="str">
        <f t="shared" si="236"/>
        <v/>
      </c>
      <c r="O1362" s="29" t="str">
        <f>IF($B1362="", "", IFERROR((VLOOKUP($B1362,Ingredients!$A:$H,6,FALSE)*($D1362/(VLOOKUP($B1362,Ingredients!$A:$H,3,FALSE)))), "ingredient not in list"))</f>
        <v/>
      </c>
      <c r="P1362" s="9" t="str">
        <f>IF(AND(G1362&lt;&gt;"",G1363=""),SUM(G$1:G1363)-SUM(P$1:P1361),"")</f>
        <v/>
      </c>
      <c r="Q1362" t="str">
        <f>IF(AND(O1362&lt;&gt;"",O1363=""),SUM(O$1:O1363)-SUM(Q$1:Q1361),"")</f>
        <v/>
      </c>
      <c r="R1362" s="114" t="str">
        <f>IF(AND(I1362&lt;&gt;"",I1363=""),SUM(I$1:I1363)-SUM(R$1:R1361),"")</f>
        <v/>
      </c>
      <c r="S1362" s="114" t="str">
        <f>IF(AND(K1362&lt;&gt;"",K1363=""),SUM(K$1:K1363)-SUM(S$1:S1361),"")</f>
        <v/>
      </c>
      <c r="T1362" s="114" t="str">
        <f>IF(AND(M1362&lt;&gt;"",M1363=""),SUM(M$1:M1363)-SUM(T$1:T1361),"")</f>
        <v/>
      </c>
      <c r="V1362" s="9" t="str">
        <f t="shared" si="237"/>
        <v/>
      </c>
      <c r="W1362" s="28" t="str">
        <f t="shared" si="238"/>
        <v/>
      </c>
      <c r="X1362" s="114" t="str">
        <f t="shared" si="239"/>
        <v/>
      </c>
      <c r="Y1362" s="114" t="str">
        <f t="shared" si="240"/>
        <v/>
      </c>
      <c r="Z1362" s="114" t="str">
        <f t="shared" si="241"/>
        <v/>
      </c>
    </row>
    <row r="1363" spans="3:26" ht="15.75" customHeight="1" x14ac:dyDescent="0.2">
      <c r="C1363" t="str">
        <f t="shared" si="231"/>
        <v/>
      </c>
      <c r="E1363" s="3" t="str">
        <f>IF(B1363="","",IFERROR(VLOOKUP(B1363,Ingredients!$A:$G,4,FALSE),"ingredient not in list"))</f>
        <v/>
      </c>
      <c r="F1363" t="str">
        <f t="shared" si="232"/>
        <v/>
      </c>
      <c r="G1363" s="9" t="str">
        <f>IF(B1363="", "", IFERROR((VLOOKUP(B1363,Ingredients!$A:$H,8,FALSE)*(D1363/(VLOOKUP(B1363,Ingredients!$A:$H,3,FALSE)))), "ingredient not in list"))</f>
        <v/>
      </c>
      <c r="H1363" t="str">
        <f t="shared" si="233"/>
        <v/>
      </c>
      <c r="I1363" s="69" t="str">
        <f>IF($B1363="", "", IFERROR((VLOOKUP($B1363,Ingredients!$A:$K,9,FALSE)*($D1363/(VLOOKUP($B1363,Ingredients!$A:$K,3,FALSE)))), "ingredient not in list"))</f>
        <v/>
      </c>
      <c r="J1363" t="str">
        <f t="shared" si="234"/>
        <v/>
      </c>
      <c r="K1363" s="69" t="str">
        <f>IF($B1363="", "", IFERROR((VLOOKUP($B1363,Ingredients!$A:$K,10,FALSE)*($D1363/(VLOOKUP($B1363,Ingredients!$A:$K,3,FALSE)))), "ingredient not in list"))</f>
        <v/>
      </c>
      <c r="L1363" t="str">
        <f t="shared" si="235"/>
        <v/>
      </c>
      <c r="M1363" s="69" t="str">
        <f>IF($B1363="", "", IFERROR((VLOOKUP($B1363,Ingredients!$A:$K,11,FALSE)*($D1363/(VLOOKUP($B1363,Ingredients!$A:$K,3,FALSE)))), "ingredient not in list"))</f>
        <v/>
      </c>
      <c r="N1363" t="str">
        <f t="shared" si="236"/>
        <v/>
      </c>
      <c r="O1363" s="29" t="str">
        <f>IF($B1363="", "", IFERROR((VLOOKUP($B1363,Ingredients!$A:$H,6,FALSE)*($D1363/(VLOOKUP($B1363,Ingredients!$A:$H,3,FALSE)))), "ingredient not in list"))</f>
        <v/>
      </c>
      <c r="P1363" s="9" t="str">
        <f>IF(AND(G1363&lt;&gt;"",G1364=""),SUM(G$1:G1364)-SUM(P$1:P1362),"")</f>
        <v/>
      </c>
      <c r="Q1363" t="str">
        <f>IF(AND(O1363&lt;&gt;"",O1364=""),SUM(O$1:O1364)-SUM(Q$1:Q1362),"")</f>
        <v/>
      </c>
      <c r="R1363" s="114" t="str">
        <f>IF(AND(I1363&lt;&gt;"",I1364=""),SUM(I$1:I1364)-SUM(R$1:R1362),"")</f>
        <v/>
      </c>
      <c r="S1363" s="114" t="str">
        <f>IF(AND(K1363&lt;&gt;"",K1364=""),SUM(K$1:K1364)-SUM(S$1:S1362),"")</f>
        <v/>
      </c>
      <c r="T1363" s="114" t="str">
        <f>IF(AND(M1363&lt;&gt;"",M1364=""),SUM(M$1:M1364)-SUM(T$1:T1362),"")</f>
        <v/>
      </c>
      <c r="V1363" s="9" t="str">
        <f t="shared" si="237"/>
        <v/>
      </c>
      <c r="W1363" s="28" t="str">
        <f t="shared" si="238"/>
        <v/>
      </c>
      <c r="X1363" s="114" t="str">
        <f t="shared" si="239"/>
        <v/>
      </c>
      <c r="Y1363" s="114" t="str">
        <f t="shared" si="240"/>
        <v/>
      </c>
      <c r="Z1363" s="114" t="str">
        <f t="shared" si="241"/>
        <v/>
      </c>
    </row>
    <row r="1364" spans="3:26" ht="15.75" customHeight="1" x14ac:dyDescent="0.2">
      <c r="C1364" t="str">
        <f t="shared" si="231"/>
        <v/>
      </c>
      <c r="E1364" s="3" t="str">
        <f>IF(B1364="","",IFERROR(VLOOKUP(B1364,Ingredients!$A:$G,4,FALSE),"ingredient not in list"))</f>
        <v/>
      </c>
      <c r="F1364" t="str">
        <f t="shared" si="232"/>
        <v/>
      </c>
      <c r="G1364" s="9" t="str">
        <f>IF(B1364="", "", IFERROR((VLOOKUP(B1364,Ingredients!$A:$H,8,FALSE)*(D1364/(VLOOKUP(B1364,Ingredients!$A:$H,3,FALSE)))), "ingredient not in list"))</f>
        <v/>
      </c>
      <c r="H1364" t="str">
        <f t="shared" si="233"/>
        <v/>
      </c>
      <c r="I1364" s="69" t="str">
        <f>IF($B1364="", "", IFERROR((VLOOKUP($B1364,Ingredients!$A:$K,9,FALSE)*($D1364/(VLOOKUP($B1364,Ingredients!$A:$K,3,FALSE)))), "ingredient not in list"))</f>
        <v/>
      </c>
      <c r="J1364" t="str">
        <f t="shared" si="234"/>
        <v/>
      </c>
      <c r="K1364" s="69" t="str">
        <f>IF($B1364="", "", IFERROR((VLOOKUP($B1364,Ingredients!$A:$K,10,FALSE)*($D1364/(VLOOKUP($B1364,Ingredients!$A:$K,3,FALSE)))), "ingredient not in list"))</f>
        <v/>
      </c>
      <c r="L1364" t="str">
        <f t="shared" si="235"/>
        <v/>
      </c>
      <c r="M1364" s="69" t="str">
        <f>IF($B1364="", "", IFERROR((VLOOKUP($B1364,Ingredients!$A:$K,11,FALSE)*($D1364/(VLOOKUP($B1364,Ingredients!$A:$K,3,FALSE)))), "ingredient not in list"))</f>
        <v/>
      </c>
      <c r="N1364" t="str">
        <f t="shared" si="236"/>
        <v/>
      </c>
      <c r="O1364" s="29" t="str">
        <f>IF($B1364="", "", IFERROR((VLOOKUP($B1364,Ingredients!$A:$H,6,FALSE)*($D1364/(VLOOKUP($B1364,Ingredients!$A:$H,3,FALSE)))), "ingredient not in list"))</f>
        <v/>
      </c>
      <c r="P1364" s="9" t="str">
        <f>IF(AND(G1364&lt;&gt;"",G1365=""),SUM(G$1:G1365)-SUM(P$1:P1363),"")</f>
        <v/>
      </c>
      <c r="Q1364" t="str">
        <f>IF(AND(O1364&lt;&gt;"",O1365=""),SUM(O$1:O1365)-SUM(Q$1:Q1363),"")</f>
        <v/>
      </c>
      <c r="R1364" s="114" t="str">
        <f>IF(AND(I1364&lt;&gt;"",I1365=""),SUM(I$1:I1365)-SUM(R$1:R1363),"")</f>
        <v/>
      </c>
      <c r="S1364" s="114" t="str">
        <f>IF(AND(K1364&lt;&gt;"",K1365=""),SUM(K$1:K1365)-SUM(S$1:S1363),"")</f>
        <v/>
      </c>
      <c r="T1364" s="114" t="str">
        <f>IF(AND(M1364&lt;&gt;"",M1365=""),SUM(M$1:M1365)-SUM(T$1:T1363),"")</f>
        <v/>
      </c>
      <c r="V1364" s="9" t="str">
        <f t="shared" si="237"/>
        <v/>
      </c>
      <c r="W1364" s="28" t="str">
        <f t="shared" si="238"/>
        <v/>
      </c>
      <c r="X1364" s="114" t="str">
        <f t="shared" si="239"/>
        <v/>
      </c>
      <c r="Y1364" s="114" t="str">
        <f t="shared" si="240"/>
        <v/>
      </c>
      <c r="Z1364" s="114" t="str">
        <f t="shared" si="241"/>
        <v/>
      </c>
    </row>
    <row r="1365" spans="3:26" ht="15.75" customHeight="1" x14ac:dyDescent="0.2">
      <c r="C1365" t="str">
        <f t="shared" si="231"/>
        <v/>
      </c>
      <c r="E1365" s="3" t="str">
        <f>IF(B1365="","",IFERROR(VLOOKUP(B1365,Ingredients!$A:$G,4,FALSE),"ingredient not in list"))</f>
        <v/>
      </c>
      <c r="F1365" t="str">
        <f t="shared" si="232"/>
        <v/>
      </c>
      <c r="G1365" s="9" t="str">
        <f>IF(B1365="", "", IFERROR((VLOOKUP(B1365,Ingredients!$A:$H,8,FALSE)*(D1365/(VLOOKUP(B1365,Ingredients!$A:$H,3,FALSE)))), "ingredient not in list"))</f>
        <v/>
      </c>
      <c r="H1365" t="str">
        <f t="shared" si="233"/>
        <v/>
      </c>
      <c r="I1365" s="69" t="str">
        <f>IF($B1365="", "", IFERROR((VLOOKUP($B1365,Ingredients!$A:$K,9,FALSE)*($D1365/(VLOOKUP($B1365,Ingredients!$A:$K,3,FALSE)))), "ingredient not in list"))</f>
        <v/>
      </c>
      <c r="J1365" t="str">
        <f t="shared" si="234"/>
        <v/>
      </c>
      <c r="K1365" s="69" t="str">
        <f>IF($B1365="", "", IFERROR((VLOOKUP($B1365,Ingredients!$A:$K,10,FALSE)*($D1365/(VLOOKUP($B1365,Ingredients!$A:$K,3,FALSE)))), "ingredient not in list"))</f>
        <v/>
      </c>
      <c r="L1365" t="str">
        <f t="shared" si="235"/>
        <v/>
      </c>
      <c r="M1365" s="69" t="str">
        <f>IF($B1365="", "", IFERROR((VLOOKUP($B1365,Ingredients!$A:$K,11,FALSE)*($D1365/(VLOOKUP($B1365,Ingredients!$A:$K,3,FALSE)))), "ingredient not in list"))</f>
        <v/>
      </c>
      <c r="N1365" t="str">
        <f t="shared" si="236"/>
        <v/>
      </c>
      <c r="O1365" s="29" t="str">
        <f>IF($B1365="", "", IFERROR((VLOOKUP($B1365,Ingredients!$A:$H,6,FALSE)*($D1365/(VLOOKUP($B1365,Ingredients!$A:$H,3,FALSE)))), "ingredient not in list"))</f>
        <v/>
      </c>
      <c r="P1365" s="9" t="str">
        <f>IF(AND(G1365&lt;&gt;"",G1366=""),SUM(G$1:G1366)-SUM(P$1:P1364),"")</f>
        <v/>
      </c>
      <c r="Q1365" t="str">
        <f>IF(AND(O1365&lt;&gt;"",O1366=""),SUM(O$1:O1366)-SUM(Q$1:Q1364),"")</f>
        <v/>
      </c>
      <c r="R1365" s="114" t="str">
        <f>IF(AND(I1365&lt;&gt;"",I1366=""),SUM(I$1:I1366)-SUM(R$1:R1364),"")</f>
        <v/>
      </c>
      <c r="S1365" s="114" t="str">
        <f>IF(AND(K1365&lt;&gt;"",K1366=""),SUM(K$1:K1366)-SUM(S$1:S1364),"")</f>
        <v/>
      </c>
      <c r="T1365" s="114" t="str">
        <f>IF(AND(M1365&lt;&gt;"",M1366=""),SUM(M$1:M1366)-SUM(T$1:T1364),"")</f>
        <v/>
      </c>
      <c r="V1365" s="9" t="str">
        <f t="shared" si="237"/>
        <v/>
      </c>
      <c r="W1365" s="28" t="str">
        <f t="shared" si="238"/>
        <v/>
      </c>
      <c r="X1365" s="114" t="str">
        <f t="shared" si="239"/>
        <v/>
      </c>
      <c r="Y1365" s="114" t="str">
        <f t="shared" si="240"/>
        <v/>
      </c>
      <c r="Z1365" s="114" t="str">
        <f t="shared" si="241"/>
        <v/>
      </c>
    </row>
    <row r="1366" spans="3:26" ht="15.75" customHeight="1" x14ac:dyDescent="0.2">
      <c r="C1366" t="str">
        <f t="shared" si="231"/>
        <v/>
      </c>
      <c r="E1366" s="3" t="str">
        <f>IF(B1366="","",IFERROR(VLOOKUP(B1366,Ingredients!$A:$G,4,FALSE),"ingredient not in list"))</f>
        <v/>
      </c>
      <c r="F1366" t="str">
        <f t="shared" si="232"/>
        <v/>
      </c>
      <c r="G1366" s="9" t="str">
        <f>IF(B1366="", "", IFERROR((VLOOKUP(B1366,Ingredients!$A:$H,8,FALSE)*(D1366/(VLOOKUP(B1366,Ingredients!$A:$H,3,FALSE)))), "ingredient not in list"))</f>
        <v/>
      </c>
      <c r="H1366" t="str">
        <f t="shared" si="233"/>
        <v/>
      </c>
      <c r="I1366" s="69" t="str">
        <f>IF($B1366="", "", IFERROR((VLOOKUP($B1366,Ingredients!$A:$K,9,FALSE)*($D1366/(VLOOKUP($B1366,Ingredients!$A:$K,3,FALSE)))), "ingredient not in list"))</f>
        <v/>
      </c>
      <c r="J1366" t="str">
        <f t="shared" si="234"/>
        <v/>
      </c>
      <c r="K1366" s="69" t="str">
        <f>IF($B1366="", "", IFERROR((VLOOKUP($B1366,Ingredients!$A:$K,10,FALSE)*($D1366/(VLOOKUP($B1366,Ingredients!$A:$K,3,FALSE)))), "ingredient not in list"))</f>
        <v/>
      </c>
      <c r="L1366" t="str">
        <f t="shared" si="235"/>
        <v/>
      </c>
      <c r="M1366" s="69" t="str">
        <f>IF($B1366="", "", IFERROR((VLOOKUP($B1366,Ingredients!$A:$K,11,FALSE)*($D1366/(VLOOKUP($B1366,Ingredients!$A:$K,3,FALSE)))), "ingredient not in list"))</f>
        <v/>
      </c>
      <c r="N1366" t="str">
        <f t="shared" si="236"/>
        <v/>
      </c>
      <c r="O1366" s="29" t="str">
        <f>IF($B1366="", "", IFERROR((VLOOKUP($B1366,Ingredients!$A:$H,6,FALSE)*($D1366/(VLOOKUP($B1366,Ingredients!$A:$H,3,FALSE)))), "ingredient not in list"))</f>
        <v/>
      </c>
      <c r="P1366" s="9" t="str">
        <f>IF(AND(G1366&lt;&gt;"",G1367=""),SUM(G$1:G1367)-SUM(P$1:P1365),"")</f>
        <v/>
      </c>
      <c r="Q1366" t="str">
        <f>IF(AND(O1366&lt;&gt;"",O1367=""),SUM(O$1:O1367)-SUM(Q$1:Q1365),"")</f>
        <v/>
      </c>
      <c r="R1366" s="114" t="str">
        <f>IF(AND(I1366&lt;&gt;"",I1367=""),SUM(I$1:I1367)-SUM(R$1:R1365),"")</f>
        <v/>
      </c>
      <c r="S1366" s="114" t="str">
        <f>IF(AND(K1366&lt;&gt;"",K1367=""),SUM(K$1:K1367)-SUM(S$1:S1365),"")</f>
        <v/>
      </c>
      <c r="T1366" s="114" t="str">
        <f>IF(AND(M1366&lt;&gt;"",M1367=""),SUM(M$1:M1367)-SUM(T$1:T1365),"")</f>
        <v/>
      </c>
      <c r="V1366" s="9" t="str">
        <f t="shared" si="237"/>
        <v/>
      </c>
      <c r="W1366" s="28" t="str">
        <f t="shared" si="238"/>
        <v/>
      </c>
      <c r="X1366" s="114" t="str">
        <f t="shared" si="239"/>
        <v/>
      </c>
      <c r="Y1366" s="114" t="str">
        <f t="shared" si="240"/>
        <v/>
      </c>
      <c r="Z1366" s="114" t="str">
        <f t="shared" si="241"/>
        <v/>
      </c>
    </row>
    <row r="1367" spans="3:26" ht="15.75" customHeight="1" x14ac:dyDescent="0.2">
      <c r="C1367" t="str">
        <f t="shared" si="231"/>
        <v/>
      </c>
      <c r="E1367" s="3" t="str">
        <f>IF(B1367="","",IFERROR(VLOOKUP(B1367,Ingredients!$A:$G,4,FALSE),"ingredient not in list"))</f>
        <v/>
      </c>
      <c r="F1367" t="str">
        <f t="shared" si="232"/>
        <v/>
      </c>
      <c r="G1367" s="9" t="str">
        <f>IF(B1367="", "", IFERROR((VLOOKUP(B1367,Ingredients!$A:$H,8,FALSE)*(D1367/(VLOOKUP(B1367,Ingredients!$A:$H,3,FALSE)))), "ingredient not in list"))</f>
        <v/>
      </c>
      <c r="H1367" t="str">
        <f t="shared" si="233"/>
        <v/>
      </c>
      <c r="I1367" s="69" t="str">
        <f>IF($B1367="", "", IFERROR((VLOOKUP($B1367,Ingredients!$A:$K,9,FALSE)*($D1367/(VLOOKUP($B1367,Ingredients!$A:$K,3,FALSE)))), "ingredient not in list"))</f>
        <v/>
      </c>
      <c r="J1367" t="str">
        <f t="shared" si="234"/>
        <v/>
      </c>
      <c r="K1367" s="69" t="str">
        <f>IF($B1367="", "", IFERROR((VLOOKUP($B1367,Ingredients!$A:$K,10,FALSE)*($D1367/(VLOOKUP($B1367,Ingredients!$A:$K,3,FALSE)))), "ingredient not in list"))</f>
        <v/>
      </c>
      <c r="L1367" t="str">
        <f t="shared" si="235"/>
        <v/>
      </c>
      <c r="M1367" s="69" t="str">
        <f>IF($B1367="", "", IFERROR((VLOOKUP($B1367,Ingredients!$A:$K,11,FALSE)*($D1367/(VLOOKUP($B1367,Ingredients!$A:$K,3,FALSE)))), "ingredient not in list"))</f>
        <v/>
      </c>
      <c r="N1367" t="str">
        <f t="shared" si="236"/>
        <v/>
      </c>
      <c r="O1367" s="29" t="str">
        <f>IF($B1367="", "", IFERROR((VLOOKUP($B1367,Ingredients!$A:$H,6,FALSE)*($D1367/(VLOOKUP($B1367,Ingredients!$A:$H,3,FALSE)))), "ingredient not in list"))</f>
        <v/>
      </c>
      <c r="P1367" s="9" t="str">
        <f>IF(AND(G1367&lt;&gt;"",G1368=""),SUM(G$1:G1368)-SUM(P$1:P1366),"")</f>
        <v/>
      </c>
      <c r="Q1367" t="str">
        <f>IF(AND(O1367&lt;&gt;"",O1368=""),SUM(O$1:O1368)-SUM(Q$1:Q1366),"")</f>
        <v/>
      </c>
      <c r="R1367" s="114" t="str">
        <f>IF(AND(I1367&lt;&gt;"",I1368=""),SUM(I$1:I1368)-SUM(R$1:R1366),"")</f>
        <v/>
      </c>
      <c r="S1367" s="114" t="str">
        <f>IF(AND(K1367&lt;&gt;"",K1368=""),SUM(K$1:K1368)-SUM(S$1:S1366),"")</f>
        <v/>
      </c>
      <c r="T1367" s="114" t="str">
        <f>IF(AND(M1367&lt;&gt;"",M1368=""),SUM(M$1:M1368)-SUM(T$1:T1366),"")</f>
        <v/>
      </c>
      <c r="V1367" s="9" t="str">
        <f t="shared" si="237"/>
        <v/>
      </c>
      <c r="W1367" s="28" t="str">
        <f t="shared" si="238"/>
        <v/>
      </c>
      <c r="X1367" s="114" t="str">
        <f t="shared" si="239"/>
        <v/>
      </c>
      <c r="Y1367" s="114" t="str">
        <f t="shared" si="240"/>
        <v/>
      </c>
      <c r="Z1367" s="114" t="str">
        <f t="shared" si="241"/>
        <v/>
      </c>
    </row>
    <row r="1368" spans="3:26" ht="15.75" customHeight="1" x14ac:dyDescent="0.2">
      <c r="C1368" t="str">
        <f t="shared" si="231"/>
        <v/>
      </c>
      <c r="E1368" s="3" t="str">
        <f>IF(B1368="","",IFERROR(VLOOKUP(B1368,Ingredients!$A:$G,4,FALSE),"ingredient not in list"))</f>
        <v/>
      </c>
      <c r="F1368" t="str">
        <f t="shared" si="232"/>
        <v/>
      </c>
      <c r="G1368" s="9" t="str">
        <f>IF(B1368="", "", IFERROR((VLOOKUP(B1368,Ingredients!$A:$H,8,FALSE)*(D1368/(VLOOKUP(B1368,Ingredients!$A:$H,3,FALSE)))), "ingredient not in list"))</f>
        <v/>
      </c>
      <c r="H1368" t="str">
        <f t="shared" si="233"/>
        <v/>
      </c>
      <c r="I1368" s="69" t="str">
        <f>IF($B1368="", "", IFERROR((VLOOKUP($B1368,Ingredients!$A:$K,9,FALSE)*($D1368/(VLOOKUP($B1368,Ingredients!$A:$K,3,FALSE)))), "ingredient not in list"))</f>
        <v/>
      </c>
      <c r="J1368" t="str">
        <f t="shared" si="234"/>
        <v/>
      </c>
      <c r="K1368" s="69" t="str">
        <f>IF($B1368="", "", IFERROR((VLOOKUP($B1368,Ingredients!$A:$K,10,FALSE)*($D1368/(VLOOKUP($B1368,Ingredients!$A:$K,3,FALSE)))), "ingredient not in list"))</f>
        <v/>
      </c>
      <c r="L1368" t="str">
        <f t="shared" si="235"/>
        <v/>
      </c>
      <c r="M1368" s="69" t="str">
        <f>IF($B1368="", "", IFERROR((VLOOKUP($B1368,Ingredients!$A:$K,11,FALSE)*($D1368/(VLOOKUP($B1368,Ingredients!$A:$K,3,FALSE)))), "ingredient not in list"))</f>
        <v/>
      </c>
      <c r="N1368" t="str">
        <f t="shared" si="236"/>
        <v/>
      </c>
      <c r="O1368" s="29" t="str">
        <f>IF($B1368="", "", IFERROR((VLOOKUP($B1368,Ingredients!$A:$H,6,FALSE)*($D1368/(VLOOKUP($B1368,Ingredients!$A:$H,3,FALSE)))), "ingredient not in list"))</f>
        <v/>
      </c>
      <c r="P1368" s="9" t="str">
        <f>IF(AND(G1368&lt;&gt;"",G1369=""),SUM(G$1:G1369)-SUM(P$1:P1367),"")</f>
        <v/>
      </c>
      <c r="Q1368" t="str">
        <f>IF(AND(O1368&lt;&gt;"",O1369=""),SUM(O$1:O1369)-SUM(Q$1:Q1367),"")</f>
        <v/>
      </c>
      <c r="R1368" s="114" t="str">
        <f>IF(AND(I1368&lt;&gt;"",I1369=""),SUM(I$1:I1369)-SUM(R$1:R1367),"")</f>
        <v/>
      </c>
      <c r="S1368" s="114" t="str">
        <f>IF(AND(K1368&lt;&gt;"",K1369=""),SUM(K$1:K1369)-SUM(S$1:S1367),"")</f>
        <v/>
      </c>
      <c r="T1368" s="114" t="str">
        <f>IF(AND(M1368&lt;&gt;"",M1369=""),SUM(M$1:M1369)-SUM(T$1:T1367),"")</f>
        <v/>
      </c>
      <c r="V1368" s="9" t="str">
        <f t="shared" si="237"/>
        <v/>
      </c>
      <c r="W1368" s="28" t="str">
        <f t="shared" si="238"/>
        <v/>
      </c>
      <c r="X1368" s="114" t="str">
        <f t="shared" si="239"/>
        <v/>
      </c>
      <c r="Y1368" s="114" t="str">
        <f t="shared" si="240"/>
        <v/>
      </c>
      <c r="Z1368" s="114" t="str">
        <f t="shared" si="241"/>
        <v/>
      </c>
    </row>
    <row r="1369" spans="3:26" ht="15.75" customHeight="1" x14ac:dyDescent="0.2">
      <c r="C1369" t="str">
        <f t="shared" si="231"/>
        <v/>
      </c>
      <c r="E1369" s="3" t="str">
        <f>IF(B1369="","",IFERROR(VLOOKUP(B1369,Ingredients!$A:$G,4,FALSE),"ingredient not in list"))</f>
        <v/>
      </c>
      <c r="F1369" t="str">
        <f t="shared" si="232"/>
        <v/>
      </c>
      <c r="G1369" s="9" t="str">
        <f>IF(B1369="", "", IFERROR((VLOOKUP(B1369,Ingredients!$A:$H,8,FALSE)*(D1369/(VLOOKUP(B1369,Ingredients!$A:$H,3,FALSE)))), "ingredient not in list"))</f>
        <v/>
      </c>
      <c r="H1369" t="str">
        <f t="shared" si="233"/>
        <v/>
      </c>
      <c r="I1369" s="69" t="str">
        <f>IF($B1369="", "", IFERROR((VLOOKUP($B1369,Ingredients!$A:$K,9,FALSE)*($D1369/(VLOOKUP($B1369,Ingredients!$A:$K,3,FALSE)))), "ingredient not in list"))</f>
        <v/>
      </c>
      <c r="J1369" t="str">
        <f t="shared" si="234"/>
        <v/>
      </c>
      <c r="K1369" s="69" t="str">
        <f>IF($B1369="", "", IFERROR((VLOOKUP($B1369,Ingredients!$A:$K,10,FALSE)*($D1369/(VLOOKUP($B1369,Ingredients!$A:$K,3,FALSE)))), "ingredient not in list"))</f>
        <v/>
      </c>
      <c r="L1369" t="str">
        <f t="shared" si="235"/>
        <v/>
      </c>
      <c r="M1369" s="69" t="str">
        <f>IF($B1369="", "", IFERROR((VLOOKUP($B1369,Ingredients!$A:$K,11,FALSE)*($D1369/(VLOOKUP($B1369,Ingredients!$A:$K,3,FALSE)))), "ingredient not in list"))</f>
        <v/>
      </c>
      <c r="N1369" t="str">
        <f t="shared" si="236"/>
        <v/>
      </c>
      <c r="O1369" s="29" t="str">
        <f>IF($B1369="", "", IFERROR((VLOOKUP($B1369,Ingredients!$A:$H,6,FALSE)*($D1369/(VLOOKUP($B1369,Ingredients!$A:$H,3,FALSE)))), "ingredient not in list"))</f>
        <v/>
      </c>
      <c r="P1369" s="9" t="str">
        <f>IF(AND(G1369&lt;&gt;"",G1370=""),SUM(G$1:G1370)-SUM(P$1:P1368),"")</f>
        <v/>
      </c>
      <c r="Q1369" t="str">
        <f>IF(AND(O1369&lt;&gt;"",O1370=""),SUM(O$1:O1370)-SUM(Q$1:Q1368),"")</f>
        <v/>
      </c>
      <c r="R1369" s="114" t="str">
        <f>IF(AND(I1369&lt;&gt;"",I1370=""),SUM(I$1:I1370)-SUM(R$1:R1368),"")</f>
        <v/>
      </c>
      <c r="S1369" s="114" t="str">
        <f>IF(AND(K1369&lt;&gt;"",K1370=""),SUM(K$1:K1370)-SUM(S$1:S1368),"")</f>
        <v/>
      </c>
      <c r="T1369" s="114" t="str">
        <f>IF(AND(M1369&lt;&gt;"",M1370=""),SUM(M$1:M1370)-SUM(T$1:T1368),"")</f>
        <v/>
      </c>
      <c r="V1369" s="9" t="str">
        <f t="shared" si="237"/>
        <v/>
      </c>
      <c r="W1369" s="28" t="str">
        <f t="shared" si="238"/>
        <v/>
      </c>
      <c r="X1369" s="114" t="str">
        <f t="shared" si="239"/>
        <v/>
      </c>
      <c r="Y1369" s="114" t="str">
        <f t="shared" si="240"/>
        <v/>
      </c>
      <c r="Z1369" s="114" t="str">
        <f t="shared" si="241"/>
        <v/>
      </c>
    </row>
    <row r="1370" spans="3:26" ht="15.75" customHeight="1" x14ac:dyDescent="0.2">
      <c r="C1370" t="str">
        <f t="shared" si="231"/>
        <v/>
      </c>
      <c r="E1370" s="3" t="str">
        <f>IF(B1370="","",IFERROR(VLOOKUP(B1370,Ingredients!$A:$G,4,FALSE),"ingredient not in list"))</f>
        <v/>
      </c>
      <c r="F1370" t="str">
        <f t="shared" si="232"/>
        <v/>
      </c>
      <c r="G1370" s="9" t="str">
        <f>IF(B1370="", "", IFERROR((VLOOKUP(B1370,Ingredients!$A:$H,8,FALSE)*(D1370/(VLOOKUP(B1370,Ingredients!$A:$H,3,FALSE)))), "ingredient not in list"))</f>
        <v/>
      </c>
      <c r="H1370" t="str">
        <f t="shared" si="233"/>
        <v/>
      </c>
      <c r="I1370" s="69" t="str">
        <f>IF($B1370="", "", IFERROR((VLOOKUP($B1370,Ingredients!$A:$K,9,FALSE)*($D1370/(VLOOKUP($B1370,Ingredients!$A:$K,3,FALSE)))), "ingredient not in list"))</f>
        <v/>
      </c>
      <c r="J1370" t="str">
        <f t="shared" si="234"/>
        <v/>
      </c>
      <c r="K1370" s="69" t="str">
        <f>IF($B1370="", "", IFERROR((VLOOKUP($B1370,Ingredients!$A:$K,10,FALSE)*($D1370/(VLOOKUP($B1370,Ingredients!$A:$K,3,FALSE)))), "ingredient not in list"))</f>
        <v/>
      </c>
      <c r="L1370" t="str">
        <f t="shared" si="235"/>
        <v/>
      </c>
      <c r="M1370" s="69" t="str">
        <f>IF($B1370="", "", IFERROR((VLOOKUP($B1370,Ingredients!$A:$K,11,FALSE)*($D1370/(VLOOKUP($B1370,Ingredients!$A:$K,3,FALSE)))), "ingredient not in list"))</f>
        <v/>
      </c>
      <c r="N1370" t="str">
        <f t="shared" si="236"/>
        <v/>
      </c>
      <c r="O1370" s="29" t="str">
        <f>IF($B1370="", "", IFERROR((VLOOKUP($B1370,Ingredients!$A:$H,6,FALSE)*($D1370/(VLOOKUP($B1370,Ingredients!$A:$H,3,FALSE)))), "ingredient not in list"))</f>
        <v/>
      </c>
      <c r="P1370" s="9" t="str">
        <f>IF(AND(G1370&lt;&gt;"",G1371=""),SUM(G$1:G1371)-SUM(P$1:P1369),"")</f>
        <v/>
      </c>
      <c r="Q1370" t="str">
        <f>IF(AND(O1370&lt;&gt;"",O1371=""),SUM(O$1:O1371)-SUM(Q$1:Q1369),"")</f>
        <v/>
      </c>
      <c r="R1370" s="114" t="str">
        <f>IF(AND(I1370&lt;&gt;"",I1371=""),SUM(I$1:I1371)-SUM(R$1:R1369),"")</f>
        <v/>
      </c>
      <c r="S1370" s="114" t="str">
        <f>IF(AND(K1370&lt;&gt;"",K1371=""),SUM(K$1:K1371)-SUM(S$1:S1369),"")</f>
        <v/>
      </c>
      <c r="T1370" s="114" t="str">
        <f>IF(AND(M1370&lt;&gt;"",M1371=""),SUM(M$1:M1371)-SUM(T$1:T1369),"")</f>
        <v/>
      </c>
      <c r="V1370" s="9" t="str">
        <f t="shared" si="237"/>
        <v/>
      </c>
      <c r="W1370" s="28" t="str">
        <f t="shared" si="238"/>
        <v/>
      </c>
      <c r="X1370" s="114" t="str">
        <f t="shared" si="239"/>
        <v/>
      </c>
      <c r="Y1370" s="114" t="str">
        <f t="shared" si="240"/>
        <v/>
      </c>
      <c r="Z1370" s="114" t="str">
        <f t="shared" si="241"/>
        <v/>
      </c>
    </row>
    <row r="1371" spans="3:26" ht="15.75" customHeight="1" x14ac:dyDescent="0.2">
      <c r="C1371" t="str">
        <f t="shared" si="231"/>
        <v/>
      </c>
      <c r="E1371" s="3" t="str">
        <f>IF(B1371="","",IFERROR(VLOOKUP(B1371,Ingredients!$A:$G,4,FALSE),"ingredient not in list"))</f>
        <v/>
      </c>
      <c r="F1371" t="str">
        <f t="shared" si="232"/>
        <v/>
      </c>
      <c r="G1371" s="9" t="str">
        <f>IF(B1371="", "", IFERROR((VLOOKUP(B1371,Ingredients!$A:$H,8,FALSE)*(D1371/(VLOOKUP(B1371,Ingredients!$A:$H,3,FALSE)))), "ingredient not in list"))</f>
        <v/>
      </c>
      <c r="H1371" t="str">
        <f t="shared" si="233"/>
        <v/>
      </c>
      <c r="I1371" s="69" t="str">
        <f>IF($B1371="", "", IFERROR((VLOOKUP($B1371,Ingredients!$A:$K,9,FALSE)*($D1371/(VLOOKUP($B1371,Ingredients!$A:$K,3,FALSE)))), "ingredient not in list"))</f>
        <v/>
      </c>
      <c r="J1371" t="str">
        <f t="shared" si="234"/>
        <v/>
      </c>
      <c r="K1371" s="69" t="str">
        <f>IF($B1371="", "", IFERROR((VLOOKUP($B1371,Ingredients!$A:$K,10,FALSE)*($D1371/(VLOOKUP($B1371,Ingredients!$A:$K,3,FALSE)))), "ingredient not in list"))</f>
        <v/>
      </c>
      <c r="L1371" t="str">
        <f t="shared" si="235"/>
        <v/>
      </c>
      <c r="M1371" s="69" t="str">
        <f>IF($B1371="", "", IFERROR((VLOOKUP($B1371,Ingredients!$A:$K,11,FALSE)*($D1371/(VLOOKUP($B1371,Ingredients!$A:$K,3,FALSE)))), "ingredient not in list"))</f>
        <v/>
      </c>
      <c r="N1371" t="str">
        <f t="shared" si="236"/>
        <v/>
      </c>
      <c r="O1371" s="29" t="str">
        <f>IF($B1371="", "", IFERROR((VLOOKUP($B1371,Ingredients!$A:$H,6,FALSE)*($D1371/(VLOOKUP($B1371,Ingredients!$A:$H,3,FALSE)))), "ingredient not in list"))</f>
        <v/>
      </c>
      <c r="P1371" s="9" t="str">
        <f>IF(AND(G1371&lt;&gt;"",G1372=""),SUM(G$1:G1372)-SUM(P$1:P1370),"")</f>
        <v/>
      </c>
      <c r="Q1371" t="str">
        <f>IF(AND(O1371&lt;&gt;"",O1372=""),SUM(O$1:O1372)-SUM(Q$1:Q1370),"")</f>
        <v/>
      </c>
      <c r="R1371" s="114" t="str">
        <f>IF(AND(I1371&lt;&gt;"",I1372=""),SUM(I$1:I1372)-SUM(R$1:R1370),"")</f>
        <v/>
      </c>
      <c r="S1371" s="114" t="str">
        <f>IF(AND(K1371&lt;&gt;"",K1372=""),SUM(K$1:K1372)-SUM(S$1:S1370),"")</f>
        <v/>
      </c>
      <c r="T1371" s="114" t="str">
        <f>IF(AND(M1371&lt;&gt;"",M1372=""),SUM(M$1:M1372)-SUM(T$1:T1370),"")</f>
        <v/>
      </c>
      <c r="V1371" s="9" t="str">
        <f t="shared" si="237"/>
        <v/>
      </c>
      <c r="W1371" s="28" t="str">
        <f t="shared" si="238"/>
        <v/>
      </c>
      <c r="X1371" s="114" t="str">
        <f t="shared" si="239"/>
        <v/>
      </c>
      <c r="Y1371" s="114" t="str">
        <f t="shared" si="240"/>
        <v/>
      </c>
      <c r="Z1371" s="114" t="str">
        <f t="shared" si="241"/>
        <v/>
      </c>
    </row>
    <row r="1372" spans="3:26" ht="15.75" customHeight="1" x14ac:dyDescent="0.2">
      <c r="C1372" t="str">
        <f t="shared" si="231"/>
        <v/>
      </c>
      <c r="E1372" s="3" t="str">
        <f>IF(B1372="","",IFERROR(VLOOKUP(B1372,Ingredients!$A:$G,4,FALSE),"ingredient not in list"))</f>
        <v/>
      </c>
      <c r="F1372" t="str">
        <f t="shared" si="232"/>
        <v/>
      </c>
      <c r="G1372" s="9" t="str">
        <f>IF(B1372="", "", IFERROR((VLOOKUP(B1372,Ingredients!$A:$H,8,FALSE)*(D1372/(VLOOKUP(B1372,Ingredients!$A:$H,3,FALSE)))), "ingredient not in list"))</f>
        <v/>
      </c>
      <c r="H1372" t="str">
        <f t="shared" si="233"/>
        <v/>
      </c>
      <c r="I1372" s="69" t="str">
        <f>IF($B1372="", "", IFERROR((VLOOKUP($B1372,Ingredients!$A:$K,9,FALSE)*($D1372/(VLOOKUP($B1372,Ingredients!$A:$K,3,FALSE)))), "ingredient not in list"))</f>
        <v/>
      </c>
      <c r="J1372" t="str">
        <f t="shared" si="234"/>
        <v/>
      </c>
      <c r="K1372" s="69" t="str">
        <f>IF($B1372="", "", IFERROR((VLOOKUP($B1372,Ingredients!$A:$K,10,FALSE)*($D1372/(VLOOKUP($B1372,Ingredients!$A:$K,3,FALSE)))), "ingredient not in list"))</f>
        <v/>
      </c>
      <c r="L1372" t="str">
        <f t="shared" si="235"/>
        <v/>
      </c>
      <c r="M1372" s="69" t="str">
        <f>IF($B1372="", "", IFERROR((VLOOKUP($B1372,Ingredients!$A:$K,11,FALSE)*($D1372/(VLOOKUP($B1372,Ingredients!$A:$K,3,FALSE)))), "ingredient not in list"))</f>
        <v/>
      </c>
      <c r="N1372" t="str">
        <f t="shared" si="236"/>
        <v/>
      </c>
      <c r="O1372" s="29" t="str">
        <f>IF($B1372="", "", IFERROR((VLOOKUP($B1372,Ingredients!$A:$H,6,FALSE)*($D1372/(VLOOKUP($B1372,Ingredients!$A:$H,3,FALSE)))), "ingredient not in list"))</f>
        <v/>
      </c>
      <c r="P1372" s="9" t="str">
        <f>IF(AND(G1372&lt;&gt;"",G1373=""),SUM(G$1:G1373)-SUM(P$1:P1371),"")</f>
        <v/>
      </c>
      <c r="Q1372" t="str">
        <f>IF(AND(O1372&lt;&gt;"",O1373=""),SUM(O$1:O1373)-SUM(Q$1:Q1371),"")</f>
        <v/>
      </c>
      <c r="R1372" s="114" t="str">
        <f>IF(AND(I1372&lt;&gt;"",I1373=""),SUM(I$1:I1373)-SUM(R$1:R1371),"")</f>
        <v/>
      </c>
      <c r="S1372" s="114" t="str">
        <f>IF(AND(K1372&lt;&gt;"",K1373=""),SUM(K$1:K1373)-SUM(S$1:S1371),"")</f>
        <v/>
      </c>
      <c r="T1372" s="114" t="str">
        <f>IF(AND(M1372&lt;&gt;"",M1373=""),SUM(M$1:M1373)-SUM(T$1:T1371),"")</f>
        <v/>
      </c>
      <c r="V1372" s="9" t="str">
        <f t="shared" si="237"/>
        <v/>
      </c>
      <c r="W1372" s="28" t="str">
        <f t="shared" si="238"/>
        <v/>
      </c>
      <c r="X1372" s="114" t="str">
        <f t="shared" si="239"/>
        <v/>
      </c>
      <c r="Y1372" s="114" t="str">
        <f t="shared" si="240"/>
        <v/>
      </c>
      <c r="Z1372" s="114" t="str">
        <f t="shared" si="241"/>
        <v/>
      </c>
    </row>
    <row r="1373" spans="3:26" ht="15.75" customHeight="1" x14ac:dyDescent="0.2">
      <c r="C1373" t="str">
        <f t="shared" si="231"/>
        <v/>
      </c>
      <c r="E1373" s="3" t="str">
        <f>IF(B1373="","",IFERROR(VLOOKUP(B1373,Ingredients!$A:$G,4,FALSE),"ingredient not in list"))</f>
        <v/>
      </c>
      <c r="F1373" t="str">
        <f t="shared" si="232"/>
        <v/>
      </c>
      <c r="G1373" s="9" t="str">
        <f>IF(B1373="", "", IFERROR((VLOOKUP(B1373,Ingredients!$A:$H,8,FALSE)*(D1373/(VLOOKUP(B1373,Ingredients!$A:$H,3,FALSE)))), "ingredient not in list"))</f>
        <v/>
      </c>
      <c r="H1373" t="str">
        <f t="shared" si="233"/>
        <v/>
      </c>
      <c r="I1373" s="69" t="str">
        <f>IF($B1373="", "", IFERROR((VLOOKUP($B1373,Ingredients!$A:$K,9,FALSE)*($D1373/(VLOOKUP($B1373,Ingredients!$A:$K,3,FALSE)))), "ingredient not in list"))</f>
        <v/>
      </c>
      <c r="J1373" t="str">
        <f t="shared" si="234"/>
        <v/>
      </c>
      <c r="K1373" s="69" t="str">
        <f>IF($B1373="", "", IFERROR((VLOOKUP($B1373,Ingredients!$A:$K,10,FALSE)*($D1373/(VLOOKUP($B1373,Ingredients!$A:$K,3,FALSE)))), "ingredient not in list"))</f>
        <v/>
      </c>
      <c r="L1373" t="str">
        <f t="shared" si="235"/>
        <v/>
      </c>
      <c r="M1373" s="69" t="str">
        <f>IF($B1373="", "", IFERROR((VLOOKUP($B1373,Ingredients!$A:$K,11,FALSE)*($D1373/(VLOOKUP($B1373,Ingredients!$A:$K,3,FALSE)))), "ingredient not in list"))</f>
        <v/>
      </c>
      <c r="N1373" t="str">
        <f t="shared" si="236"/>
        <v/>
      </c>
      <c r="O1373" s="29" t="str">
        <f>IF($B1373="", "", IFERROR((VLOOKUP($B1373,Ingredients!$A:$H,6,FALSE)*($D1373/(VLOOKUP($B1373,Ingredients!$A:$H,3,FALSE)))), "ingredient not in list"))</f>
        <v/>
      </c>
      <c r="P1373" s="9" t="str">
        <f>IF(AND(G1373&lt;&gt;"",G1374=""),SUM(G$1:G1374)-SUM(P$1:P1372),"")</f>
        <v/>
      </c>
      <c r="Q1373" t="str">
        <f>IF(AND(O1373&lt;&gt;"",O1374=""),SUM(O$1:O1374)-SUM(Q$1:Q1372),"")</f>
        <v/>
      </c>
      <c r="R1373" s="114" t="str">
        <f>IF(AND(I1373&lt;&gt;"",I1374=""),SUM(I$1:I1374)-SUM(R$1:R1372),"")</f>
        <v/>
      </c>
      <c r="S1373" s="114" t="str">
        <f>IF(AND(K1373&lt;&gt;"",K1374=""),SUM(K$1:K1374)-SUM(S$1:S1372),"")</f>
        <v/>
      </c>
      <c r="T1373" s="114" t="str">
        <f>IF(AND(M1373&lt;&gt;"",M1374=""),SUM(M$1:M1374)-SUM(T$1:T1372),"")</f>
        <v/>
      </c>
      <c r="V1373" s="9" t="str">
        <f t="shared" si="237"/>
        <v/>
      </c>
      <c r="W1373" s="28" t="str">
        <f t="shared" si="238"/>
        <v/>
      </c>
      <c r="X1373" s="114" t="str">
        <f t="shared" si="239"/>
        <v/>
      </c>
      <c r="Y1373" s="114" t="str">
        <f t="shared" si="240"/>
        <v/>
      </c>
      <c r="Z1373" s="114" t="str">
        <f t="shared" si="241"/>
        <v/>
      </c>
    </row>
    <row r="1374" spans="3:26" ht="15.75" customHeight="1" x14ac:dyDescent="0.2">
      <c r="C1374" t="str">
        <f t="shared" si="231"/>
        <v/>
      </c>
      <c r="E1374" s="3" t="str">
        <f>IF(B1374="","",IFERROR(VLOOKUP(B1374,Ingredients!$A:$G,4,FALSE),"ingredient not in list"))</f>
        <v/>
      </c>
      <c r="F1374" t="str">
        <f t="shared" si="232"/>
        <v/>
      </c>
      <c r="G1374" s="9" t="str">
        <f>IF(B1374="", "", IFERROR((VLOOKUP(B1374,Ingredients!$A:$H,8,FALSE)*(D1374/(VLOOKUP(B1374,Ingredients!$A:$H,3,FALSE)))), "ingredient not in list"))</f>
        <v/>
      </c>
      <c r="H1374" t="str">
        <f t="shared" si="233"/>
        <v/>
      </c>
      <c r="I1374" s="69" t="str">
        <f>IF($B1374="", "", IFERROR((VLOOKUP($B1374,Ingredients!$A:$K,9,FALSE)*($D1374/(VLOOKUP($B1374,Ingredients!$A:$K,3,FALSE)))), "ingredient not in list"))</f>
        <v/>
      </c>
      <c r="J1374" t="str">
        <f t="shared" si="234"/>
        <v/>
      </c>
      <c r="K1374" s="69" t="str">
        <f>IF($B1374="", "", IFERROR((VLOOKUP($B1374,Ingredients!$A:$K,10,FALSE)*($D1374/(VLOOKUP($B1374,Ingredients!$A:$K,3,FALSE)))), "ingredient not in list"))</f>
        <v/>
      </c>
      <c r="L1374" t="str">
        <f t="shared" si="235"/>
        <v/>
      </c>
      <c r="M1374" s="69" t="str">
        <f>IF($B1374="", "", IFERROR((VLOOKUP($B1374,Ingredients!$A:$K,11,FALSE)*($D1374/(VLOOKUP($B1374,Ingredients!$A:$K,3,FALSE)))), "ingredient not in list"))</f>
        <v/>
      </c>
      <c r="N1374" t="str">
        <f t="shared" si="236"/>
        <v/>
      </c>
      <c r="O1374" s="29" t="str">
        <f>IF($B1374="", "", IFERROR((VLOOKUP($B1374,Ingredients!$A:$H,6,FALSE)*($D1374/(VLOOKUP($B1374,Ingredients!$A:$H,3,FALSE)))), "ingredient not in list"))</f>
        <v/>
      </c>
      <c r="P1374" s="9" t="str">
        <f>IF(AND(G1374&lt;&gt;"",G1375=""),SUM(G$1:G1375)-SUM(P$1:P1373),"")</f>
        <v/>
      </c>
      <c r="Q1374" t="str">
        <f>IF(AND(O1374&lt;&gt;"",O1375=""),SUM(O$1:O1375)-SUM(Q$1:Q1373),"")</f>
        <v/>
      </c>
      <c r="R1374" s="114" t="str">
        <f>IF(AND(I1374&lt;&gt;"",I1375=""),SUM(I$1:I1375)-SUM(R$1:R1373),"")</f>
        <v/>
      </c>
      <c r="S1374" s="114" t="str">
        <f>IF(AND(K1374&lt;&gt;"",K1375=""),SUM(K$1:K1375)-SUM(S$1:S1373),"")</f>
        <v/>
      </c>
      <c r="T1374" s="114" t="str">
        <f>IF(AND(M1374&lt;&gt;"",M1375=""),SUM(M$1:M1375)-SUM(T$1:T1373),"")</f>
        <v/>
      </c>
      <c r="V1374" s="9" t="str">
        <f t="shared" si="237"/>
        <v/>
      </c>
      <c r="W1374" s="28" t="str">
        <f t="shared" si="238"/>
        <v/>
      </c>
      <c r="X1374" s="114" t="str">
        <f t="shared" si="239"/>
        <v/>
      </c>
      <c r="Y1374" s="114" t="str">
        <f t="shared" si="240"/>
        <v/>
      </c>
      <c r="Z1374" s="114" t="str">
        <f t="shared" si="241"/>
        <v/>
      </c>
    </row>
    <row r="1375" spans="3:26" ht="15.75" customHeight="1" x14ac:dyDescent="0.2">
      <c r="C1375" t="str">
        <f t="shared" si="231"/>
        <v/>
      </c>
      <c r="E1375" s="3" t="str">
        <f>IF(B1375="","",IFERROR(VLOOKUP(B1375,Ingredients!$A:$G,4,FALSE),"ingredient not in list"))</f>
        <v/>
      </c>
      <c r="F1375" t="str">
        <f t="shared" si="232"/>
        <v/>
      </c>
      <c r="G1375" s="9" t="str">
        <f>IF(B1375="", "", IFERROR((VLOOKUP(B1375,Ingredients!$A:$H,8,FALSE)*(D1375/(VLOOKUP(B1375,Ingredients!$A:$H,3,FALSE)))), "ingredient not in list"))</f>
        <v/>
      </c>
      <c r="H1375" t="str">
        <f t="shared" si="233"/>
        <v/>
      </c>
      <c r="I1375" s="69" t="str">
        <f>IF($B1375="", "", IFERROR((VLOOKUP($B1375,Ingredients!$A:$K,9,FALSE)*($D1375/(VLOOKUP($B1375,Ingredients!$A:$K,3,FALSE)))), "ingredient not in list"))</f>
        <v/>
      </c>
      <c r="J1375" t="str">
        <f t="shared" si="234"/>
        <v/>
      </c>
      <c r="K1375" s="69" t="str">
        <f>IF($B1375="", "", IFERROR((VLOOKUP($B1375,Ingredients!$A:$K,10,FALSE)*($D1375/(VLOOKUP($B1375,Ingredients!$A:$K,3,FALSE)))), "ingredient not in list"))</f>
        <v/>
      </c>
      <c r="L1375" t="str">
        <f t="shared" si="235"/>
        <v/>
      </c>
      <c r="M1375" s="69" t="str">
        <f>IF($B1375="", "", IFERROR((VLOOKUP($B1375,Ingredients!$A:$K,11,FALSE)*($D1375/(VLOOKUP($B1375,Ingredients!$A:$K,3,FALSE)))), "ingredient not in list"))</f>
        <v/>
      </c>
      <c r="N1375" t="str">
        <f t="shared" si="236"/>
        <v/>
      </c>
      <c r="O1375" s="29" t="str">
        <f>IF($B1375="", "", IFERROR((VLOOKUP($B1375,Ingredients!$A:$H,6,FALSE)*($D1375/(VLOOKUP($B1375,Ingredients!$A:$H,3,FALSE)))), "ingredient not in list"))</f>
        <v/>
      </c>
      <c r="P1375" s="9" t="str">
        <f>IF(AND(G1375&lt;&gt;"",G1376=""),SUM(G$1:G1376)-SUM(P$1:P1374),"")</f>
        <v/>
      </c>
      <c r="Q1375" t="str">
        <f>IF(AND(O1375&lt;&gt;"",O1376=""),SUM(O$1:O1376)-SUM(Q$1:Q1374),"")</f>
        <v/>
      </c>
      <c r="R1375" s="114" t="str">
        <f>IF(AND(I1375&lt;&gt;"",I1376=""),SUM(I$1:I1376)-SUM(R$1:R1374),"")</f>
        <v/>
      </c>
      <c r="S1375" s="114" t="str">
        <f>IF(AND(K1375&lt;&gt;"",K1376=""),SUM(K$1:K1376)-SUM(S$1:S1374),"")</f>
        <v/>
      </c>
      <c r="T1375" s="114" t="str">
        <f>IF(AND(M1375&lt;&gt;"",M1376=""),SUM(M$1:M1376)-SUM(T$1:T1374),"")</f>
        <v/>
      </c>
      <c r="V1375" s="9" t="str">
        <f t="shared" si="237"/>
        <v/>
      </c>
      <c r="W1375" s="28" t="str">
        <f t="shared" si="238"/>
        <v/>
      </c>
      <c r="X1375" s="114" t="str">
        <f t="shared" si="239"/>
        <v/>
      </c>
      <c r="Y1375" s="114" t="str">
        <f t="shared" si="240"/>
        <v/>
      </c>
      <c r="Z1375" s="114" t="str">
        <f t="shared" si="241"/>
        <v/>
      </c>
    </row>
    <row r="1376" spans="3:26" ht="15.75" customHeight="1" x14ac:dyDescent="0.2">
      <c r="C1376" t="str">
        <f t="shared" si="231"/>
        <v/>
      </c>
      <c r="E1376" s="3" t="str">
        <f>IF(B1376="","",IFERROR(VLOOKUP(B1376,Ingredients!$A:$G,4,FALSE),"ingredient not in list"))</f>
        <v/>
      </c>
      <c r="F1376" t="str">
        <f t="shared" si="232"/>
        <v/>
      </c>
      <c r="G1376" s="9" t="str">
        <f>IF(B1376="", "", IFERROR((VLOOKUP(B1376,Ingredients!$A:$H,8,FALSE)*(D1376/(VLOOKUP(B1376,Ingredients!$A:$H,3,FALSE)))), "ingredient not in list"))</f>
        <v/>
      </c>
      <c r="H1376" t="str">
        <f t="shared" si="233"/>
        <v/>
      </c>
      <c r="I1376" s="69" t="str">
        <f>IF($B1376="", "", IFERROR((VLOOKUP($B1376,Ingredients!$A:$K,9,FALSE)*($D1376/(VLOOKUP($B1376,Ingredients!$A:$K,3,FALSE)))), "ingredient not in list"))</f>
        <v/>
      </c>
      <c r="J1376" t="str">
        <f t="shared" si="234"/>
        <v/>
      </c>
      <c r="K1376" s="69" t="str">
        <f>IF($B1376="", "", IFERROR((VLOOKUP($B1376,Ingredients!$A:$K,10,FALSE)*($D1376/(VLOOKUP($B1376,Ingredients!$A:$K,3,FALSE)))), "ingredient not in list"))</f>
        <v/>
      </c>
      <c r="L1376" t="str">
        <f t="shared" si="235"/>
        <v/>
      </c>
      <c r="M1376" s="69" t="str">
        <f>IF($B1376="", "", IFERROR((VLOOKUP($B1376,Ingredients!$A:$K,11,FALSE)*($D1376/(VLOOKUP($B1376,Ingredients!$A:$K,3,FALSE)))), "ingredient not in list"))</f>
        <v/>
      </c>
      <c r="N1376" t="str">
        <f t="shared" si="236"/>
        <v/>
      </c>
      <c r="O1376" s="29" t="str">
        <f>IF($B1376="", "", IFERROR((VLOOKUP($B1376,Ingredients!$A:$H,6,FALSE)*($D1376/(VLOOKUP($B1376,Ingredients!$A:$H,3,FALSE)))), "ingredient not in list"))</f>
        <v/>
      </c>
      <c r="P1376" s="9" t="str">
        <f>IF(AND(G1376&lt;&gt;"",G1377=""),SUM(G$1:G1377)-SUM(P$1:P1375),"")</f>
        <v/>
      </c>
      <c r="Q1376" t="str">
        <f>IF(AND(O1376&lt;&gt;"",O1377=""),SUM(O$1:O1377)-SUM(Q$1:Q1375),"")</f>
        <v/>
      </c>
      <c r="R1376" s="114" t="str">
        <f>IF(AND(I1376&lt;&gt;"",I1377=""),SUM(I$1:I1377)-SUM(R$1:R1375),"")</f>
        <v/>
      </c>
      <c r="S1376" s="114" t="str">
        <f>IF(AND(K1376&lt;&gt;"",K1377=""),SUM(K$1:K1377)-SUM(S$1:S1375),"")</f>
        <v/>
      </c>
      <c r="T1376" s="114" t="str">
        <f>IF(AND(M1376&lt;&gt;"",M1377=""),SUM(M$1:M1377)-SUM(T$1:T1375),"")</f>
        <v/>
      </c>
      <c r="V1376" s="9" t="str">
        <f t="shared" si="237"/>
        <v/>
      </c>
      <c r="W1376" s="28" t="str">
        <f t="shared" si="238"/>
        <v/>
      </c>
      <c r="X1376" s="114" t="str">
        <f t="shared" si="239"/>
        <v/>
      </c>
      <c r="Y1376" s="114" t="str">
        <f t="shared" si="240"/>
        <v/>
      </c>
      <c r="Z1376" s="114" t="str">
        <f t="shared" si="241"/>
        <v/>
      </c>
    </row>
    <row r="1377" spans="3:26" ht="15.75" customHeight="1" x14ac:dyDescent="0.2">
      <c r="C1377" t="str">
        <f t="shared" si="231"/>
        <v/>
      </c>
      <c r="E1377" s="3" t="str">
        <f>IF(B1377="","",IFERROR(VLOOKUP(B1377,Ingredients!$A:$G,4,FALSE),"ingredient not in list"))</f>
        <v/>
      </c>
      <c r="F1377" t="str">
        <f t="shared" si="232"/>
        <v/>
      </c>
      <c r="G1377" s="9" t="str">
        <f>IF(B1377="", "", IFERROR((VLOOKUP(B1377,Ingredients!$A:$H,8,FALSE)*(D1377/(VLOOKUP(B1377,Ingredients!$A:$H,3,FALSE)))), "ingredient not in list"))</f>
        <v/>
      </c>
      <c r="H1377" t="str">
        <f t="shared" si="233"/>
        <v/>
      </c>
      <c r="I1377" s="69" t="str">
        <f>IF($B1377="", "", IFERROR((VLOOKUP($B1377,Ingredients!$A:$K,9,FALSE)*($D1377/(VLOOKUP($B1377,Ingredients!$A:$K,3,FALSE)))), "ingredient not in list"))</f>
        <v/>
      </c>
      <c r="J1377" t="str">
        <f t="shared" si="234"/>
        <v/>
      </c>
      <c r="K1377" s="69" t="str">
        <f>IF($B1377="", "", IFERROR((VLOOKUP($B1377,Ingredients!$A:$K,10,FALSE)*($D1377/(VLOOKUP($B1377,Ingredients!$A:$K,3,FALSE)))), "ingredient not in list"))</f>
        <v/>
      </c>
      <c r="L1377" t="str">
        <f t="shared" si="235"/>
        <v/>
      </c>
      <c r="M1377" s="69" t="str">
        <f>IF($B1377="", "", IFERROR((VLOOKUP($B1377,Ingredients!$A:$K,11,FALSE)*($D1377/(VLOOKUP($B1377,Ingredients!$A:$K,3,FALSE)))), "ingredient not in list"))</f>
        <v/>
      </c>
      <c r="N1377" t="str">
        <f t="shared" si="236"/>
        <v/>
      </c>
      <c r="O1377" s="29" t="str">
        <f>IF($B1377="", "", IFERROR((VLOOKUP($B1377,Ingredients!$A:$H,6,FALSE)*($D1377/(VLOOKUP($B1377,Ingredients!$A:$H,3,FALSE)))), "ingredient not in list"))</f>
        <v/>
      </c>
      <c r="P1377" s="9" t="str">
        <f>IF(AND(G1377&lt;&gt;"",G1378=""),SUM(G$1:G1378)-SUM(P$1:P1376),"")</f>
        <v/>
      </c>
      <c r="Q1377" t="str">
        <f>IF(AND(O1377&lt;&gt;"",O1378=""),SUM(O$1:O1378)-SUM(Q$1:Q1376),"")</f>
        <v/>
      </c>
      <c r="R1377" s="114" t="str">
        <f>IF(AND(I1377&lt;&gt;"",I1378=""),SUM(I$1:I1378)-SUM(R$1:R1376),"")</f>
        <v/>
      </c>
      <c r="S1377" s="114" t="str">
        <f>IF(AND(K1377&lt;&gt;"",K1378=""),SUM(K$1:K1378)-SUM(S$1:S1376),"")</f>
        <v/>
      </c>
      <c r="T1377" s="114" t="str">
        <f>IF(AND(M1377&lt;&gt;"",M1378=""),SUM(M$1:M1378)-SUM(T$1:T1376),"")</f>
        <v/>
      </c>
      <c r="V1377" s="9" t="str">
        <f t="shared" si="237"/>
        <v/>
      </c>
      <c r="W1377" s="28" t="str">
        <f t="shared" si="238"/>
        <v/>
      </c>
      <c r="X1377" s="114" t="str">
        <f t="shared" si="239"/>
        <v/>
      </c>
      <c r="Y1377" s="114" t="str">
        <f t="shared" si="240"/>
        <v/>
      </c>
      <c r="Z1377" s="114" t="str">
        <f t="shared" si="241"/>
        <v/>
      </c>
    </row>
    <row r="1378" spans="3:26" ht="15.75" customHeight="1" x14ac:dyDescent="0.2">
      <c r="C1378" t="str">
        <f t="shared" si="231"/>
        <v/>
      </c>
      <c r="E1378" s="3" t="str">
        <f>IF(B1378="","",IFERROR(VLOOKUP(B1378,Ingredients!$A:$G,4,FALSE),"ingredient not in list"))</f>
        <v/>
      </c>
      <c r="F1378" t="str">
        <f t="shared" si="232"/>
        <v/>
      </c>
      <c r="G1378" s="9" t="str">
        <f>IF(B1378="", "", IFERROR((VLOOKUP(B1378,Ingredients!$A:$H,8,FALSE)*(D1378/(VLOOKUP(B1378,Ingredients!$A:$H,3,FALSE)))), "ingredient not in list"))</f>
        <v/>
      </c>
      <c r="H1378" t="str">
        <f t="shared" si="233"/>
        <v/>
      </c>
      <c r="I1378" s="69" t="str">
        <f>IF($B1378="", "", IFERROR((VLOOKUP($B1378,Ingredients!$A:$K,9,FALSE)*($D1378/(VLOOKUP($B1378,Ingredients!$A:$K,3,FALSE)))), "ingredient not in list"))</f>
        <v/>
      </c>
      <c r="J1378" t="str">
        <f t="shared" si="234"/>
        <v/>
      </c>
      <c r="K1378" s="69" t="str">
        <f>IF($B1378="", "", IFERROR((VLOOKUP($B1378,Ingredients!$A:$K,10,FALSE)*($D1378/(VLOOKUP($B1378,Ingredients!$A:$K,3,FALSE)))), "ingredient not in list"))</f>
        <v/>
      </c>
      <c r="L1378" t="str">
        <f t="shared" si="235"/>
        <v/>
      </c>
      <c r="M1378" s="69" t="str">
        <f>IF($B1378="", "", IFERROR((VLOOKUP($B1378,Ingredients!$A:$K,11,FALSE)*($D1378/(VLOOKUP($B1378,Ingredients!$A:$K,3,FALSE)))), "ingredient not in list"))</f>
        <v/>
      </c>
      <c r="N1378" t="str">
        <f t="shared" si="236"/>
        <v/>
      </c>
      <c r="O1378" s="29" t="str">
        <f>IF($B1378="", "", IFERROR((VLOOKUP($B1378,Ingredients!$A:$H,6,FALSE)*($D1378/(VLOOKUP($B1378,Ingredients!$A:$H,3,FALSE)))), "ingredient not in list"))</f>
        <v/>
      </c>
      <c r="P1378" s="9" t="str">
        <f>IF(AND(G1378&lt;&gt;"",G1379=""),SUM(G$1:G1379)-SUM(P$1:P1377),"")</f>
        <v/>
      </c>
      <c r="Q1378" t="str">
        <f>IF(AND(O1378&lt;&gt;"",O1379=""),SUM(O$1:O1379)-SUM(Q$1:Q1377),"")</f>
        <v/>
      </c>
      <c r="R1378" s="114" t="str">
        <f>IF(AND(I1378&lt;&gt;"",I1379=""),SUM(I$1:I1379)-SUM(R$1:R1377),"")</f>
        <v/>
      </c>
      <c r="S1378" s="114" t="str">
        <f>IF(AND(K1378&lt;&gt;"",K1379=""),SUM(K$1:K1379)-SUM(S$1:S1377),"")</f>
        <v/>
      </c>
      <c r="T1378" s="114" t="str">
        <f>IF(AND(M1378&lt;&gt;"",M1379=""),SUM(M$1:M1379)-SUM(T$1:T1377),"")</f>
        <v/>
      </c>
      <c r="V1378" s="9" t="str">
        <f t="shared" si="237"/>
        <v/>
      </c>
      <c r="W1378" s="28" t="str">
        <f t="shared" si="238"/>
        <v/>
      </c>
      <c r="X1378" s="114" t="str">
        <f t="shared" si="239"/>
        <v/>
      </c>
      <c r="Y1378" s="114" t="str">
        <f t="shared" si="240"/>
        <v/>
      </c>
      <c r="Z1378" s="114" t="str">
        <f t="shared" si="241"/>
        <v/>
      </c>
    </row>
    <row r="1379" spans="3:26" ht="15.75" customHeight="1" x14ac:dyDescent="0.2">
      <c r="C1379" t="str">
        <f t="shared" si="231"/>
        <v/>
      </c>
      <c r="E1379" s="3" t="str">
        <f>IF(B1379="","",IFERROR(VLOOKUP(B1379,Ingredients!$A:$G,4,FALSE),"ingredient not in list"))</f>
        <v/>
      </c>
      <c r="F1379" t="str">
        <f t="shared" si="232"/>
        <v/>
      </c>
      <c r="G1379" s="9" t="str">
        <f>IF(B1379="", "", IFERROR((VLOOKUP(B1379,Ingredients!$A:$H,8,FALSE)*(D1379/(VLOOKUP(B1379,Ingredients!$A:$H,3,FALSE)))), "ingredient not in list"))</f>
        <v/>
      </c>
      <c r="H1379" t="str">
        <f t="shared" si="233"/>
        <v/>
      </c>
      <c r="I1379" s="69" t="str">
        <f>IF($B1379="", "", IFERROR((VLOOKUP($B1379,Ingredients!$A:$K,9,FALSE)*($D1379/(VLOOKUP($B1379,Ingredients!$A:$K,3,FALSE)))), "ingredient not in list"))</f>
        <v/>
      </c>
      <c r="J1379" t="str">
        <f t="shared" si="234"/>
        <v/>
      </c>
      <c r="K1379" s="69" t="str">
        <f>IF($B1379="", "", IFERROR((VLOOKUP($B1379,Ingredients!$A:$K,10,FALSE)*($D1379/(VLOOKUP($B1379,Ingredients!$A:$K,3,FALSE)))), "ingredient not in list"))</f>
        <v/>
      </c>
      <c r="L1379" t="str">
        <f t="shared" si="235"/>
        <v/>
      </c>
      <c r="M1379" s="69" t="str">
        <f>IF($B1379="", "", IFERROR((VLOOKUP($B1379,Ingredients!$A:$K,11,FALSE)*($D1379/(VLOOKUP($B1379,Ingredients!$A:$K,3,FALSE)))), "ingredient not in list"))</f>
        <v/>
      </c>
      <c r="N1379" t="str">
        <f t="shared" si="236"/>
        <v/>
      </c>
      <c r="O1379" s="29" t="str">
        <f>IF($B1379="", "", IFERROR((VLOOKUP($B1379,Ingredients!$A:$H,6,FALSE)*($D1379/(VLOOKUP($B1379,Ingredients!$A:$H,3,FALSE)))), "ingredient not in list"))</f>
        <v/>
      </c>
      <c r="P1379" s="9" t="str">
        <f>IF(AND(G1379&lt;&gt;"",G1380=""),SUM(G$1:G1380)-SUM(P$1:P1378),"")</f>
        <v/>
      </c>
      <c r="Q1379" t="str">
        <f>IF(AND(O1379&lt;&gt;"",O1380=""),SUM(O$1:O1380)-SUM(Q$1:Q1378),"")</f>
        <v/>
      </c>
      <c r="R1379" s="114" t="str">
        <f>IF(AND(I1379&lt;&gt;"",I1380=""),SUM(I$1:I1380)-SUM(R$1:R1378),"")</f>
        <v/>
      </c>
      <c r="S1379" s="114" t="str">
        <f>IF(AND(K1379&lt;&gt;"",K1380=""),SUM(K$1:K1380)-SUM(S$1:S1378),"")</f>
        <v/>
      </c>
      <c r="T1379" s="114" t="str">
        <f>IF(AND(M1379&lt;&gt;"",M1380=""),SUM(M$1:M1380)-SUM(T$1:T1378),"")</f>
        <v/>
      </c>
      <c r="V1379" s="9" t="str">
        <f t="shared" si="237"/>
        <v/>
      </c>
      <c r="W1379" s="28" t="str">
        <f t="shared" si="238"/>
        <v/>
      </c>
      <c r="X1379" s="114" t="str">
        <f t="shared" si="239"/>
        <v/>
      </c>
      <c r="Y1379" s="114" t="str">
        <f t="shared" si="240"/>
        <v/>
      </c>
      <c r="Z1379" s="114" t="str">
        <f t="shared" si="241"/>
        <v/>
      </c>
    </row>
    <row r="1380" spans="3:26" ht="15.75" customHeight="1" x14ac:dyDescent="0.2">
      <c r="C1380" t="str">
        <f t="shared" si="231"/>
        <v/>
      </c>
      <c r="E1380" s="3" t="str">
        <f>IF(B1380="","",IFERROR(VLOOKUP(B1380,Ingredients!$A:$G,4,FALSE),"ingredient not in list"))</f>
        <v/>
      </c>
      <c r="F1380" t="str">
        <f t="shared" si="232"/>
        <v/>
      </c>
      <c r="G1380" s="9" t="str">
        <f>IF(B1380="", "", IFERROR((VLOOKUP(B1380,Ingredients!$A:$H,8,FALSE)*(D1380/(VLOOKUP(B1380,Ingredients!$A:$H,3,FALSE)))), "ingredient not in list"))</f>
        <v/>
      </c>
      <c r="H1380" t="str">
        <f t="shared" si="233"/>
        <v/>
      </c>
      <c r="I1380" s="69" t="str">
        <f>IF($B1380="", "", IFERROR((VLOOKUP($B1380,Ingredients!$A:$K,9,FALSE)*($D1380/(VLOOKUP($B1380,Ingredients!$A:$K,3,FALSE)))), "ingredient not in list"))</f>
        <v/>
      </c>
      <c r="J1380" t="str">
        <f t="shared" si="234"/>
        <v/>
      </c>
      <c r="K1380" s="69" t="str">
        <f>IF($B1380="", "", IFERROR((VLOOKUP($B1380,Ingredients!$A:$K,10,FALSE)*($D1380/(VLOOKUP($B1380,Ingredients!$A:$K,3,FALSE)))), "ingredient not in list"))</f>
        <v/>
      </c>
      <c r="L1380" t="str">
        <f t="shared" si="235"/>
        <v/>
      </c>
      <c r="M1380" s="69" t="str">
        <f>IF($B1380="", "", IFERROR((VLOOKUP($B1380,Ingredients!$A:$K,11,FALSE)*($D1380/(VLOOKUP($B1380,Ingredients!$A:$K,3,FALSE)))), "ingredient not in list"))</f>
        <v/>
      </c>
      <c r="N1380" t="str">
        <f t="shared" si="236"/>
        <v/>
      </c>
      <c r="O1380" s="29" t="str">
        <f>IF($B1380="", "", IFERROR((VLOOKUP($B1380,Ingredients!$A:$H,6,FALSE)*($D1380/(VLOOKUP($B1380,Ingredients!$A:$H,3,FALSE)))), "ingredient not in list"))</f>
        <v/>
      </c>
      <c r="P1380" s="9" t="str">
        <f>IF(AND(G1380&lt;&gt;"",G1381=""),SUM(G$1:G1381)-SUM(P$1:P1379),"")</f>
        <v/>
      </c>
      <c r="Q1380" t="str">
        <f>IF(AND(O1380&lt;&gt;"",O1381=""),SUM(O$1:O1381)-SUM(Q$1:Q1379),"")</f>
        <v/>
      </c>
      <c r="R1380" s="114" t="str">
        <f>IF(AND(I1380&lt;&gt;"",I1381=""),SUM(I$1:I1381)-SUM(R$1:R1379),"")</f>
        <v/>
      </c>
      <c r="S1380" s="114" t="str">
        <f>IF(AND(K1380&lt;&gt;"",K1381=""),SUM(K$1:K1381)-SUM(S$1:S1379),"")</f>
        <v/>
      </c>
      <c r="T1380" s="114" t="str">
        <f>IF(AND(M1380&lt;&gt;"",M1381=""),SUM(M$1:M1381)-SUM(T$1:T1379),"")</f>
        <v/>
      </c>
      <c r="V1380" s="9" t="str">
        <f t="shared" si="237"/>
        <v/>
      </c>
      <c r="W1380" s="28" t="str">
        <f t="shared" si="238"/>
        <v/>
      </c>
      <c r="X1380" s="114" t="str">
        <f t="shared" si="239"/>
        <v/>
      </c>
      <c r="Y1380" s="114" t="str">
        <f t="shared" si="240"/>
        <v/>
      </c>
      <c r="Z1380" s="114" t="str">
        <f t="shared" si="241"/>
        <v/>
      </c>
    </row>
    <row r="1381" spans="3:26" ht="15.75" customHeight="1" x14ac:dyDescent="0.2">
      <c r="C1381" t="str">
        <f t="shared" si="231"/>
        <v/>
      </c>
      <c r="E1381" s="3" t="str">
        <f>IF(B1381="","",IFERROR(VLOOKUP(B1381,Ingredients!$A:$G,4,FALSE),"ingredient not in list"))</f>
        <v/>
      </c>
      <c r="F1381" t="str">
        <f t="shared" si="232"/>
        <v/>
      </c>
      <c r="G1381" s="9" t="str">
        <f>IF(B1381="", "", IFERROR((VLOOKUP(B1381,Ingredients!$A:$H,8,FALSE)*(D1381/(VLOOKUP(B1381,Ingredients!$A:$H,3,FALSE)))), "ingredient not in list"))</f>
        <v/>
      </c>
      <c r="H1381" t="str">
        <f t="shared" si="233"/>
        <v/>
      </c>
      <c r="I1381" s="69" t="str">
        <f>IF($B1381="", "", IFERROR((VLOOKUP($B1381,Ingredients!$A:$K,9,FALSE)*($D1381/(VLOOKUP($B1381,Ingredients!$A:$K,3,FALSE)))), "ingredient not in list"))</f>
        <v/>
      </c>
      <c r="J1381" t="str">
        <f t="shared" si="234"/>
        <v/>
      </c>
      <c r="K1381" s="69" t="str">
        <f>IF($B1381="", "", IFERROR((VLOOKUP($B1381,Ingredients!$A:$K,10,FALSE)*($D1381/(VLOOKUP($B1381,Ingredients!$A:$K,3,FALSE)))), "ingredient not in list"))</f>
        <v/>
      </c>
      <c r="L1381" t="str">
        <f t="shared" si="235"/>
        <v/>
      </c>
      <c r="M1381" s="69" t="str">
        <f>IF($B1381="", "", IFERROR((VLOOKUP($B1381,Ingredients!$A:$K,11,FALSE)*($D1381/(VLOOKUP($B1381,Ingredients!$A:$K,3,FALSE)))), "ingredient not in list"))</f>
        <v/>
      </c>
      <c r="N1381" t="str">
        <f t="shared" si="236"/>
        <v/>
      </c>
      <c r="O1381" s="29" t="str">
        <f>IF($B1381="", "", IFERROR((VLOOKUP($B1381,Ingredients!$A:$H,6,FALSE)*($D1381/(VLOOKUP($B1381,Ingredients!$A:$H,3,FALSE)))), "ingredient not in list"))</f>
        <v/>
      </c>
      <c r="P1381" s="9" t="str">
        <f>IF(AND(G1381&lt;&gt;"",G1382=""),SUM(G$1:G1382)-SUM(P$1:P1380),"")</f>
        <v/>
      </c>
      <c r="Q1381" t="str">
        <f>IF(AND(O1381&lt;&gt;"",O1382=""),SUM(O$1:O1382)-SUM(Q$1:Q1380),"")</f>
        <v/>
      </c>
      <c r="R1381" s="114" t="str">
        <f>IF(AND(I1381&lt;&gt;"",I1382=""),SUM(I$1:I1382)-SUM(R$1:R1380),"")</f>
        <v/>
      </c>
      <c r="S1381" s="114" t="str">
        <f>IF(AND(K1381&lt;&gt;"",K1382=""),SUM(K$1:K1382)-SUM(S$1:S1380),"")</f>
        <v/>
      </c>
      <c r="T1381" s="114" t="str">
        <f>IF(AND(M1381&lt;&gt;"",M1382=""),SUM(M$1:M1382)-SUM(T$1:T1380),"")</f>
        <v/>
      </c>
      <c r="V1381" s="9" t="str">
        <f t="shared" si="237"/>
        <v/>
      </c>
      <c r="W1381" s="28" t="str">
        <f t="shared" si="238"/>
        <v/>
      </c>
      <c r="X1381" s="114" t="str">
        <f t="shared" si="239"/>
        <v/>
      </c>
      <c r="Y1381" s="114" t="str">
        <f t="shared" si="240"/>
        <v/>
      </c>
      <c r="Z1381" s="114" t="str">
        <f t="shared" si="241"/>
        <v/>
      </c>
    </row>
    <row r="1382" spans="3:26" ht="15.75" customHeight="1" x14ac:dyDescent="0.2">
      <c r="C1382" t="str">
        <f t="shared" si="231"/>
        <v/>
      </c>
      <c r="E1382" s="3" t="str">
        <f>IF(B1382="","",IFERROR(VLOOKUP(B1382,Ingredients!$A:$G,4,FALSE),"ingredient not in list"))</f>
        <v/>
      </c>
      <c r="F1382" t="str">
        <f t="shared" si="232"/>
        <v/>
      </c>
      <c r="G1382" s="9" t="str">
        <f>IF(B1382="", "", IFERROR((VLOOKUP(B1382,Ingredients!$A:$H,8,FALSE)*(D1382/(VLOOKUP(B1382,Ingredients!$A:$H,3,FALSE)))), "ingredient not in list"))</f>
        <v/>
      </c>
      <c r="H1382" t="str">
        <f t="shared" si="233"/>
        <v/>
      </c>
      <c r="I1382" s="69" t="str">
        <f>IF($B1382="", "", IFERROR((VLOOKUP($B1382,Ingredients!$A:$K,9,FALSE)*($D1382/(VLOOKUP($B1382,Ingredients!$A:$K,3,FALSE)))), "ingredient not in list"))</f>
        <v/>
      </c>
      <c r="J1382" t="str">
        <f t="shared" si="234"/>
        <v/>
      </c>
      <c r="K1382" s="69" t="str">
        <f>IF($B1382="", "", IFERROR((VLOOKUP($B1382,Ingredients!$A:$K,10,FALSE)*($D1382/(VLOOKUP($B1382,Ingredients!$A:$K,3,FALSE)))), "ingredient not in list"))</f>
        <v/>
      </c>
      <c r="L1382" t="str">
        <f t="shared" si="235"/>
        <v/>
      </c>
      <c r="M1382" s="69" t="str">
        <f>IF($B1382="", "", IFERROR((VLOOKUP($B1382,Ingredients!$A:$K,11,FALSE)*($D1382/(VLOOKUP($B1382,Ingredients!$A:$K,3,FALSE)))), "ingredient not in list"))</f>
        <v/>
      </c>
      <c r="N1382" t="str">
        <f t="shared" si="236"/>
        <v/>
      </c>
      <c r="O1382" s="29" t="str">
        <f>IF($B1382="", "", IFERROR((VLOOKUP($B1382,Ingredients!$A:$H,6,FALSE)*($D1382/(VLOOKUP($B1382,Ingredients!$A:$H,3,FALSE)))), "ingredient not in list"))</f>
        <v/>
      </c>
      <c r="P1382" s="9" t="str">
        <f>IF(AND(G1382&lt;&gt;"",G1383=""),SUM(G$1:G1383)-SUM(P$1:P1381),"")</f>
        <v/>
      </c>
      <c r="Q1382" t="str">
        <f>IF(AND(O1382&lt;&gt;"",O1383=""),SUM(O$1:O1383)-SUM(Q$1:Q1381),"")</f>
        <v/>
      </c>
      <c r="R1382" s="114" t="str">
        <f>IF(AND(I1382&lt;&gt;"",I1383=""),SUM(I$1:I1383)-SUM(R$1:R1381),"")</f>
        <v/>
      </c>
      <c r="S1382" s="114" t="str">
        <f>IF(AND(K1382&lt;&gt;"",K1383=""),SUM(K$1:K1383)-SUM(S$1:S1381),"")</f>
        <v/>
      </c>
      <c r="T1382" s="114" t="str">
        <f>IF(AND(M1382&lt;&gt;"",M1383=""),SUM(M$1:M1383)-SUM(T$1:T1381),"")</f>
        <v/>
      </c>
      <c r="V1382" s="9" t="str">
        <f t="shared" si="237"/>
        <v/>
      </c>
      <c r="W1382" s="28" t="str">
        <f t="shared" si="238"/>
        <v/>
      </c>
      <c r="X1382" s="114" t="str">
        <f t="shared" si="239"/>
        <v/>
      </c>
      <c r="Y1382" s="114" t="str">
        <f t="shared" si="240"/>
        <v/>
      </c>
      <c r="Z1382" s="114" t="str">
        <f t="shared" si="241"/>
        <v/>
      </c>
    </row>
    <row r="1383" spans="3:26" ht="15.75" customHeight="1" x14ac:dyDescent="0.2">
      <c r="C1383" t="str">
        <f t="shared" si="231"/>
        <v/>
      </c>
      <c r="E1383" s="3" t="str">
        <f>IF(B1383="","",IFERROR(VLOOKUP(B1383,Ingredients!$A:$G,4,FALSE),"ingredient not in list"))</f>
        <v/>
      </c>
      <c r="F1383" t="str">
        <f t="shared" si="232"/>
        <v/>
      </c>
      <c r="G1383" s="9" t="str">
        <f>IF(B1383="", "", IFERROR((VLOOKUP(B1383,Ingredients!$A:$H,8,FALSE)*(D1383/(VLOOKUP(B1383,Ingredients!$A:$H,3,FALSE)))), "ingredient not in list"))</f>
        <v/>
      </c>
      <c r="H1383" t="str">
        <f t="shared" si="233"/>
        <v/>
      </c>
      <c r="I1383" s="69" t="str">
        <f>IF($B1383="", "", IFERROR((VLOOKUP($B1383,Ingredients!$A:$K,9,FALSE)*($D1383/(VLOOKUP($B1383,Ingredients!$A:$K,3,FALSE)))), "ingredient not in list"))</f>
        <v/>
      </c>
      <c r="J1383" t="str">
        <f t="shared" si="234"/>
        <v/>
      </c>
      <c r="K1383" s="69" t="str">
        <f>IF($B1383="", "", IFERROR((VLOOKUP($B1383,Ingredients!$A:$K,10,FALSE)*($D1383/(VLOOKUP($B1383,Ingredients!$A:$K,3,FALSE)))), "ingredient not in list"))</f>
        <v/>
      </c>
      <c r="L1383" t="str">
        <f t="shared" si="235"/>
        <v/>
      </c>
      <c r="M1383" s="69" t="str">
        <f>IF($B1383="", "", IFERROR((VLOOKUP($B1383,Ingredients!$A:$K,11,FALSE)*($D1383/(VLOOKUP($B1383,Ingredients!$A:$K,3,FALSE)))), "ingredient not in list"))</f>
        <v/>
      </c>
      <c r="N1383" t="str">
        <f t="shared" si="236"/>
        <v/>
      </c>
      <c r="O1383" s="29" t="str">
        <f>IF($B1383="", "", IFERROR((VLOOKUP($B1383,Ingredients!$A:$H,6,FALSE)*($D1383/(VLOOKUP($B1383,Ingredients!$A:$H,3,FALSE)))), "ingredient not in list"))</f>
        <v/>
      </c>
      <c r="P1383" s="9" t="str">
        <f>IF(AND(G1383&lt;&gt;"",G1384=""),SUM(G$1:G1384)-SUM(P$1:P1382),"")</f>
        <v/>
      </c>
      <c r="Q1383" t="str">
        <f>IF(AND(O1383&lt;&gt;"",O1384=""),SUM(O$1:O1384)-SUM(Q$1:Q1382),"")</f>
        <v/>
      </c>
      <c r="R1383" s="114" t="str">
        <f>IF(AND(I1383&lt;&gt;"",I1384=""),SUM(I$1:I1384)-SUM(R$1:R1382),"")</f>
        <v/>
      </c>
      <c r="S1383" s="114" t="str">
        <f>IF(AND(K1383&lt;&gt;"",K1384=""),SUM(K$1:K1384)-SUM(S$1:S1382),"")</f>
        <v/>
      </c>
      <c r="T1383" s="114" t="str">
        <f>IF(AND(M1383&lt;&gt;"",M1384=""),SUM(M$1:M1384)-SUM(T$1:T1382),"")</f>
        <v/>
      </c>
      <c r="V1383" s="9" t="str">
        <f t="shared" si="237"/>
        <v/>
      </c>
      <c r="W1383" s="28" t="str">
        <f t="shared" si="238"/>
        <v/>
      </c>
      <c r="X1383" s="114" t="str">
        <f t="shared" si="239"/>
        <v/>
      </c>
      <c r="Y1383" s="114" t="str">
        <f t="shared" si="240"/>
        <v/>
      </c>
      <c r="Z1383" s="114" t="str">
        <f t="shared" si="241"/>
        <v/>
      </c>
    </row>
    <row r="1384" spans="3:26" ht="15.75" customHeight="1" x14ac:dyDescent="0.2">
      <c r="C1384" t="str">
        <f t="shared" si="231"/>
        <v/>
      </c>
      <c r="E1384" s="3" t="str">
        <f>IF(B1384="","",IFERROR(VLOOKUP(B1384,Ingredients!$A:$G,4,FALSE),"ingredient not in list"))</f>
        <v/>
      </c>
      <c r="F1384" t="str">
        <f t="shared" si="232"/>
        <v/>
      </c>
      <c r="G1384" s="9" t="str">
        <f>IF(B1384="", "", IFERROR((VLOOKUP(B1384,Ingredients!$A:$H,8,FALSE)*(D1384/(VLOOKUP(B1384,Ingredients!$A:$H,3,FALSE)))), "ingredient not in list"))</f>
        <v/>
      </c>
      <c r="H1384" t="str">
        <f t="shared" si="233"/>
        <v/>
      </c>
      <c r="I1384" s="69" t="str">
        <f>IF($B1384="", "", IFERROR((VLOOKUP($B1384,Ingredients!$A:$K,9,FALSE)*($D1384/(VLOOKUP($B1384,Ingredients!$A:$K,3,FALSE)))), "ingredient not in list"))</f>
        <v/>
      </c>
      <c r="J1384" t="str">
        <f t="shared" si="234"/>
        <v/>
      </c>
      <c r="K1384" s="69" t="str">
        <f>IF($B1384="", "", IFERROR((VLOOKUP($B1384,Ingredients!$A:$K,10,FALSE)*($D1384/(VLOOKUP($B1384,Ingredients!$A:$K,3,FALSE)))), "ingredient not in list"))</f>
        <v/>
      </c>
      <c r="L1384" t="str">
        <f t="shared" si="235"/>
        <v/>
      </c>
      <c r="M1384" s="69" t="str">
        <f>IF($B1384="", "", IFERROR((VLOOKUP($B1384,Ingredients!$A:$K,11,FALSE)*($D1384/(VLOOKUP($B1384,Ingredients!$A:$K,3,FALSE)))), "ingredient not in list"))</f>
        <v/>
      </c>
      <c r="N1384" t="str">
        <f t="shared" si="236"/>
        <v/>
      </c>
      <c r="O1384" s="29" t="str">
        <f>IF($B1384="", "", IFERROR((VLOOKUP($B1384,Ingredients!$A:$H,6,FALSE)*($D1384/(VLOOKUP($B1384,Ingredients!$A:$H,3,FALSE)))), "ingredient not in list"))</f>
        <v/>
      </c>
      <c r="P1384" s="9" t="str">
        <f>IF(AND(G1384&lt;&gt;"",G1385=""),SUM(G$1:G1385)-SUM(P$1:P1383),"")</f>
        <v/>
      </c>
      <c r="Q1384" t="str">
        <f>IF(AND(O1384&lt;&gt;"",O1385=""),SUM(O$1:O1385)-SUM(Q$1:Q1383),"")</f>
        <v/>
      </c>
      <c r="R1384" s="114" t="str">
        <f>IF(AND(I1384&lt;&gt;"",I1385=""),SUM(I$1:I1385)-SUM(R$1:R1383),"")</f>
        <v/>
      </c>
      <c r="S1384" s="114" t="str">
        <f>IF(AND(K1384&lt;&gt;"",K1385=""),SUM(K$1:K1385)-SUM(S$1:S1383),"")</f>
        <v/>
      </c>
      <c r="T1384" s="114" t="str">
        <f>IF(AND(M1384&lt;&gt;"",M1385=""),SUM(M$1:M1385)-SUM(T$1:T1383),"")</f>
        <v/>
      </c>
      <c r="V1384" s="9" t="str">
        <f t="shared" si="237"/>
        <v/>
      </c>
      <c r="W1384" s="28" t="str">
        <f t="shared" si="238"/>
        <v/>
      </c>
      <c r="X1384" s="114" t="str">
        <f t="shared" si="239"/>
        <v/>
      </c>
      <c r="Y1384" s="114" t="str">
        <f t="shared" si="240"/>
        <v/>
      </c>
      <c r="Z1384" s="114" t="str">
        <f t="shared" si="241"/>
        <v/>
      </c>
    </row>
    <row r="1385" spans="3:26" ht="15.75" customHeight="1" x14ac:dyDescent="0.2">
      <c r="C1385" t="str">
        <f t="shared" si="231"/>
        <v/>
      </c>
      <c r="E1385" s="3" t="str">
        <f>IF(B1385="","",IFERROR(VLOOKUP(B1385,Ingredients!$A:$G,4,FALSE),"ingredient not in list"))</f>
        <v/>
      </c>
      <c r="F1385" t="str">
        <f t="shared" si="232"/>
        <v/>
      </c>
      <c r="G1385" s="9" t="str">
        <f>IF(B1385="", "", IFERROR((VLOOKUP(B1385,Ingredients!$A:$H,8,FALSE)*(D1385/(VLOOKUP(B1385,Ingredients!$A:$H,3,FALSE)))), "ingredient not in list"))</f>
        <v/>
      </c>
      <c r="H1385" t="str">
        <f t="shared" si="233"/>
        <v/>
      </c>
      <c r="I1385" s="69" t="str">
        <f>IF($B1385="", "", IFERROR((VLOOKUP($B1385,Ingredients!$A:$K,9,FALSE)*($D1385/(VLOOKUP($B1385,Ingredients!$A:$K,3,FALSE)))), "ingredient not in list"))</f>
        <v/>
      </c>
      <c r="J1385" t="str">
        <f t="shared" si="234"/>
        <v/>
      </c>
      <c r="K1385" s="69" t="str">
        <f>IF($B1385="", "", IFERROR((VLOOKUP($B1385,Ingredients!$A:$K,10,FALSE)*($D1385/(VLOOKUP($B1385,Ingredients!$A:$K,3,FALSE)))), "ingredient not in list"))</f>
        <v/>
      </c>
      <c r="L1385" t="str">
        <f t="shared" si="235"/>
        <v/>
      </c>
      <c r="M1385" s="69" t="str">
        <f>IF($B1385="", "", IFERROR((VLOOKUP($B1385,Ingredients!$A:$K,11,FALSE)*($D1385/(VLOOKUP($B1385,Ingredients!$A:$K,3,FALSE)))), "ingredient not in list"))</f>
        <v/>
      </c>
      <c r="N1385" t="str">
        <f t="shared" si="236"/>
        <v/>
      </c>
      <c r="O1385" s="29" t="str">
        <f>IF($B1385="", "", IFERROR((VLOOKUP($B1385,Ingredients!$A:$H,6,FALSE)*($D1385/(VLOOKUP($B1385,Ingredients!$A:$H,3,FALSE)))), "ingredient not in list"))</f>
        <v/>
      </c>
      <c r="P1385" s="9" t="str">
        <f>IF(AND(G1385&lt;&gt;"",G1386=""),SUM(G$1:G1386)-SUM(P$1:P1384),"")</f>
        <v/>
      </c>
      <c r="Q1385" t="str">
        <f>IF(AND(O1385&lt;&gt;"",O1386=""),SUM(O$1:O1386)-SUM(Q$1:Q1384),"")</f>
        <v/>
      </c>
      <c r="R1385" s="114" t="str">
        <f>IF(AND(I1385&lt;&gt;"",I1386=""),SUM(I$1:I1386)-SUM(R$1:R1384),"")</f>
        <v/>
      </c>
      <c r="S1385" s="114" t="str">
        <f>IF(AND(K1385&lt;&gt;"",K1386=""),SUM(K$1:K1386)-SUM(S$1:S1384),"")</f>
        <v/>
      </c>
      <c r="T1385" s="114" t="str">
        <f>IF(AND(M1385&lt;&gt;"",M1386=""),SUM(M$1:M1386)-SUM(T$1:T1384),"")</f>
        <v/>
      </c>
      <c r="V1385" s="9" t="str">
        <f t="shared" si="237"/>
        <v/>
      </c>
      <c r="W1385" s="28" t="str">
        <f t="shared" si="238"/>
        <v/>
      </c>
      <c r="X1385" s="114" t="str">
        <f t="shared" si="239"/>
        <v/>
      </c>
      <c r="Y1385" s="114" t="str">
        <f t="shared" si="240"/>
        <v/>
      </c>
      <c r="Z1385" s="114" t="str">
        <f t="shared" si="241"/>
        <v/>
      </c>
    </row>
    <row r="1386" spans="3:26" ht="15.75" customHeight="1" x14ac:dyDescent="0.2">
      <c r="C1386" t="str">
        <f t="shared" si="231"/>
        <v/>
      </c>
      <c r="E1386" s="3" t="str">
        <f>IF(B1386="","",IFERROR(VLOOKUP(B1386,Ingredients!$A:$G,4,FALSE),"ingredient not in list"))</f>
        <v/>
      </c>
      <c r="F1386" t="str">
        <f t="shared" si="232"/>
        <v/>
      </c>
      <c r="G1386" s="9" t="str">
        <f>IF(B1386="", "", IFERROR((VLOOKUP(B1386,Ingredients!$A:$H,8,FALSE)*(D1386/(VLOOKUP(B1386,Ingredients!$A:$H,3,FALSE)))), "ingredient not in list"))</f>
        <v/>
      </c>
      <c r="H1386" t="str">
        <f t="shared" si="233"/>
        <v/>
      </c>
      <c r="I1386" s="69" t="str">
        <f>IF($B1386="", "", IFERROR((VLOOKUP($B1386,Ingredients!$A:$K,9,FALSE)*($D1386/(VLOOKUP($B1386,Ingredients!$A:$K,3,FALSE)))), "ingredient not in list"))</f>
        <v/>
      </c>
      <c r="J1386" t="str">
        <f t="shared" si="234"/>
        <v/>
      </c>
      <c r="K1386" s="69" t="str">
        <f>IF($B1386="", "", IFERROR((VLOOKUP($B1386,Ingredients!$A:$K,10,FALSE)*($D1386/(VLOOKUP($B1386,Ingredients!$A:$K,3,FALSE)))), "ingredient not in list"))</f>
        <v/>
      </c>
      <c r="L1386" t="str">
        <f t="shared" si="235"/>
        <v/>
      </c>
      <c r="M1386" s="69" t="str">
        <f>IF($B1386="", "", IFERROR((VLOOKUP($B1386,Ingredients!$A:$K,11,FALSE)*($D1386/(VLOOKUP($B1386,Ingredients!$A:$K,3,FALSE)))), "ingredient not in list"))</f>
        <v/>
      </c>
      <c r="N1386" t="str">
        <f t="shared" si="236"/>
        <v/>
      </c>
      <c r="O1386" s="29" t="str">
        <f>IF($B1386="", "", IFERROR((VLOOKUP($B1386,Ingredients!$A:$H,6,FALSE)*($D1386/(VLOOKUP($B1386,Ingredients!$A:$H,3,FALSE)))), "ingredient not in list"))</f>
        <v/>
      </c>
      <c r="P1386" s="9" t="str">
        <f>IF(AND(G1386&lt;&gt;"",G1387=""),SUM(G$1:G1387)-SUM(P$1:P1385),"")</f>
        <v/>
      </c>
      <c r="Q1386" t="str">
        <f>IF(AND(O1386&lt;&gt;"",O1387=""),SUM(O$1:O1387)-SUM(Q$1:Q1385),"")</f>
        <v/>
      </c>
      <c r="R1386" s="114" t="str">
        <f>IF(AND(I1386&lt;&gt;"",I1387=""),SUM(I$1:I1387)-SUM(R$1:R1385),"")</f>
        <v/>
      </c>
      <c r="S1386" s="114" t="str">
        <f>IF(AND(K1386&lt;&gt;"",K1387=""),SUM(K$1:K1387)-SUM(S$1:S1385),"")</f>
        <v/>
      </c>
      <c r="T1386" s="114" t="str">
        <f>IF(AND(M1386&lt;&gt;"",M1387=""),SUM(M$1:M1387)-SUM(T$1:T1385),"")</f>
        <v/>
      </c>
      <c r="V1386" s="9" t="str">
        <f t="shared" si="237"/>
        <v/>
      </c>
      <c r="W1386" s="28" t="str">
        <f t="shared" si="238"/>
        <v/>
      </c>
      <c r="X1386" s="114" t="str">
        <f t="shared" si="239"/>
        <v/>
      </c>
      <c r="Y1386" s="114" t="str">
        <f t="shared" si="240"/>
        <v/>
      </c>
      <c r="Z1386" s="114" t="str">
        <f t="shared" si="241"/>
        <v/>
      </c>
    </row>
    <row r="1387" spans="3:26" ht="15.75" customHeight="1" x14ac:dyDescent="0.2">
      <c r="C1387" t="str">
        <f t="shared" si="231"/>
        <v/>
      </c>
      <c r="E1387" s="3" t="str">
        <f>IF(B1387="","",IFERROR(VLOOKUP(B1387,Ingredients!$A:$G,4,FALSE),"ingredient not in list"))</f>
        <v/>
      </c>
      <c r="F1387" t="str">
        <f t="shared" si="232"/>
        <v/>
      </c>
      <c r="G1387" s="9" t="str">
        <f>IF(B1387="", "", IFERROR((VLOOKUP(B1387,Ingredients!$A:$H,8,FALSE)*(D1387/(VLOOKUP(B1387,Ingredients!$A:$H,3,FALSE)))), "ingredient not in list"))</f>
        <v/>
      </c>
      <c r="H1387" t="str">
        <f t="shared" si="233"/>
        <v/>
      </c>
      <c r="I1387" s="69" t="str">
        <f>IF($B1387="", "", IFERROR((VLOOKUP($B1387,Ingredients!$A:$K,9,FALSE)*($D1387/(VLOOKUP($B1387,Ingredients!$A:$K,3,FALSE)))), "ingredient not in list"))</f>
        <v/>
      </c>
      <c r="J1387" t="str">
        <f t="shared" si="234"/>
        <v/>
      </c>
      <c r="K1387" s="69" t="str">
        <f>IF($B1387="", "", IFERROR((VLOOKUP($B1387,Ingredients!$A:$K,10,FALSE)*($D1387/(VLOOKUP($B1387,Ingredients!$A:$K,3,FALSE)))), "ingredient not in list"))</f>
        <v/>
      </c>
      <c r="L1387" t="str">
        <f t="shared" si="235"/>
        <v/>
      </c>
      <c r="M1387" s="69" t="str">
        <f>IF($B1387="", "", IFERROR((VLOOKUP($B1387,Ingredients!$A:$K,11,FALSE)*($D1387/(VLOOKUP($B1387,Ingredients!$A:$K,3,FALSE)))), "ingredient not in list"))</f>
        <v/>
      </c>
      <c r="N1387" t="str">
        <f t="shared" si="236"/>
        <v/>
      </c>
      <c r="O1387" s="29" t="str">
        <f>IF($B1387="", "", IFERROR((VLOOKUP($B1387,Ingredients!$A:$H,6,FALSE)*($D1387/(VLOOKUP($B1387,Ingredients!$A:$H,3,FALSE)))), "ingredient not in list"))</f>
        <v/>
      </c>
      <c r="P1387" s="9" t="str">
        <f>IF(AND(G1387&lt;&gt;"",G1388=""),SUM(G$1:G1388)-SUM(P$1:P1386),"")</f>
        <v/>
      </c>
      <c r="Q1387" t="str">
        <f>IF(AND(O1387&lt;&gt;"",O1388=""),SUM(O$1:O1388)-SUM(Q$1:Q1386),"")</f>
        <v/>
      </c>
      <c r="R1387" s="114" t="str">
        <f>IF(AND(I1387&lt;&gt;"",I1388=""),SUM(I$1:I1388)-SUM(R$1:R1386),"")</f>
        <v/>
      </c>
      <c r="S1387" s="114" t="str">
        <f>IF(AND(K1387&lt;&gt;"",K1388=""),SUM(K$1:K1388)-SUM(S$1:S1386),"")</f>
        <v/>
      </c>
      <c r="T1387" s="114" t="str">
        <f>IF(AND(M1387&lt;&gt;"",M1388=""),SUM(M$1:M1388)-SUM(T$1:T1386),"")</f>
        <v/>
      </c>
      <c r="V1387" s="9" t="str">
        <f t="shared" si="237"/>
        <v/>
      </c>
      <c r="W1387" s="28" t="str">
        <f t="shared" si="238"/>
        <v/>
      </c>
      <c r="X1387" s="114" t="str">
        <f t="shared" si="239"/>
        <v/>
      </c>
      <c r="Y1387" s="114" t="str">
        <f t="shared" si="240"/>
        <v/>
      </c>
      <c r="Z1387" s="114" t="str">
        <f t="shared" si="241"/>
        <v/>
      </c>
    </row>
    <row r="1388" spans="3:26" ht="15.75" customHeight="1" x14ac:dyDescent="0.2">
      <c r="C1388" t="str">
        <f t="shared" si="231"/>
        <v/>
      </c>
      <c r="E1388" s="3" t="str">
        <f>IF(B1388="","",IFERROR(VLOOKUP(B1388,Ingredients!$A:$G,4,FALSE),"ingredient not in list"))</f>
        <v/>
      </c>
      <c r="F1388" t="str">
        <f t="shared" si="232"/>
        <v/>
      </c>
      <c r="G1388" s="9" t="str">
        <f>IF(B1388="", "", IFERROR((VLOOKUP(B1388,Ingredients!$A:$H,8,FALSE)*(D1388/(VLOOKUP(B1388,Ingredients!$A:$H,3,FALSE)))), "ingredient not in list"))</f>
        <v/>
      </c>
      <c r="H1388" t="str">
        <f t="shared" si="233"/>
        <v/>
      </c>
      <c r="I1388" s="69" t="str">
        <f>IF($B1388="", "", IFERROR((VLOOKUP($B1388,Ingredients!$A:$K,9,FALSE)*($D1388/(VLOOKUP($B1388,Ingredients!$A:$K,3,FALSE)))), "ingredient not in list"))</f>
        <v/>
      </c>
      <c r="J1388" t="str">
        <f t="shared" si="234"/>
        <v/>
      </c>
      <c r="K1388" s="69" t="str">
        <f>IF($B1388="", "", IFERROR((VLOOKUP($B1388,Ingredients!$A:$K,10,FALSE)*($D1388/(VLOOKUP($B1388,Ingredients!$A:$K,3,FALSE)))), "ingredient not in list"))</f>
        <v/>
      </c>
      <c r="L1388" t="str">
        <f t="shared" si="235"/>
        <v/>
      </c>
      <c r="M1388" s="69" t="str">
        <f>IF($B1388="", "", IFERROR((VLOOKUP($B1388,Ingredients!$A:$K,11,FALSE)*($D1388/(VLOOKUP($B1388,Ingredients!$A:$K,3,FALSE)))), "ingredient not in list"))</f>
        <v/>
      </c>
      <c r="N1388" t="str">
        <f t="shared" si="236"/>
        <v/>
      </c>
      <c r="O1388" s="29" t="str">
        <f>IF($B1388="", "", IFERROR((VLOOKUP($B1388,Ingredients!$A:$H,6,FALSE)*($D1388/(VLOOKUP($B1388,Ingredients!$A:$H,3,FALSE)))), "ingredient not in list"))</f>
        <v/>
      </c>
      <c r="P1388" s="9" t="str">
        <f>IF(AND(G1388&lt;&gt;"",G1389=""),SUM(G$1:G1389)-SUM(P$1:P1387),"")</f>
        <v/>
      </c>
      <c r="Q1388" t="str">
        <f>IF(AND(O1388&lt;&gt;"",O1389=""),SUM(O$1:O1389)-SUM(Q$1:Q1387),"")</f>
        <v/>
      </c>
      <c r="R1388" s="114" t="str">
        <f>IF(AND(I1388&lt;&gt;"",I1389=""),SUM(I$1:I1389)-SUM(R$1:R1387),"")</f>
        <v/>
      </c>
      <c r="S1388" s="114" t="str">
        <f>IF(AND(K1388&lt;&gt;"",K1389=""),SUM(K$1:K1389)-SUM(S$1:S1387),"")</f>
        <v/>
      </c>
      <c r="T1388" s="114" t="str">
        <f>IF(AND(M1388&lt;&gt;"",M1389=""),SUM(M$1:M1389)-SUM(T$1:T1387),"")</f>
        <v/>
      </c>
      <c r="V1388" s="9" t="str">
        <f t="shared" si="237"/>
        <v/>
      </c>
      <c r="W1388" s="28" t="str">
        <f t="shared" si="238"/>
        <v/>
      </c>
      <c r="X1388" s="114" t="str">
        <f t="shared" si="239"/>
        <v/>
      </c>
      <c r="Y1388" s="114" t="str">
        <f t="shared" si="240"/>
        <v/>
      </c>
      <c r="Z1388" s="114" t="str">
        <f t="shared" si="241"/>
        <v/>
      </c>
    </row>
    <row r="1389" spans="3:26" ht="15.75" customHeight="1" x14ac:dyDescent="0.2">
      <c r="C1389" t="str">
        <f t="shared" si="231"/>
        <v/>
      </c>
      <c r="E1389" s="3" t="str">
        <f>IF(B1389="","",IFERROR(VLOOKUP(B1389,Ingredients!$A:$G,4,FALSE),"ingredient not in list"))</f>
        <v/>
      </c>
      <c r="F1389" t="str">
        <f t="shared" si="232"/>
        <v/>
      </c>
      <c r="G1389" s="9" t="str">
        <f>IF(B1389="", "", IFERROR((VLOOKUP(B1389,Ingredients!$A:$H,8,FALSE)*(D1389/(VLOOKUP(B1389,Ingredients!$A:$H,3,FALSE)))), "ingredient not in list"))</f>
        <v/>
      </c>
      <c r="H1389" t="str">
        <f t="shared" si="233"/>
        <v/>
      </c>
      <c r="I1389" s="69" t="str">
        <f>IF($B1389="", "", IFERROR((VLOOKUP($B1389,Ingredients!$A:$K,9,FALSE)*($D1389/(VLOOKUP($B1389,Ingredients!$A:$K,3,FALSE)))), "ingredient not in list"))</f>
        <v/>
      </c>
      <c r="J1389" t="str">
        <f t="shared" si="234"/>
        <v/>
      </c>
      <c r="K1389" s="69" t="str">
        <f>IF($B1389="", "", IFERROR((VLOOKUP($B1389,Ingredients!$A:$K,10,FALSE)*($D1389/(VLOOKUP($B1389,Ingredients!$A:$K,3,FALSE)))), "ingredient not in list"))</f>
        <v/>
      </c>
      <c r="L1389" t="str">
        <f t="shared" si="235"/>
        <v/>
      </c>
      <c r="M1389" s="69" t="str">
        <f>IF($B1389="", "", IFERROR((VLOOKUP($B1389,Ingredients!$A:$K,11,FALSE)*($D1389/(VLOOKUP($B1389,Ingredients!$A:$K,3,FALSE)))), "ingredient not in list"))</f>
        <v/>
      </c>
      <c r="N1389" t="str">
        <f t="shared" si="236"/>
        <v/>
      </c>
      <c r="O1389" s="29" t="str">
        <f>IF($B1389="", "", IFERROR((VLOOKUP($B1389,Ingredients!$A:$H,6,FALSE)*($D1389/(VLOOKUP($B1389,Ingredients!$A:$H,3,FALSE)))), "ingredient not in list"))</f>
        <v/>
      </c>
      <c r="P1389" s="9" t="str">
        <f>IF(AND(G1389&lt;&gt;"",G1390=""),SUM(G$1:G1390)-SUM(P$1:P1388),"")</f>
        <v/>
      </c>
      <c r="Q1389" t="str">
        <f>IF(AND(O1389&lt;&gt;"",O1390=""),SUM(O$1:O1390)-SUM(Q$1:Q1388),"")</f>
        <v/>
      </c>
      <c r="R1389" s="114" t="str">
        <f>IF(AND(I1389&lt;&gt;"",I1390=""),SUM(I$1:I1390)-SUM(R$1:R1388),"")</f>
        <v/>
      </c>
      <c r="S1389" s="114" t="str">
        <f>IF(AND(K1389&lt;&gt;"",K1390=""),SUM(K$1:K1390)-SUM(S$1:S1388),"")</f>
        <v/>
      </c>
      <c r="T1389" s="114" t="str">
        <f>IF(AND(M1389&lt;&gt;"",M1390=""),SUM(M$1:M1390)-SUM(T$1:T1388),"")</f>
        <v/>
      </c>
      <c r="V1389" s="9" t="str">
        <f t="shared" si="237"/>
        <v/>
      </c>
      <c r="W1389" s="28" t="str">
        <f t="shared" si="238"/>
        <v/>
      </c>
      <c r="X1389" s="114" t="str">
        <f t="shared" si="239"/>
        <v/>
      </c>
      <c r="Y1389" s="114" t="str">
        <f t="shared" si="240"/>
        <v/>
      </c>
      <c r="Z1389" s="114" t="str">
        <f t="shared" si="241"/>
        <v/>
      </c>
    </row>
    <row r="1390" spans="3:26" ht="15.75" customHeight="1" x14ac:dyDescent="0.2">
      <c r="C1390" t="str">
        <f t="shared" si="231"/>
        <v/>
      </c>
      <c r="E1390" s="3" t="str">
        <f>IF(B1390="","",IFERROR(VLOOKUP(B1390,Ingredients!$A:$G,4,FALSE),"ingredient not in list"))</f>
        <v/>
      </c>
      <c r="F1390" t="str">
        <f t="shared" si="232"/>
        <v/>
      </c>
      <c r="G1390" s="9" t="str">
        <f>IF(B1390="", "", IFERROR((VLOOKUP(B1390,Ingredients!$A:$H,8,FALSE)*(D1390/(VLOOKUP(B1390,Ingredients!$A:$H,3,FALSE)))), "ingredient not in list"))</f>
        <v/>
      </c>
      <c r="H1390" t="str">
        <f t="shared" si="233"/>
        <v/>
      </c>
      <c r="I1390" s="69" t="str">
        <f>IF($B1390="", "", IFERROR((VLOOKUP($B1390,Ingredients!$A:$K,9,FALSE)*($D1390/(VLOOKUP($B1390,Ingredients!$A:$K,3,FALSE)))), "ingredient not in list"))</f>
        <v/>
      </c>
      <c r="J1390" t="str">
        <f t="shared" si="234"/>
        <v/>
      </c>
      <c r="K1390" s="69" t="str">
        <f>IF($B1390="", "", IFERROR((VLOOKUP($B1390,Ingredients!$A:$K,10,FALSE)*($D1390/(VLOOKUP($B1390,Ingredients!$A:$K,3,FALSE)))), "ingredient not in list"))</f>
        <v/>
      </c>
      <c r="L1390" t="str">
        <f t="shared" si="235"/>
        <v/>
      </c>
      <c r="M1390" s="69" t="str">
        <f>IF($B1390="", "", IFERROR((VLOOKUP($B1390,Ingredients!$A:$K,11,FALSE)*($D1390/(VLOOKUP($B1390,Ingredients!$A:$K,3,FALSE)))), "ingredient not in list"))</f>
        <v/>
      </c>
      <c r="N1390" t="str">
        <f t="shared" si="236"/>
        <v/>
      </c>
      <c r="O1390" s="29" t="str">
        <f>IF($B1390="", "", IFERROR((VLOOKUP($B1390,Ingredients!$A:$H,6,FALSE)*($D1390/(VLOOKUP($B1390,Ingredients!$A:$H,3,FALSE)))), "ingredient not in list"))</f>
        <v/>
      </c>
      <c r="P1390" s="9" t="str">
        <f>IF(AND(G1390&lt;&gt;"",G1391=""),SUM(G$1:G1391)-SUM(P$1:P1389),"")</f>
        <v/>
      </c>
      <c r="Q1390" t="str">
        <f>IF(AND(O1390&lt;&gt;"",O1391=""),SUM(O$1:O1391)-SUM(Q$1:Q1389),"")</f>
        <v/>
      </c>
      <c r="R1390" s="114" t="str">
        <f>IF(AND(I1390&lt;&gt;"",I1391=""),SUM(I$1:I1391)-SUM(R$1:R1389),"")</f>
        <v/>
      </c>
      <c r="S1390" s="114" t="str">
        <f>IF(AND(K1390&lt;&gt;"",K1391=""),SUM(K$1:K1391)-SUM(S$1:S1389),"")</f>
        <v/>
      </c>
      <c r="T1390" s="114" t="str">
        <f>IF(AND(M1390&lt;&gt;"",M1391=""),SUM(M$1:M1391)-SUM(T$1:T1389),"")</f>
        <v/>
      </c>
      <c r="V1390" s="9" t="str">
        <f t="shared" si="237"/>
        <v/>
      </c>
      <c r="W1390" s="28" t="str">
        <f t="shared" si="238"/>
        <v/>
      </c>
      <c r="X1390" s="114" t="str">
        <f t="shared" si="239"/>
        <v/>
      </c>
      <c r="Y1390" s="114" t="str">
        <f t="shared" si="240"/>
        <v/>
      </c>
      <c r="Z1390" s="114" t="str">
        <f t="shared" si="241"/>
        <v/>
      </c>
    </row>
    <row r="1391" spans="3:26" ht="15.75" customHeight="1" x14ac:dyDescent="0.2">
      <c r="C1391" t="str">
        <f t="shared" si="231"/>
        <v/>
      </c>
      <c r="E1391" s="3" t="str">
        <f>IF(B1391="","",IFERROR(VLOOKUP(B1391,Ingredients!$A:$G,4,FALSE),"ingredient not in list"))</f>
        <v/>
      </c>
      <c r="F1391" t="str">
        <f t="shared" si="232"/>
        <v/>
      </c>
      <c r="G1391" s="9" t="str">
        <f>IF(B1391="", "", IFERROR((VLOOKUP(B1391,Ingredients!$A:$H,8,FALSE)*(D1391/(VLOOKUP(B1391,Ingredients!$A:$H,3,FALSE)))), "ingredient not in list"))</f>
        <v/>
      </c>
      <c r="H1391" t="str">
        <f t="shared" si="233"/>
        <v/>
      </c>
      <c r="I1391" s="69" t="str">
        <f>IF($B1391="", "", IFERROR((VLOOKUP($B1391,Ingredients!$A:$K,9,FALSE)*($D1391/(VLOOKUP($B1391,Ingredients!$A:$K,3,FALSE)))), "ingredient not in list"))</f>
        <v/>
      </c>
      <c r="J1391" t="str">
        <f t="shared" si="234"/>
        <v/>
      </c>
      <c r="K1391" s="69" t="str">
        <f>IF($B1391="", "", IFERROR((VLOOKUP($B1391,Ingredients!$A:$K,10,FALSE)*($D1391/(VLOOKUP($B1391,Ingredients!$A:$K,3,FALSE)))), "ingredient not in list"))</f>
        <v/>
      </c>
      <c r="L1391" t="str">
        <f t="shared" si="235"/>
        <v/>
      </c>
      <c r="M1391" s="69" t="str">
        <f>IF($B1391="", "", IFERROR((VLOOKUP($B1391,Ingredients!$A:$K,11,FALSE)*($D1391/(VLOOKUP($B1391,Ingredients!$A:$K,3,FALSE)))), "ingredient not in list"))</f>
        <v/>
      </c>
      <c r="N1391" t="str">
        <f t="shared" si="236"/>
        <v/>
      </c>
      <c r="O1391" s="29" t="str">
        <f>IF($B1391="", "", IFERROR((VLOOKUP($B1391,Ingredients!$A:$H,6,FALSE)*($D1391/(VLOOKUP($B1391,Ingredients!$A:$H,3,FALSE)))), "ingredient not in list"))</f>
        <v/>
      </c>
      <c r="P1391" s="9" t="str">
        <f>IF(AND(G1391&lt;&gt;"",G1392=""),SUM(G$1:G1392)-SUM(P$1:P1390),"")</f>
        <v/>
      </c>
      <c r="Q1391" t="str">
        <f>IF(AND(O1391&lt;&gt;"",O1392=""),SUM(O$1:O1392)-SUM(Q$1:Q1390),"")</f>
        <v/>
      </c>
      <c r="R1391" s="114" t="str">
        <f>IF(AND(I1391&lt;&gt;"",I1392=""),SUM(I$1:I1392)-SUM(R$1:R1390),"")</f>
        <v/>
      </c>
      <c r="S1391" s="114" t="str">
        <f>IF(AND(K1391&lt;&gt;"",K1392=""),SUM(K$1:K1392)-SUM(S$1:S1390),"")</f>
        <v/>
      </c>
      <c r="T1391" s="114" t="str">
        <f>IF(AND(M1391&lt;&gt;"",M1392=""),SUM(M$1:M1392)-SUM(T$1:T1390),"")</f>
        <v/>
      </c>
      <c r="V1391" s="9" t="str">
        <f t="shared" si="237"/>
        <v/>
      </c>
      <c r="W1391" s="28" t="str">
        <f t="shared" si="238"/>
        <v/>
      </c>
      <c r="X1391" s="114" t="str">
        <f t="shared" si="239"/>
        <v/>
      </c>
      <c r="Y1391" s="114" t="str">
        <f t="shared" si="240"/>
        <v/>
      </c>
      <c r="Z1391" s="114" t="str">
        <f t="shared" si="241"/>
        <v/>
      </c>
    </row>
    <row r="1392" spans="3:26" ht="15.75" customHeight="1" x14ac:dyDescent="0.2">
      <c r="C1392" t="str">
        <f t="shared" si="231"/>
        <v/>
      </c>
      <c r="E1392" s="3" t="str">
        <f>IF(B1392="","",IFERROR(VLOOKUP(B1392,Ingredients!$A:$G,4,FALSE),"ingredient not in list"))</f>
        <v/>
      </c>
      <c r="F1392" t="str">
        <f t="shared" si="232"/>
        <v/>
      </c>
      <c r="G1392" s="9" t="str">
        <f>IF(B1392="", "", IFERROR((VLOOKUP(B1392,Ingredients!$A:$H,8,FALSE)*(D1392/(VLOOKUP(B1392,Ingredients!$A:$H,3,FALSE)))), "ingredient not in list"))</f>
        <v/>
      </c>
      <c r="H1392" t="str">
        <f t="shared" si="233"/>
        <v/>
      </c>
      <c r="I1392" s="69" t="str">
        <f>IF($B1392="", "", IFERROR((VLOOKUP($B1392,Ingredients!$A:$K,9,FALSE)*($D1392/(VLOOKUP($B1392,Ingredients!$A:$K,3,FALSE)))), "ingredient not in list"))</f>
        <v/>
      </c>
      <c r="J1392" t="str">
        <f t="shared" si="234"/>
        <v/>
      </c>
      <c r="K1392" s="69" t="str">
        <f>IF($B1392="", "", IFERROR((VLOOKUP($B1392,Ingredients!$A:$K,10,FALSE)*($D1392/(VLOOKUP($B1392,Ingredients!$A:$K,3,FALSE)))), "ingredient not in list"))</f>
        <v/>
      </c>
      <c r="L1392" t="str">
        <f t="shared" si="235"/>
        <v/>
      </c>
      <c r="M1392" s="69" t="str">
        <f>IF($B1392="", "", IFERROR((VLOOKUP($B1392,Ingredients!$A:$K,11,FALSE)*($D1392/(VLOOKUP($B1392,Ingredients!$A:$K,3,FALSE)))), "ingredient not in list"))</f>
        <v/>
      </c>
      <c r="N1392" t="str">
        <f t="shared" si="236"/>
        <v/>
      </c>
      <c r="O1392" s="29" t="str">
        <f>IF($B1392="", "", IFERROR((VLOOKUP($B1392,Ingredients!$A:$H,6,FALSE)*($D1392/(VLOOKUP($B1392,Ingredients!$A:$H,3,FALSE)))), "ingredient not in list"))</f>
        <v/>
      </c>
      <c r="P1392" s="9" t="str">
        <f>IF(AND(G1392&lt;&gt;"",G1393=""),SUM(G$1:G1393)-SUM(P$1:P1391),"")</f>
        <v/>
      </c>
      <c r="Q1392" t="str">
        <f>IF(AND(O1392&lt;&gt;"",O1393=""),SUM(O$1:O1393)-SUM(Q$1:Q1391),"")</f>
        <v/>
      </c>
      <c r="R1392" s="114" t="str">
        <f>IF(AND(I1392&lt;&gt;"",I1393=""),SUM(I$1:I1393)-SUM(R$1:R1391),"")</f>
        <v/>
      </c>
      <c r="S1392" s="114" t="str">
        <f>IF(AND(K1392&lt;&gt;"",K1393=""),SUM(K$1:K1393)-SUM(S$1:S1391),"")</f>
        <v/>
      </c>
      <c r="T1392" s="114" t="str">
        <f>IF(AND(M1392&lt;&gt;"",M1393=""),SUM(M$1:M1393)-SUM(T$1:T1391),"")</f>
        <v/>
      </c>
      <c r="V1392" s="9" t="str">
        <f t="shared" si="237"/>
        <v/>
      </c>
      <c r="W1392" s="28" t="str">
        <f t="shared" si="238"/>
        <v/>
      </c>
      <c r="X1392" s="114" t="str">
        <f t="shared" si="239"/>
        <v/>
      </c>
      <c r="Y1392" s="114" t="str">
        <f t="shared" si="240"/>
        <v/>
      </c>
      <c r="Z1392" s="114" t="str">
        <f t="shared" si="241"/>
        <v/>
      </c>
    </row>
    <row r="1393" spans="3:26" ht="15.75" customHeight="1" x14ac:dyDescent="0.2">
      <c r="C1393" t="str">
        <f t="shared" si="231"/>
        <v/>
      </c>
      <c r="E1393" s="3" t="str">
        <f>IF(B1393="","",IFERROR(VLOOKUP(B1393,Ingredients!$A:$G,4,FALSE),"ingredient not in list"))</f>
        <v/>
      </c>
      <c r="F1393" t="str">
        <f t="shared" si="232"/>
        <v/>
      </c>
      <c r="G1393" s="9" t="str">
        <f>IF(B1393="", "", IFERROR((VLOOKUP(B1393,Ingredients!$A:$H,8,FALSE)*(D1393/(VLOOKUP(B1393,Ingredients!$A:$H,3,FALSE)))), "ingredient not in list"))</f>
        <v/>
      </c>
      <c r="H1393" t="str">
        <f t="shared" si="233"/>
        <v/>
      </c>
      <c r="I1393" s="69" t="str">
        <f>IF($B1393="", "", IFERROR((VLOOKUP($B1393,Ingredients!$A:$K,9,FALSE)*($D1393/(VLOOKUP($B1393,Ingredients!$A:$K,3,FALSE)))), "ingredient not in list"))</f>
        <v/>
      </c>
      <c r="J1393" t="str">
        <f t="shared" si="234"/>
        <v/>
      </c>
      <c r="K1393" s="69" t="str">
        <f>IF($B1393="", "", IFERROR((VLOOKUP($B1393,Ingredients!$A:$K,10,FALSE)*($D1393/(VLOOKUP($B1393,Ingredients!$A:$K,3,FALSE)))), "ingredient not in list"))</f>
        <v/>
      </c>
      <c r="L1393" t="str">
        <f t="shared" si="235"/>
        <v/>
      </c>
      <c r="M1393" s="69" t="str">
        <f>IF($B1393="", "", IFERROR((VLOOKUP($B1393,Ingredients!$A:$K,11,FALSE)*($D1393/(VLOOKUP($B1393,Ingredients!$A:$K,3,FALSE)))), "ingredient not in list"))</f>
        <v/>
      </c>
      <c r="N1393" t="str">
        <f t="shared" si="236"/>
        <v/>
      </c>
      <c r="O1393" s="29" t="str">
        <f>IF($B1393="", "", IFERROR((VLOOKUP($B1393,Ingredients!$A:$H,6,FALSE)*($D1393/(VLOOKUP($B1393,Ingredients!$A:$H,3,FALSE)))), "ingredient not in list"))</f>
        <v/>
      </c>
      <c r="P1393" s="9" t="str">
        <f>IF(AND(G1393&lt;&gt;"",G1394=""),SUM(G$1:G1394)-SUM(P$1:P1392),"")</f>
        <v/>
      </c>
      <c r="Q1393" t="str">
        <f>IF(AND(O1393&lt;&gt;"",O1394=""),SUM(O$1:O1394)-SUM(Q$1:Q1392),"")</f>
        <v/>
      </c>
      <c r="R1393" s="114" t="str">
        <f>IF(AND(I1393&lt;&gt;"",I1394=""),SUM(I$1:I1394)-SUM(R$1:R1392),"")</f>
        <v/>
      </c>
      <c r="S1393" s="114" t="str">
        <f>IF(AND(K1393&lt;&gt;"",K1394=""),SUM(K$1:K1394)-SUM(S$1:S1392),"")</f>
        <v/>
      </c>
      <c r="T1393" s="114" t="str">
        <f>IF(AND(M1393&lt;&gt;"",M1394=""),SUM(M$1:M1394)-SUM(T$1:T1392),"")</f>
        <v/>
      </c>
      <c r="V1393" s="9" t="str">
        <f t="shared" si="237"/>
        <v/>
      </c>
      <c r="W1393" s="28" t="str">
        <f t="shared" si="238"/>
        <v/>
      </c>
      <c r="X1393" s="114" t="str">
        <f t="shared" si="239"/>
        <v/>
      </c>
      <c r="Y1393" s="114" t="str">
        <f t="shared" si="240"/>
        <v/>
      </c>
      <c r="Z1393" s="114" t="str">
        <f t="shared" si="241"/>
        <v/>
      </c>
    </row>
    <row r="1394" spans="3:26" ht="15.75" customHeight="1" x14ac:dyDescent="0.2">
      <c r="C1394" t="str">
        <f t="shared" si="231"/>
        <v/>
      </c>
      <c r="E1394" s="3" t="str">
        <f>IF(B1394="","",IFERROR(VLOOKUP(B1394,Ingredients!$A:$G,4,FALSE),"ingredient not in list"))</f>
        <v/>
      </c>
      <c r="F1394" t="str">
        <f t="shared" si="232"/>
        <v/>
      </c>
      <c r="G1394" s="9" t="str">
        <f>IF(B1394="", "", IFERROR((VLOOKUP(B1394,Ingredients!$A:$H,8,FALSE)*(D1394/(VLOOKUP(B1394,Ingredients!$A:$H,3,FALSE)))), "ingredient not in list"))</f>
        <v/>
      </c>
      <c r="H1394" t="str">
        <f t="shared" si="233"/>
        <v/>
      </c>
      <c r="I1394" s="69" t="str">
        <f>IF($B1394="", "", IFERROR((VLOOKUP($B1394,Ingredients!$A:$K,9,FALSE)*($D1394/(VLOOKUP($B1394,Ingredients!$A:$K,3,FALSE)))), "ingredient not in list"))</f>
        <v/>
      </c>
      <c r="J1394" t="str">
        <f t="shared" si="234"/>
        <v/>
      </c>
      <c r="K1394" s="69" t="str">
        <f>IF($B1394="", "", IFERROR((VLOOKUP($B1394,Ingredients!$A:$K,10,FALSE)*($D1394/(VLOOKUP($B1394,Ingredients!$A:$K,3,FALSE)))), "ingredient not in list"))</f>
        <v/>
      </c>
      <c r="L1394" t="str">
        <f t="shared" si="235"/>
        <v/>
      </c>
      <c r="M1394" s="69" t="str">
        <f>IF($B1394="", "", IFERROR((VLOOKUP($B1394,Ingredients!$A:$K,11,FALSE)*($D1394/(VLOOKUP($B1394,Ingredients!$A:$K,3,FALSE)))), "ingredient not in list"))</f>
        <v/>
      </c>
      <c r="N1394" t="str">
        <f t="shared" si="236"/>
        <v/>
      </c>
      <c r="O1394" s="29" t="str">
        <f>IF($B1394="", "", IFERROR((VLOOKUP($B1394,Ingredients!$A:$H,6,FALSE)*($D1394/(VLOOKUP($B1394,Ingredients!$A:$H,3,FALSE)))), "ingredient not in list"))</f>
        <v/>
      </c>
      <c r="P1394" s="9" t="str">
        <f>IF(AND(G1394&lt;&gt;"",G1395=""),SUM(G$1:G1395)-SUM(P$1:P1393),"")</f>
        <v/>
      </c>
      <c r="Q1394" t="str">
        <f>IF(AND(O1394&lt;&gt;"",O1395=""),SUM(O$1:O1395)-SUM(Q$1:Q1393),"")</f>
        <v/>
      </c>
      <c r="R1394" s="114" t="str">
        <f>IF(AND(I1394&lt;&gt;"",I1395=""),SUM(I$1:I1395)-SUM(R$1:R1393),"")</f>
        <v/>
      </c>
      <c r="S1394" s="114" t="str">
        <f>IF(AND(K1394&lt;&gt;"",K1395=""),SUM(K$1:K1395)-SUM(S$1:S1393),"")</f>
        <v/>
      </c>
      <c r="T1394" s="114" t="str">
        <f>IF(AND(M1394&lt;&gt;"",M1395=""),SUM(M$1:M1395)-SUM(T$1:T1393),"")</f>
        <v/>
      </c>
      <c r="V1394" s="9" t="str">
        <f t="shared" si="237"/>
        <v/>
      </c>
      <c r="W1394" s="28" t="str">
        <f t="shared" si="238"/>
        <v/>
      </c>
      <c r="X1394" s="114" t="str">
        <f t="shared" si="239"/>
        <v/>
      </c>
      <c r="Y1394" s="114" t="str">
        <f t="shared" si="240"/>
        <v/>
      </c>
      <c r="Z1394" s="114" t="str">
        <f t="shared" si="241"/>
        <v/>
      </c>
    </row>
    <row r="1395" spans="3:26" ht="15.75" customHeight="1" x14ac:dyDescent="0.2">
      <c r="C1395" t="str">
        <f t="shared" si="231"/>
        <v/>
      </c>
      <c r="E1395" s="3" t="str">
        <f>IF(B1395="","",IFERROR(VLOOKUP(B1395,Ingredients!$A:$G,4,FALSE),"ingredient not in list"))</f>
        <v/>
      </c>
      <c r="F1395" t="str">
        <f t="shared" si="232"/>
        <v/>
      </c>
      <c r="G1395" s="9" t="str">
        <f>IF(B1395="", "", IFERROR((VLOOKUP(B1395,Ingredients!$A:$H,8,FALSE)*(D1395/(VLOOKUP(B1395,Ingredients!$A:$H,3,FALSE)))), "ingredient not in list"))</f>
        <v/>
      </c>
      <c r="H1395" t="str">
        <f t="shared" si="233"/>
        <v/>
      </c>
      <c r="I1395" s="69" t="str">
        <f>IF($B1395="", "", IFERROR((VLOOKUP($B1395,Ingredients!$A:$K,9,FALSE)*($D1395/(VLOOKUP($B1395,Ingredients!$A:$K,3,FALSE)))), "ingredient not in list"))</f>
        <v/>
      </c>
      <c r="J1395" t="str">
        <f t="shared" si="234"/>
        <v/>
      </c>
      <c r="K1395" s="69" t="str">
        <f>IF($B1395="", "", IFERROR((VLOOKUP($B1395,Ingredients!$A:$K,10,FALSE)*($D1395/(VLOOKUP($B1395,Ingredients!$A:$K,3,FALSE)))), "ingredient not in list"))</f>
        <v/>
      </c>
      <c r="L1395" t="str">
        <f t="shared" si="235"/>
        <v/>
      </c>
      <c r="M1395" s="69" t="str">
        <f>IF($B1395="", "", IFERROR((VLOOKUP($B1395,Ingredients!$A:$K,11,FALSE)*($D1395/(VLOOKUP($B1395,Ingredients!$A:$K,3,FALSE)))), "ingredient not in list"))</f>
        <v/>
      </c>
      <c r="N1395" t="str">
        <f t="shared" si="236"/>
        <v/>
      </c>
      <c r="O1395" s="29" t="str">
        <f>IF($B1395="", "", IFERROR((VLOOKUP($B1395,Ingredients!$A:$H,6,FALSE)*($D1395/(VLOOKUP($B1395,Ingredients!$A:$H,3,FALSE)))), "ingredient not in list"))</f>
        <v/>
      </c>
      <c r="P1395" s="9" t="str">
        <f>IF(AND(G1395&lt;&gt;"",G1396=""),SUM(G$1:G1396)-SUM(P$1:P1394),"")</f>
        <v/>
      </c>
      <c r="Q1395" t="str">
        <f>IF(AND(O1395&lt;&gt;"",O1396=""),SUM(O$1:O1396)-SUM(Q$1:Q1394),"")</f>
        <v/>
      </c>
      <c r="R1395" s="114" t="str">
        <f>IF(AND(I1395&lt;&gt;"",I1396=""),SUM(I$1:I1396)-SUM(R$1:R1394),"")</f>
        <v/>
      </c>
      <c r="S1395" s="114" t="str">
        <f>IF(AND(K1395&lt;&gt;"",K1396=""),SUM(K$1:K1396)-SUM(S$1:S1394),"")</f>
        <v/>
      </c>
      <c r="T1395" s="114" t="str">
        <f>IF(AND(M1395&lt;&gt;"",M1396=""),SUM(M$1:M1396)-SUM(T$1:T1394),"")</f>
        <v/>
      </c>
      <c r="V1395" s="9" t="str">
        <f t="shared" si="237"/>
        <v/>
      </c>
      <c r="W1395" s="28" t="str">
        <f t="shared" si="238"/>
        <v/>
      </c>
      <c r="X1395" s="114" t="str">
        <f t="shared" si="239"/>
        <v/>
      </c>
      <c r="Y1395" s="114" t="str">
        <f t="shared" si="240"/>
        <v/>
      </c>
      <c r="Z1395" s="114" t="str">
        <f t="shared" si="241"/>
        <v/>
      </c>
    </row>
    <row r="1396" spans="3:26" ht="15.75" customHeight="1" x14ac:dyDescent="0.2">
      <c r="C1396" t="str">
        <f t="shared" si="231"/>
        <v/>
      </c>
      <c r="E1396" s="3" t="str">
        <f>IF(B1396="","",IFERROR(VLOOKUP(B1396,Ingredients!$A:$G,4,FALSE),"ingredient not in list"))</f>
        <v/>
      </c>
      <c r="F1396" t="str">
        <f t="shared" si="232"/>
        <v/>
      </c>
      <c r="G1396" s="9" t="str">
        <f>IF(B1396="", "", IFERROR((VLOOKUP(B1396,Ingredients!$A:$H,8,FALSE)*(D1396/(VLOOKUP(B1396,Ingredients!$A:$H,3,FALSE)))), "ingredient not in list"))</f>
        <v/>
      </c>
      <c r="H1396" t="str">
        <f t="shared" si="233"/>
        <v/>
      </c>
      <c r="I1396" s="69" t="str">
        <f>IF($B1396="", "", IFERROR((VLOOKUP($B1396,Ingredients!$A:$K,9,FALSE)*($D1396/(VLOOKUP($B1396,Ingredients!$A:$K,3,FALSE)))), "ingredient not in list"))</f>
        <v/>
      </c>
      <c r="J1396" t="str">
        <f t="shared" si="234"/>
        <v/>
      </c>
      <c r="K1396" s="69" t="str">
        <f>IF($B1396="", "", IFERROR((VLOOKUP($B1396,Ingredients!$A:$K,10,FALSE)*($D1396/(VLOOKUP($B1396,Ingredients!$A:$K,3,FALSE)))), "ingredient not in list"))</f>
        <v/>
      </c>
      <c r="L1396" t="str">
        <f t="shared" si="235"/>
        <v/>
      </c>
      <c r="M1396" s="69" t="str">
        <f>IF($B1396="", "", IFERROR((VLOOKUP($B1396,Ingredients!$A:$K,11,FALSE)*($D1396/(VLOOKUP($B1396,Ingredients!$A:$K,3,FALSE)))), "ingredient not in list"))</f>
        <v/>
      </c>
      <c r="N1396" t="str">
        <f t="shared" si="236"/>
        <v/>
      </c>
      <c r="O1396" s="29" t="str">
        <f>IF($B1396="", "", IFERROR((VLOOKUP($B1396,Ingredients!$A:$H,6,FALSE)*($D1396/(VLOOKUP($B1396,Ingredients!$A:$H,3,FALSE)))), "ingredient not in list"))</f>
        <v/>
      </c>
      <c r="P1396" s="9" t="str">
        <f>IF(AND(G1396&lt;&gt;"",G1397=""),SUM(G$1:G1397)-SUM(P$1:P1395),"")</f>
        <v/>
      </c>
      <c r="Q1396" t="str">
        <f>IF(AND(O1396&lt;&gt;"",O1397=""),SUM(O$1:O1397)-SUM(Q$1:Q1395),"")</f>
        <v/>
      </c>
      <c r="R1396" s="114" t="str">
        <f>IF(AND(I1396&lt;&gt;"",I1397=""),SUM(I$1:I1397)-SUM(R$1:R1395),"")</f>
        <v/>
      </c>
      <c r="S1396" s="114" t="str">
        <f>IF(AND(K1396&lt;&gt;"",K1397=""),SUM(K$1:K1397)-SUM(S$1:S1395),"")</f>
        <v/>
      </c>
      <c r="T1396" s="114" t="str">
        <f>IF(AND(M1396&lt;&gt;"",M1397=""),SUM(M$1:M1397)-SUM(T$1:T1395),"")</f>
        <v/>
      </c>
      <c r="V1396" s="9" t="str">
        <f t="shared" si="237"/>
        <v/>
      </c>
      <c r="W1396" s="28" t="str">
        <f t="shared" si="238"/>
        <v/>
      </c>
      <c r="X1396" s="114" t="str">
        <f t="shared" si="239"/>
        <v/>
      </c>
      <c r="Y1396" s="114" t="str">
        <f t="shared" si="240"/>
        <v/>
      </c>
      <c r="Z1396" s="114" t="str">
        <f t="shared" si="241"/>
        <v/>
      </c>
    </row>
    <row r="1397" spans="3:26" ht="15.75" customHeight="1" x14ac:dyDescent="0.2">
      <c r="C1397" t="str">
        <f t="shared" si="231"/>
        <v/>
      </c>
      <c r="E1397" s="3" t="str">
        <f>IF(B1397="","",IFERROR(VLOOKUP(B1397,Ingredients!$A:$G,4,FALSE),"ingredient not in list"))</f>
        <v/>
      </c>
      <c r="F1397" t="str">
        <f t="shared" si="232"/>
        <v/>
      </c>
      <c r="G1397" s="9" t="str">
        <f>IF(B1397="", "", IFERROR((VLOOKUP(B1397,Ingredients!$A:$H,8,FALSE)*(D1397/(VLOOKUP(B1397,Ingredients!$A:$H,3,FALSE)))), "ingredient not in list"))</f>
        <v/>
      </c>
      <c r="H1397" t="str">
        <f t="shared" si="233"/>
        <v/>
      </c>
      <c r="I1397" s="69" t="str">
        <f>IF($B1397="", "", IFERROR((VLOOKUP($B1397,Ingredients!$A:$K,9,FALSE)*($D1397/(VLOOKUP($B1397,Ingredients!$A:$K,3,FALSE)))), "ingredient not in list"))</f>
        <v/>
      </c>
      <c r="J1397" t="str">
        <f t="shared" si="234"/>
        <v/>
      </c>
      <c r="K1397" s="69" t="str">
        <f>IF($B1397="", "", IFERROR((VLOOKUP($B1397,Ingredients!$A:$K,10,FALSE)*($D1397/(VLOOKUP($B1397,Ingredients!$A:$K,3,FALSE)))), "ingredient not in list"))</f>
        <v/>
      </c>
      <c r="L1397" t="str">
        <f t="shared" si="235"/>
        <v/>
      </c>
      <c r="M1397" s="69" t="str">
        <f>IF($B1397="", "", IFERROR((VLOOKUP($B1397,Ingredients!$A:$K,11,FALSE)*($D1397/(VLOOKUP($B1397,Ingredients!$A:$K,3,FALSE)))), "ingredient not in list"))</f>
        <v/>
      </c>
      <c r="N1397" t="str">
        <f t="shared" si="236"/>
        <v/>
      </c>
      <c r="O1397" s="29" t="str">
        <f>IF($B1397="", "", IFERROR((VLOOKUP($B1397,Ingredients!$A:$H,6,FALSE)*($D1397/(VLOOKUP($B1397,Ingredients!$A:$H,3,FALSE)))), "ingredient not in list"))</f>
        <v/>
      </c>
      <c r="P1397" s="9" t="str">
        <f>IF(AND(G1397&lt;&gt;"",G1398=""),SUM(G$1:G1398)-SUM(P$1:P1396),"")</f>
        <v/>
      </c>
      <c r="Q1397" t="str">
        <f>IF(AND(O1397&lt;&gt;"",O1398=""),SUM(O$1:O1398)-SUM(Q$1:Q1396),"")</f>
        <v/>
      </c>
      <c r="R1397" s="114" t="str">
        <f>IF(AND(I1397&lt;&gt;"",I1398=""),SUM(I$1:I1398)-SUM(R$1:R1396),"")</f>
        <v/>
      </c>
      <c r="S1397" s="114" t="str">
        <f>IF(AND(K1397&lt;&gt;"",K1398=""),SUM(K$1:K1398)-SUM(S$1:S1396),"")</f>
        <v/>
      </c>
      <c r="T1397" s="114" t="str">
        <f>IF(AND(M1397&lt;&gt;"",M1398=""),SUM(M$1:M1398)-SUM(T$1:T1396),"")</f>
        <v/>
      </c>
      <c r="V1397" s="9" t="str">
        <f t="shared" si="237"/>
        <v/>
      </c>
      <c r="W1397" s="28" t="str">
        <f t="shared" si="238"/>
        <v/>
      </c>
      <c r="X1397" s="114" t="str">
        <f t="shared" si="239"/>
        <v/>
      </c>
      <c r="Y1397" s="114" t="str">
        <f t="shared" si="240"/>
        <v/>
      </c>
      <c r="Z1397" s="114" t="str">
        <f t="shared" si="241"/>
        <v/>
      </c>
    </row>
    <row r="1398" spans="3:26" ht="15.75" customHeight="1" x14ac:dyDescent="0.2">
      <c r="C1398" t="str">
        <f t="shared" si="231"/>
        <v/>
      </c>
      <c r="E1398" s="3" t="str">
        <f>IF(B1398="","",IFERROR(VLOOKUP(B1398,Ingredients!$A:$G,4,FALSE),"ingredient not in list"))</f>
        <v/>
      </c>
      <c r="F1398" t="str">
        <f t="shared" si="232"/>
        <v/>
      </c>
      <c r="G1398" s="9" t="str">
        <f>IF(B1398="", "", IFERROR((VLOOKUP(B1398,Ingredients!$A:$H,8,FALSE)*(D1398/(VLOOKUP(B1398,Ingredients!$A:$H,3,FALSE)))), "ingredient not in list"))</f>
        <v/>
      </c>
      <c r="H1398" t="str">
        <f t="shared" si="233"/>
        <v/>
      </c>
      <c r="I1398" s="69" t="str">
        <f>IF($B1398="", "", IFERROR((VLOOKUP($B1398,Ingredients!$A:$K,9,FALSE)*($D1398/(VLOOKUP($B1398,Ingredients!$A:$K,3,FALSE)))), "ingredient not in list"))</f>
        <v/>
      </c>
      <c r="J1398" t="str">
        <f t="shared" si="234"/>
        <v/>
      </c>
      <c r="K1398" s="69" t="str">
        <f>IF($B1398="", "", IFERROR((VLOOKUP($B1398,Ingredients!$A:$K,10,FALSE)*($D1398/(VLOOKUP($B1398,Ingredients!$A:$K,3,FALSE)))), "ingredient not in list"))</f>
        <v/>
      </c>
      <c r="L1398" t="str">
        <f t="shared" si="235"/>
        <v/>
      </c>
      <c r="M1398" s="69" t="str">
        <f>IF($B1398="", "", IFERROR((VLOOKUP($B1398,Ingredients!$A:$K,11,FALSE)*($D1398/(VLOOKUP($B1398,Ingredients!$A:$K,3,FALSE)))), "ingredient not in list"))</f>
        <v/>
      </c>
      <c r="N1398" t="str">
        <f t="shared" si="236"/>
        <v/>
      </c>
      <c r="O1398" s="29" t="str">
        <f>IF($B1398="", "", IFERROR((VLOOKUP($B1398,Ingredients!$A:$H,6,FALSE)*($D1398/(VLOOKUP($B1398,Ingredients!$A:$H,3,FALSE)))), "ingredient not in list"))</f>
        <v/>
      </c>
      <c r="P1398" s="9" t="str">
        <f>IF(AND(G1398&lt;&gt;"",G1399=""),SUM(G$1:G1399)-SUM(P$1:P1397),"")</f>
        <v/>
      </c>
      <c r="Q1398" t="str">
        <f>IF(AND(O1398&lt;&gt;"",O1399=""),SUM(O$1:O1399)-SUM(Q$1:Q1397),"")</f>
        <v/>
      </c>
      <c r="R1398" s="114" t="str">
        <f>IF(AND(I1398&lt;&gt;"",I1399=""),SUM(I$1:I1399)-SUM(R$1:R1397),"")</f>
        <v/>
      </c>
      <c r="S1398" s="114" t="str">
        <f>IF(AND(K1398&lt;&gt;"",K1399=""),SUM(K$1:K1399)-SUM(S$1:S1397),"")</f>
        <v/>
      </c>
      <c r="T1398" s="114" t="str">
        <f>IF(AND(M1398&lt;&gt;"",M1399=""),SUM(M$1:M1399)-SUM(T$1:T1397),"")</f>
        <v/>
      </c>
      <c r="V1398" s="9" t="str">
        <f t="shared" si="237"/>
        <v/>
      </c>
      <c r="W1398" s="28" t="str">
        <f t="shared" si="238"/>
        <v/>
      </c>
      <c r="X1398" s="114" t="str">
        <f t="shared" si="239"/>
        <v/>
      </c>
      <c r="Y1398" s="114" t="str">
        <f t="shared" si="240"/>
        <v/>
      </c>
      <c r="Z1398" s="114" t="str">
        <f t="shared" si="241"/>
        <v/>
      </c>
    </row>
    <row r="1399" spans="3:26" ht="15.75" customHeight="1" x14ac:dyDescent="0.2">
      <c r="C1399" t="str">
        <f t="shared" si="231"/>
        <v/>
      </c>
      <c r="E1399" s="3" t="str">
        <f>IF(B1399="","",IFERROR(VLOOKUP(B1399,Ingredients!$A:$G,4,FALSE),"ingredient not in list"))</f>
        <v/>
      </c>
      <c r="F1399" t="str">
        <f t="shared" si="232"/>
        <v/>
      </c>
      <c r="G1399" s="9" t="str">
        <f>IF(B1399="", "", IFERROR((VLOOKUP(B1399,Ingredients!$A:$H,8,FALSE)*(D1399/(VLOOKUP(B1399,Ingredients!$A:$H,3,FALSE)))), "ingredient not in list"))</f>
        <v/>
      </c>
      <c r="H1399" t="str">
        <f t="shared" si="233"/>
        <v/>
      </c>
      <c r="I1399" s="69" t="str">
        <f>IF($B1399="", "", IFERROR((VLOOKUP($B1399,Ingredients!$A:$K,9,FALSE)*($D1399/(VLOOKUP($B1399,Ingredients!$A:$K,3,FALSE)))), "ingredient not in list"))</f>
        <v/>
      </c>
      <c r="J1399" t="str">
        <f t="shared" si="234"/>
        <v/>
      </c>
      <c r="K1399" s="69" t="str">
        <f>IF($B1399="", "", IFERROR((VLOOKUP($B1399,Ingredients!$A:$K,10,FALSE)*($D1399/(VLOOKUP($B1399,Ingredients!$A:$K,3,FALSE)))), "ingredient not in list"))</f>
        <v/>
      </c>
      <c r="L1399" t="str">
        <f t="shared" si="235"/>
        <v/>
      </c>
      <c r="M1399" s="69" t="str">
        <f>IF($B1399="", "", IFERROR((VLOOKUP($B1399,Ingredients!$A:$K,11,FALSE)*($D1399/(VLOOKUP($B1399,Ingredients!$A:$K,3,FALSE)))), "ingredient not in list"))</f>
        <v/>
      </c>
      <c r="N1399" t="str">
        <f t="shared" si="236"/>
        <v/>
      </c>
      <c r="O1399" s="29" t="str">
        <f>IF($B1399="", "", IFERROR((VLOOKUP($B1399,Ingredients!$A:$H,6,FALSE)*($D1399/(VLOOKUP($B1399,Ingredients!$A:$H,3,FALSE)))), "ingredient not in list"))</f>
        <v/>
      </c>
      <c r="P1399" s="9" t="str">
        <f>IF(AND(G1399&lt;&gt;"",G1400=""),SUM(G$1:G1400)-SUM(P$1:P1398),"")</f>
        <v/>
      </c>
      <c r="Q1399" t="str">
        <f>IF(AND(O1399&lt;&gt;"",O1400=""),SUM(O$1:O1400)-SUM(Q$1:Q1398),"")</f>
        <v/>
      </c>
      <c r="R1399" s="114" t="str">
        <f>IF(AND(I1399&lt;&gt;"",I1400=""),SUM(I$1:I1400)-SUM(R$1:R1398),"")</f>
        <v/>
      </c>
      <c r="S1399" s="114" t="str">
        <f>IF(AND(K1399&lt;&gt;"",K1400=""),SUM(K$1:K1400)-SUM(S$1:S1398),"")</f>
        <v/>
      </c>
      <c r="T1399" s="114" t="str">
        <f>IF(AND(M1399&lt;&gt;"",M1400=""),SUM(M$1:M1400)-SUM(T$1:T1398),"")</f>
        <v/>
      </c>
      <c r="V1399" s="9" t="str">
        <f t="shared" si="237"/>
        <v/>
      </c>
      <c r="W1399" s="28" t="str">
        <f t="shared" si="238"/>
        <v/>
      </c>
      <c r="X1399" s="114" t="str">
        <f t="shared" si="239"/>
        <v/>
      </c>
      <c r="Y1399" s="114" t="str">
        <f t="shared" si="240"/>
        <v/>
      </c>
      <c r="Z1399" s="114" t="str">
        <f t="shared" si="241"/>
        <v/>
      </c>
    </row>
    <row r="1400" spans="3:26" ht="15.75" customHeight="1" x14ac:dyDescent="0.2">
      <c r="C1400" t="str">
        <f t="shared" si="231"/>
        <v/>
      </c>
      <c r="E1400" s="3" t="str">
        <f>IF(B1400="","",IFERROR(VLOOKUP(B1400,Ingredients!$A:$G,4,FALSE),"ingredient not in list"))</f>
        <v/>
      </c>
      <c r="F1400" t="str">
        <f t="shared" si="232"/>
        <v/>
      </c>
      <c r="G1400" s="9" t="str">
        <f>IF(B1400="", "", IFERROR((VLOOKUP(B1400,Ingredients!$A:$H,8,FALSE)*(D1400/(VLOOKUP(B1400,Ingredients!$A:$H,3,FALSE)))), "ingredient not in list"))</f>
        <v/>
      </c>
      <c r="H1400" t="str">
        <f t="shared" si="233"/>
        <v/>
      </c>
      <c r="I1400" s="69" t="str">
        <f>IF($B1400="", "", IFERROR((VLOOKUP($B1400,Ingredients!$A:$K,9,FALSE)*($D1400/(VLOOKUP($B1400,Ingredients!$A:$K,3,FALSE)))), "ingredient not in list"))</f>
        <v/>
      </c>
      <c r="J1400" t="str">
        <f t="shared" si="234"/>
        <v/>
      </c>
      <c r="K1400" s="69" t="str">
        <f>IF($B1400="", "", IFERROR((VLOOKUP($B1400,Ingredients!$A:$K,10,FALSE)*($D1400/(VLOOKUP($B1400,Ingredients!$A:$K,3,FALSE)))), "ingredient not in list"))</f>
        <v/>
      </c>
      <c r="L1400" t="str">
        <f t="shared" si="235"/>
        <v/>
      </c>
      <c r="M1400" s="69" t="str">
        <f>IF($B1400="", "", IFERROR((VLOOKUP($B1400,Ingredients!$A:$K,11,FALSE)*($D1400/(VLOOKUP($B1400,Ingredients!$A:$K,3,FALSE)))), "ingredient not in list"))</f>
        <v/>
      </c>
      <c r="N1400" t="str">
        <f t="shared" si="236"/>
        <v/>
      </c>
      <c r="O1400" s="29" t="str">
        <f>IF($B1400="", "", IFERROR((VLOOKUP($B1400,Ingredients!$A:$H,6,FALSE)*($D1400/(VLOOKUP($B1400,Ingredients!$A:$H,3,FALSE)))), "ingredient not in list"))</f>
        <v/>
      </c>
      <c r="P1400" s="9" t="str">
        <f>IF(AND(G1400&lt;&gt;"",G1401=""),SUM(G$1:G1401)-SUM(P$1:P1399),"")</f>
        <v/>
      </c>
      <c r="Q1400" t="str">
        <f>IF(AND(O1400&lt;&gt;"",O1401=""),SUM(O$1:O1401)-SUM(Q$1:Q1399),"")</f>
        <v/>
      </c>
      <c r="R1400" s="114" t="str">
        <f>IF(AND(I1400&lt;&gt;"",I1401=""),SUM(I$1:I1401)-SUM(R$1:R1399),"")</f>
        <v/>
      </c>
      <c r="S1400" s="114" t="str">
        <f>IF(AND(K1400&lt;&gt;"",K1401=""),SUM(K$1:K1401)-SUM(S$1:S1399),"")</f>
        <v/>
      </c>
      <c r="T1400" s="114" t="str">
        <f>IF(AND(M1400&lt;&gt;"",M1401=""),SUM(M$1:M1401)-SUM(T$1:T1399),"")</f>
        <v/>
      </c>
      <c r="V1400" s="9" t="str">
        <f t="shared" si="237"/>
        <v/>
      </c>
      <c r="W1400" s="28" t="str">
        <f t="shared" si="238"/>
        <v/>
      </c>
      <c r="X1400" s="114" t="str">
        <f t="shared" si="239"/>
        <v/>
      </c>
      <c r="Y1400" s="114" t="str">
        <f t="shared" si="240"/>
        <v/>
      </c>
      <c r="Z1400" s="114" t="str">
        <f t="shared" si="241"/>
        <v/>
      </c>
    </row>
    <row r="1401" spans="3:26" ht="15.75" customHeight="1" x14ac:dyDescent="0.2">
      <c r="C1401" t="str">
        <f t="shared" si="231"/>
        <v/>
      </c>
      <c r="E1401" s="3" t="str">
        <f>IF(B1401="","",IFERROR(VLOOKUP(B1401,Ingredients!$A:$G,4,FALSE),"ingredient not in list"))</f>
        <v/>
      </c>
      <c r="F1401" t="str">
        <f t="shared" si="232"/>
        <v/>
      </c>
      <c r="G1401" s="9" t="str">
        <f>IF(B1401="", "", IFERROR((VLOOKUP(B1401,Ingredients!$A:$H,8,FALSE)*(D1401/(VLOOKUP(B1401,Ingredients!$A:$H,3,FALSE)))), "ingredient not in list"))</f>
        <v/>
      </c>
      <c r="H1401" t="str">
        <f t="shared" si="233"/>
        <v/>
      </c>
      <c r="I1401" s="69" t="str">
        <f>IF($B1401="", "", IFERROR((VLOOKUP($B1401,Ingredients!$A:$K,9,FALSE)*($D1401/(VLOOKUP($B1401,Ingredients!$A:$K,3,FALSE)))), "ingredient not in list"))</f>
        <v/>
      </c>
      <c r="J1401" t="str">
        <f t="shared" si="234"/>
        <v/>
      </c>
      <c r="K1401" s="69" t="str">
        <f>IF($B1401="", "", IFERROR((VLOOKUP($B1401,Ingredients!$A:$K,10,FALSE)*($D1401/(VLOOKUP($B1401,Ingredients!$A:$K,3,FALSE)))), "ingredient not in list"))</f>
        <v/>
      </c>
      <c r="L1401" t="str">
        <f t="shared" si="235"/>
        <v/>
      </c>
      <c r="M1401" s="69" t="str">
        <f>IF($B1401="", "", IFERROR((VLOOKUP($B1401,Ingredients!$A:$K,11,FALSE)*($D1401/(VLOOKUP($B1401,Ingredients!$A:$K,3,FALSE)))), "ingredient not in list"))</f>
        <v/>
      </c>
      <c r="N1401" t="str">
        <f t="shared" si="236"/>
        <v/>
      </c>
      <c r="O1401" s="29" t="str">
        <f>IF($B1401="", "", IFERROR((VLOOKUP($B1401,Ingredients!$A:$H,6,FALSE)*($D1401/(VLOOKUP($B1401,Ingredients!$A:$H,3,FALSE)))), "ingredient not in list"))</f>
        <v/>
      </c>
      <c r="P1401" s="9" t="str">
        <f>IF(AND(G1401&lt;&gt;"",G1402=""),SUM(G$1:G1402)-SUM(P$1:P1400),"")</f>
        <v/>
      </c>
      <c r="Q1401" t="str">
        <f>IF(AND(O1401&lt;&gt;"",O1402=""),SUM(O$1:O1402)-SUM(Q$1:Q1400),"")</f>
        <v/>
      </c>
      <c r="R1401" s="114" t="str">
        <f>IF(AND(I1401&lt;&gt;"",I1402=""),SUM(I$1:I1402)-SUM(R$1:R1400),"")</f>
        <v/>
      </c>
      <c r="S1401" s="114" t="str">
        <f>IF(AND(K1401&lt;&gt;"",K1402=""),SUM(K$1:K1402)-SUM(S$1:S1400),"")</f>
        <v/>
      </c>
      <c r="T1401" s="114" t="str">
        <f>IF(AND(M1401&lt;&gt;"",M1402=""),SUM(M$1:M1402)-SUM(T$1:T1400),"")</f>
        <v/>
      </c>
      <c r="V1401" s="9" t="str">
        <f t="shared" si="237"/>
        <v/>
      </c>
      <c r="W1401" s="28" t="str">
        <f t="shared" si="238"/>
        <v/>
      </c>
      <c r="X1401" s="114" t="str">
        <f t="shared" si="239"/>
        <v/>
      </c>
      <c r="Y1401" s="114" t="str">
        <f t="shared" si="240"/>
        <v/>
      </c>
      <c r="Z1401" s="114" t="str">
        <f t="shared" si="241"/>
        <v/>
      </c>
    </row>
    <row r="1402" spans="3:26" ht="15.75" customHeight="1" x14ac:dyDescent="0.2">
      <c r="C1402" t="str">
        <f t="shared" si="231"/>
        <v/>
      </c>
      <c r="E1402" s="3" t="str">
        <f>IF(B1402="","",IFERROR(VLOOKUP(B1402,Ingredients!$A:$G,4,FALSE),"ingredient not in list"))</f>
        <v/>
      </c>
      <c r="F1402" t="str">
        <f t="shared" si="232"/>
        <v/>
      </c>
      <c r="G1402" s="9" t="str">
        <f>IF(B1402="", "", IFERROR((VLOOKUP(B1402,Ingredients!$A:$H,8,FALSE)*(D1402/(VLOOKUP(B1402,Ingredients!$A:$H,3,FALSE)))), "ingredient not in list"))</f>
        <v/>
      </c>
      <c r="H1402" t="str">
        <f t="shared" si="233"/>
        <v/>
      </c>
      <c r="I1402" s="69" t="str">
        <f>IF($B1402="", "", IFERROR((VLOOKUP($B1402,Ingredients!$A:$K,9,FALSE)*($D1402/(VLOOKUP($B1402,Ingredients!$A:$K,3,FALSE)))), "ingredient not in list"))</f>
        <v/>
      </c>
      <c r="J1402" t="str">
        <f t="shared" si="234"/>
        <v/>
      </c>
      <c r="K1402" s="69" t="str">
        <f>IF($B1402="", "", IFERROR((VLOOKUP($B1402,Ingredients!$A:$K,10,FALSE)*($D1402/(VLOOKUP($B1402,Ingredients!$A:$K,3,FALSE)))), "ingredient not in list"))</f>
        <v/>
      </c>
      <c r="L1402" t="str">
        <f t="shared" si="235"/>
        <v/>
      </c>
      <c r="M1402" s="69" t="str">
        <f>IF($B1402="", "", IFERROR((VLOOKUP($B1402,Ingredients!$A:$K,11,FALSE)*($D1402/(VLOOKUP($B1402,Ingredients!$A:$K,3,FALSE)))), "ingredient not in list"))</f>
        <v/>
      </c>
      <c r="N1402" t="str">
        <f t="shared" si="236"/>
        <v/>
      </c>
      <c r="O1402" s="29" t="str">
        <f>IF($B1402="", "", IFERROR((VLOOKUP($B1402,Ingredients!$A:$H,6,FALSE)*($D1402/(VLOOKUP($B1402,Ingredients!$A:$H,3,FALSE)))), "ingredient not in list"))</f>
        <v/>
      </c>
      <c r="P1402" s="9" t="str">
        <f>IF(AND(G1402&lt;&gt;"",G1403=""),SUM(G$1:G1403)-SUM(P$1:P1401),"")</f>
        <v/>
      </c>
      <c r="Q1402" t="str">
        <f>IF(AND(O1402&lt;&gt;"",O1403=""),SUM(O$1:O1403)-SUM(Q$1:Q1401),"")</f>
        <v/>
      </c>
      <c r="R1402" s="114" t="str">
        <f>IF(AND(I1402&lt;&gt;"",I1403=""),SUM(I$1:I1403)-SUM(R$1:R1401),"")</f>
        <v/>
      </c>
      <c r="S1402" s="114" t="str">
        <f>IF(AND(K1402&lt;&gt;"",K1403=""),SUM(K$1:K1403)-SUM(S$1:S1401),"")</f>
        <v/>
      </c>
      <c r="T1402" s="114" t="str">
        <f>IF(AND(M1402&lt;&gt;"",M1403=""),SUM(M$1:M1403)-SUM(T$1:T1401),"")</f>
        <v/>
      </c>
      <c r="V1402" s="9" t="str">
        <f t="shared" si="237"/>
        <v/>
      </c>
      <c r="W1402" s="28" t="str">
        <f t="shared" si="238"/>
        <v/>
      </c>
      <c r="X1402" s="114" t="str">
        <f t="shared" si="239"/>
        <v/>
      </c>
      <c r="Y1402" s="114" t="str">
        <f t="shared" si="240"/>
        <v/>
      </c>
      <c r="Z1402" s="114" t="str">
        <f t="shared" si="241"/>
        <v/>
      </c>
    </row>
    <row r="1403" spans="3:26" ht="15.75" customHeight="1" x14ac:dyDescent="0.2">
      <c r="C1403" t="str">
        <f t="shared" si="231"/>
        <v/>
      </c>
      <c r="E1403" s="3" t="str">
        <f>IF(B1403="","",IFERROR(VLOOKUP(B1403,Ingredients!$A:$G,4,FALSE),"ingredient not in list"))</f>
        <v/>
      </c>
      <c r="F1403" t="str">
        <f t="shared" si="232"/>
        <v/>
      </c>
      <c r="G1403" s="9" t="str">
        <f>IF(B1403="", "", IFERROR((VLOOKUP(B1403,Ingredients!$A:$H,8,FALSE)*(D1403/(VLOOKUP(B1403,Ingredients!$A:$H,3,FALSE)))), "ingredient not in list"))</f>
        <v/>
      </c>
      <c r="H1403" t="str">
        <f t="shared" si="233"/>
        <v/>
      </c>
      <c r="I1403" s="69" t="str">
        <f>IF($B1403="", "", IFERROR((VLOOKUP($B1403,Ingredients!$A:$K,9,FALSE)*($D1403/(VLOOKUP($B1403,Ingredients!$A:$K,3,FALSE)))), "ingredient not in list"))</f>
        <v/>
      </c>
      <c r="J1403" t="str">
        <f t="shared" si="234"/>
        <v/>
      </c>
      <c r="K1403" s="69" t="str">
        <f>IF($B1403="", "", IFERROR((VLOOKUP($B1403,Ingredients!$A:$K,10,FALSE)*($D1403/(VLOOKUP($B1403,Ingredients!$A:$K,3,FALSE)))), "ingredient not in list"))</f>
        <v/>
      </c>
      <c r="L1403" t="str">
        <f t="shared" si="235"/>
        <v/>
      </c>
      <c r="M1403" s="69" t="str">
        <f>IF($B1403="", "", IFERROR((VLOOKUP($B1403,Ingredients!$A:$K,11,FALSE)*($D1403/(VLOOKUP($B1403,Ingredients!$A:$K,3,FALSE)))), "ingredient not in list"))</f>
        <v/>
      </c>
      <c r="N1403" t="str">
        <f t="shared" si="236"/>
        <v/>
      </c>
      <c r="O1403" s="29" t="str">
        <f>IF($B1403="", "", IFERROR((VLOOKUP($B1403,Ingredients!$A:$H,6,FALSE)*($D1403/(VLOOKUP($B1403,Ingredients!$A:$H,3,FALSE)))), "ingredient not in list"))</f>
        <v/>
      </c>
      <c r="P1403" s="9" t="str">
        <f>IF(AND(G1403&lt;&gt;"",G1404=""),SUM(G$1:G1404)-SUM(P$1:P1402),"")</f>
        <v/>
      </c>
      <c r="Q1403" t="str">
        <f>IF(AND(O1403&lt;&gt;"",O1404=""),SUM(O$1:O1404)-SUM(Q$1:Q1402),"")</f>
        <v/>
      </c>
      <c r="R1403" s="114" t="str">
        <f>IF(AND(I1403&lt;&gt;"",I1404=""),SUM(I$1:I1404)-SUM(R$1:R1402),"")</f>
        <v/>
      </c>
      <c r="S1403" s="114" t="str">
        <f>IF(AND(K1403&lt;&gt;"",K1404=""),SUM(K$1:K1404)-SUM(S$1:S1402),"")</f>
        <v/>
      </c>
      <c r="T1403" s="114" t="str">
        <f>IF(AND(M1403&lt;&gt;"",M1404=""),SUM(M$1:M1404)-SUM(T$1:T1402),"")</f>
        <v/>
      </c>
      <c r="V1403" s="9" t="str">
        <f t="shared" si="237"/>
        <v/>
      </c>
      <c r="W1403" s="28" t="str">
        <f t="shared" si="238"/>
        <v/>
      </c>
      <c r="X1403" s="114" t="str">
        <f t="shared" si="239"/>
        <v/>
      </c>
      <c r="Y1403" s="114" t="str">
        <f t="shared" si="240"/>
        <v/>
      </c>
      <c r="Z1403" s="114" t="str">
        <f t="shared" si="241"/>
        <v/>
      </c>
    </row>
    <row r="1404" spans="3:26" ht="15.75" customHeight="1" x14ac:dyDescent="0.2">
      <c r="C1404" t="str">
        <f t="shared" si="231"/>
        <v/>
      </c>
      <c r="E1404" s="3" t="str">
        <f>IF(B1404="","",IFERROR(VLOOKUP(B1404,Ingredients!$A:$G,4,FALSE),"ingredient not in list"))</f>
        <v/>
      </c>
      <c r="F1404" t="str">
        <f t="shared" si="232"/>
        <v/>
      </c>
      <c r="G1404" s="9" t="str">
        <f>IF(B1404="", "", IFERROR((VLOOKUP(B1404,Ingredients!$A:$H,8,FALSE)*(D1404/(VLOOKUP(B1404,Ingredients!$A:$H,3,FALSE)))), "ingredient not in list"))</f>
        <v/>
      </c>
      <c r="H1404" t="str">
        <f t="shared" si="233"/>
        <v/>
      </c>
      <c r="I1404" s="69" t="str">
        <f>IF($B1404="", "", IFERROR((VLOOKUP($B1404,Ingredients!$A:$K,9,FALSE)*($D1404/(VLOOKUP($B1404,Ingredients!$A:$K,3,FALSE)))), "ingredient not in list"))</f>
        <v/>
      </c>
      <c r="J1404" t="str">
        <f t="shared" si="234"/>
        <v/>
      </c>
      <c r="K1404" s="69" t="str">
        <f>IF($B1404="", "", IFERROR((VLOOKUP($B1404,Ingredients!$A:$K,10,FALSE)*($D1404/(VLOOKUP($B1404,Ingredients!$A:$K,3,FALSE)))), "ingredient not in list"))</f>
        <v/>
      </c>
      <c r="L1404" t="str">
        <f t="shared" si="235"/>
        <v/>
      </c>
      <c r="M1404" s="69" t="str">
        <f>IF($B1404="", "", IFERROR((VLOOKUP($B1404,Ingredients!$A:$K,11,FALSE)*($D1404/(VLOOKUP($B1404,Ingredients!$A:$K,3,FALSE)))), "ingredient not in list"))</f>
        <v/>
      </c>
      <c r="N1404" t="str">
        <f t="shared" si="236"/>
        <v/>
      </c>
      <c r="O1404" s="29" t="str">
        <f>IF($B1404="", "", IFERROR((VLOOKUP($B1404,Ingredients!$A:$H,6,FALSE)*($D1404/(VLOOKUP($B1404,Ingredients!$A:$H,3,FALSE)))), "ingredient not in list"))</f>
        <v/>
      </c>
      <c r="P1404" s="9" t="str">
        <f>IF(AND(G1404&lt;&gt;"",G1405=""),SUM(G$1:G1405)-SUM(P$1:P1403),"")</f>
        <v/>
      </c>
      <c r="Q1404" t="str">
        <f>IF(AND(O1404&lt;&gt;"",O1405=""),SUM(O$1:O1405)-SUM(Q$1:Q1403),"")</f>
        <v/>
      </c>
      <c r="R1404" s="114" t="str">
        <f>IF(AND(I1404&lt;&gt;"",I1405=""),SUM(I$1:I1405)-SUM(R$1:R1403),"")</f>
        <v/>
      </c>
      <c r="S1404" s="114" t="str">
        <f>IF(AND(K1404&lt;&gt;"",K1405=""),SUM(K$1:K1405)-SUM(S$1:S1403),"")</f>
        <v/>
      </c>
      <c r="T1404" s="114" t="str">
        <f>IF(AND(M1404&lt;&gt;"",M1405=""),SUM(M$1:M1405)-SUM(T$1:T1403),"")</f>
        <v/>
      </c>
      <c r="V1404" s="9" t="str">
        <f t="shared" si="237"/>
        <v/>
      </c>
      <c r="W1404" s="28" t="str">
        <f t="shared" si="238"/>
        <v/>
      </c>
      <c r="X1404" s="114" t="str">
        <f t="shared" si="239"/>
        <v/>
      </c>
      <c r="Y1404" s="114" t="str">
        <f t="shared" si="240"/>
        <v/>
      </c>
      <c r="Z1404" s="114" t="str">
        <f t="shared" si="241"/>
        <v/>
      </c>
    </row>
    <row r="1405" spans="3:26" ht="15.75" customHeight="1" x14ac:dyDescent="0.2">
      <c r="C1405" t="str">
        <f t="shared" si="231"/>
        <v/>
      </c>
      <c r="E1405" s="3" t="str">
        <f>IF(B1405="","",IFERROR(VLOOKUP(B1405,Ingredients!$A:$G,4,FALSE),"ingredient not in list"))</f>
        <v/>
      </c>
      <c r="F1405" t="str">
        <f t="shared" si="232"/>
        <v/>
      </c>
      <c r="G1405" s="9" t="str">
        <f>IF(B1405="", "", IFERROR((VLOOKUP(B1405,Ingredients!$A:$H,8,FALSE)*(D1405/(VLOOKUP(B1405,Ingredients!$A:$H,3,FALSE)))), "ingredient not in list"))</f>
        <v/>
      </c>
      <c r="H1405" t="str">
        <f t="shared" si="233"/>
        <v/>
      </c>
      <c r="I1405" s="69" t="str">
        <f>IF($B1405="", "", IFERROR((VLOOKUP($B1405,Ingredients!$A:$K,9,FALSE)*($D1405/(VLOOKUP($B1405,Ingredients!$A:$K,3,FALSE)))), "ingredient not in list"))</f>
        <v/>
      </c>
      <c r="J1405" t="str">
        <f t="shared" si="234"/>
        <v/>
      </c>
      <c r="K1405" s="69" t="str">
        <f>IF($B1405="", "", IFERROR((VLOOKUP($B1405,Ingredients!$A:$K,10,FALSE)*($D1405/(VLOOKUP($B1405,Ingredients!$A:$K,3,FALSE)))), "ingredient not in list"))</f>
        <v/>
      </c>
      <c r="L1405" t="str">
        <f t="shared" si="235"/>
        <v/>
      </c>
      <c r="M1405" s="69" t="str">
        <f>IF($B1405="", "", IFERROR((VLOOKUP($B1405,Ingredients!$A:$K,11,FALSE)*($D1405/(VLOOKUP($B1405,Ingredients!$A:$K,3,FALSE)))), "ingredient not in list"))</f>
        <v/>
      </c>
      <c r="N1405" t="str">
        <f t="shared" si="236"/>
        <v/>
      </c>
      <c r="O1405" s="29" t="str">
        <f>IF($B1405="", "", IFERROR((VLOOKUP($B1405,Ingredients!$A:$H,6,FALSE)*($D1405/(VLOOKUP($B1405,Ingredients!$A:$H,3,FALSE)))), "ingredient not in list"))</f>
        <v/>
      </c>
      <c r="P1405" s="9" t="str">
        <f>IF(AND(G1405&lt;&gt;"",G1406=""),SUM(G$1:G1406)-SUM(P$1:P1404),"")</f>
        <v/>
      </c>
      <c r="Q1405" t="str">
        <f>IF(AND(O1405&lt;&gt;"",O1406=""),SUM(O$1:O1406)-SUM(Q$1:Q1404),"")</f>
        <v/>
      </c>
      <c r="R1405" s="114" t="str">
        <f>IF(AND(I1405&lt;&gt;"",I1406=""),SUM(I$1:I1406)-SUM(R$1:R1404),"")</f>
        <v/>
      </c>
      <c r="S1405" s="114" t="str">
        <f>IF(AND(K1405&lt;&gt;"",K1406=""),SUM(K$1:K1406)-SUM(S$1:S1404),"")</f>
        <v/>
      </c>
      <c r="T1405" s="114" t="str">
        <f>IF(AND(M1405&lt;&gt;"",M1406=""),SUM(M$1:M1406)-SUM(T$1:T1404),"")</f>
        <v/>
      </c>
      <c r="V1405" s="9" t="str">
        <f t="shared" si="237"/>
        <v/>
      </c>
      <c r="W1405" s="28" t="str">
        <f t="shared" si="238"/>
        <v/>
      </c>
      <c r="X1405" s="114" t="str">
        <f t="shared" si="239"/>
        <v/>
      </c>
      <c r="Y1405" s="114" t="str">
        <f t="shared" si="240"/>
        <v/>
      </c>
      <c r="Z1405" s="114" t="str">
        <f t="shared" si="241"/>
        <v/>
      </c>
    </row>
    <row r="1406" spans="3:26" ht="15.75" customHeight="1" x14ac:dyDescent="0.2">
      <c r="C1406" t="str">
        <f t="shared" si="231"/>
        <v/>
      </c>
      <c r="E1406" s="3" t="str">
        <f>IF(B1406="","",IFERROR(VLOOKUP(B1406,Ingredients!$A:$G,4,FALSE),"ingredient not in list"))</f>
        <v/>
      </c>
      <c r="F1406" t="str">
        <f t="shared" si="232"/>
        <v/>
      </c>
      <c r="G1406" s="9" t="str">
        <f>IF(B1406="", "", IFERROR((VLOOKUP(B1406,Ingredients!$A:$H,8,FALSE)*(D1406/(VLOOKUP(B1406,Ingredients!$A:$H,3,FALSE)))), "ingredient not in list"))</f>
        <v/>
      </c>
      <c r="H1406" t="str">
        <f t="shared" si="233"/>
        <v/>
      </c>
      <c r="I1406" s="69" t="str">
        <f>IF($B1406="", "", IFERROR((VLOOKUP($B1406,Ingredients!$A:$K,9,FALSE)*($D1406/(VLOOKUP($B1406,Ingredients!$A:$K,3,FALSE)))), "ingredient not in list"))</f>
        <v/>
      </c>
      <c r="J1406" t="str">
        <f t="shared" si="234"/>
        <v/>
      </c>
      <c r="K1406" s="69" t="str">
        <f>IF($B1406="", "", IFERROR((VLOOKUP($B1406,Ingredients!$A:$K,10,FALSE)*($D1406/(VLOOKUP($B1406,Ingredients!$A:$K,3,FALSE)))), "ingredient not in list"))</f>
        <v/>
      </c>
      <c r="L1406" t="str">
        <f t="shared" si="235"/>
        <v/>
      </c>
      <c r="M1406" s="69" t="str">
        <f>IF($B1406="", "", IFERROR((VLOOKUP($B1406,Ingredients!$A:$K,11,FALSE)*($D1406/(VLOOKUP($B1406,Ingredients!$A:$K,3,FALSE)))), "ingredient not in list"))</f>
        <v/>
      </c>
      <c r="N1406" t="str">
        <f t="shared" si="236"/>
        <v/>
      </c>
      <c r="O1406" s="29" t="str">
        <f>IF($B1406="", "", IFERROR((VLOOKUP($B1406,Ingredients!$A:$H,6,FALSE)*($D1406/(VLOOKUP($B1406,Ingredients!$A:$H,3,FALSE)))), "ingredient not in list"))</f>
        <v/>
      </c>
      <c r="P1406" s="9" t="str">
        <f>IF(AND(G1406&lt;&gt;"",G1407=""),SUM(G$1:G1407)-SUM(P$1:P1405),"")</f>
        <v/>
      </c>
      <c r="Q1406" t="str">
        <f>IF(AND(O1406&lt;&gt;"",O1407=""),SUM(O$1:O1407)-SUM(Q$1:Q1405),"")</f>
        <v/>
      </c>
      <c r="R1406" s="114" t="str">
        <f>IF(AND(I1406&lt;&gt;"",I1407=""),SUM(I$1:I1407)-SUM(R$1:R1405),"")</f>
        <v/>
      </c>
      <c r="S1406" s="114" t="str">
        <f>IF(AND(K1406&lt;&gt;"",K1407=""),SUM(K$1:K1407)-SUM(S$1:S1405),"")</f>
        <v/>
      </c>
      <c r="T1406" s="114" t="str">
        <f>IF(AND(M1406&lt;&gt;"",M1407=""),SUM(M$1:M1407)-SUM(T$1:T1405),"")</f>
        <v/>
      </c>
      <c r="V1406" s="9" t="str">
        <f t="shared" si="237"/>
        <v/>
      </c>
      <c r="W1406" s="28" t="str">
        <f t="shared" si="238"/>
        <v/>
      </c>
      <c r="X1406" s="114" t="str">
        <f t="shared" si="239"/>
        <v/>
      </c>
      <c r="Y1406" s="114" t="str">
        <f t="shared" si="240"/>
        <v/>
      </c>
      <c r="Z1406" s="114" t="str">
        <f t="shared" si="241"/>
        <v/>
      </c>
    </row>
    <row r="1407" spans="3:26" ht="15.75" customHeight="1" x14ac:dyDescent="0.2">
      <c r="C1407" t="str">
        <f t="shared" si="231"/>
        <v/>
      </c>
      <c r="E1407" s="3" t="str">
        <f>IF(B1407="","",IFERROR(VLOOKUP(B1407,Ingredients!$A:$G,4,FALSE),"ingredient not in list"))</f>
        <v/>
      </c>
      <c r="F1407" t="str">
        <f t="shared" si="232"/>
        <v/>
      </c>
      <c r="G1407" s="9" t="str">
        <f>IF(B1407="", "", IFERROR((VLOOKUP(B1407,Ingredients!$A:$H,8,FALSE)*(D1407/(VLOOKUP(B1407,Ingredients!$A:$H,3,FALSE)))), "ingredient not in list"))</f>
        <v/>
      </c>
      <c r="H1407" t="str">
        <f t="shared" si="233"/>
        <v/>
      </c>
      <c r="I1407" s="69" t="str">
        <f>IF($B1407="", "", IFERROR((VLOOKUP($B1407,Ingredients!$A:$K,9,FALSE)*($D1407/(VLOOKUP($B1407,Ingredients!$A:$K,3,FALSE)))), "ingredient not in list"))</f>
        <v/>
      </c>
      <c r="J1407" t="str">
        <f t="shared" si="234"/>
        <v/>
      </c>
      <c r="K1407" s="69" t="str">
        <f>IF($B1407="", "", IFERROR((VLOOKUP($B1407,Ingredients!$A:$K,10,FALSE)*($D1407/(VLOOKUP($B1407,Ingredients!$A:$K,3,FALSE)))), "ingredient not in list"))</f>
        <v/>
      </c>
      <c r="L1407" t="str">
        <f t="shared" si="235"/>
        <v/>
      </c>
      <c r="M1407" s="69" t="str">
        <f>IF($B1407="", "", IFERROR((VLOOKUP($B1407,Ingredients!$A:$K,11,FALSE)*($D1407/(VLOOKUP($B1407,Ingredients!$A:$K,3,FALSE)))), "ingredient not in list"))</f>
        <v/>
      </c>
      <c r="N1407" t="str">
        <f t="shared" si="236"/>
        <v/>
      </c>
      <c r="O1407" s="29" t="str">
        <f>IF($B1407="", "", IFERROR((VLOOKUP($B1407,Ingredients!$A:$H,6,FALSE)*($D1407/(VLOOKUP($B1407,Ingredients!$A:$H,3,FALSE)))), "ingredient not in list"))</f>
        <v/>
      </c>
      <c r="P1407" s="9" t="str">
        <f>IF(AND(G1407&lt;&gt;"",G1408=""),SUM(G$1:G1408)-SUM(P$1:P1406),"")</f>
        <v/>
      </c>
      <c r="Q1407" t="str">
        <f>IF(AND(O1407&lt;&gt;"",O1408=""),SUM(O$1:O1408)-SUM(Q$1:Q1406),"")</f>
        <v/>
      </c>
      <c r="R1407" s="114" t="str">
        <f>IF(AND(I1407&lt;&gt;"",I1408=""),SUM(I$1:I1408)-SUM(R$1:R1406),"")</f>
        <v/>
      </c>
      <c r="S1407" s="114" t="str">
        <f>IF(AND(K1407&lt;&gt;"",K1408=""),SUM(K$1:K1408)-SUM(S$1:S1406),"")</f>
        <v/>
      </c>
      <c r="T1407" s="114" t="str">
        <f>IF(AND(M1407&lt;&gt;"",M1408=""),SUM(M$1:M1408)-SUM(T$1:T1406),"")</f>
        <v/>
      </c>
      <c r="V1407" s="9" t="str">
        <f t="shared" si="237"/>
        <v/>
      </c>
      <c r="W1407" s="28" t="str">
        <f t="shared" si="238"/>
        <v/>
      </c>
      <c r="X1407" s="114" t="str">
        <f t="shared" si="239"/>
        <v/>
      </c>
      <c r="Y1407" s="114" t="str">
        <f t="shared" si="240"/>
        <v/>
      </c>
      <c r="Z1407" s="114" t="str">
        <f t="shared" si="241"/>
        <v/>
      </c>
    </row>
    <row r="1408" spans="3:26" ht="15.75" customHeight="1" x14ac:dyDescent="0.2">
      <c r="C1408" t="str">
        <f t="shared" si="231"/>
        <v/>
      </c>
      <c r="E1408" s="3" t="str">
        <f>IF(B1408="","",IFERROR(VLOOKUP(B1408,Ingredients!$A:$G,4,FALSE),"ingredient not in list"))</f>
        <v/>
      </c>
      <c r="F1408" t="str">
        <f t="shared" si="232"/>
        <v/>
      </c>
      <c r="G1408" s="9" t="str">
        <f>IF(B1408="", "", IFERROR((VLOOKUP(B1408,Ingredients!$A:$H,8,FALSE)*(D1408/(VLOOKUP(B1408,Ingredients!$A:$H,3,FALSE)))), "ingredient not in list"))</f>
        <v/>
      </c>
      <c r="H1408" t="str">
        <f t="shared" si="233"/>
        <v/>
      </c>
      <c r="I1408" s="69" t="str">
        <f>IF($B1408="", "", IFERROR((VLOOKUP($B1408,Ingredients!$A:$K,9,FALSE)*($D1408/(VLOOKUP($B1408,Ingredients!$A:$K,3,FALSE)))), "ingredient not in list"))</f>
        <v/>
      </c>
      <c r="J1408" t="str">
        <f t="shared" si="234"/>
        <v/>
      </c>
      <c r="K1408" s="69" t="str">
        <f>IF($B1408="", "", IFERROR((VLOOKUP($B1408,Ingredients!$A:$K,10,FALSE)*($D1408/(VLOOKUP($B1408,Ingredients!$A:$K,3,FALSE)))), "ingredient not in list"))</f>
        <v/>
      </c>
      <c r="L1408" t="str">
        <f t="shared" si="235"/>
        <v/>
      </c>
      <c r="M1408" s="69" t="str">
        <f>IF($B1408="", "", IFERROR((VLOOKUP($B1408,Ingredients!$A:$K,11,FALSE)*($D1408/(VLOOKUP($B1408,Ingredients!$A:$K,3,FALSE)))), "ingredient not in list"))</f>
        <v/>
      </c>
      <c r="N1408" t="str">
        <f t="shared" si="236"/>
        <v/>
      </c>
      <c r="O1408" s="29" t="str">
        <f>IF($B1408="", "", IFERROR((VLOOKUP($B1408,Ingredients!$A:$H,6,FALSE)*($D1408/(VLOOKUP($B1408,Ingredients!$A:$H,3,FALSE)))), "ingredient not in list"))</f>
        <v/>
      </c>
      <c r="P1408" s="9" t="str">
        <f>IF(AND(G1408&lt;&gt;"",G1409=""),SUM(G$1:G1409)-SUM(P$1:P1407),"")</f>
        <v/>
      </c>
      <c r="Q1408" t="str">
        <f>IF(AND(O1408&lt;&gt;"",O1409=""),SUM(O$1:O1409)-SUM(Q$1:Q1407),"")</f>
        <v/>
      </c>
      <c r="R1408" s="114" t="str">
        <f>IF(AND(I1408&lt;&gt;"",I1409=""),SUM(I$1:I1409)-SUM(R$1:R1407),"")</f>
        <v/>
      </c>
      <c r="S1408" s="114" t="str">
        <f>IF(AND(K1408&lt;&gt;"",K1409=""),SUM(K$1:K1409)-SUM(S$1:S1407),"")</f>
        <v/>
      </c>
      <c r="T1408" s="114" t="str">
        <f>IF(AND(M1408&lt;&gt;"",M1409=""),SUM(M$1:M1409)-SUM(T$1:T1407),"")</f>
        <v/>
      </c>
      <c r="V1408" s="9" t="str">
        <f t="shared" si="237"/>
        <v/>
      </c>
      <c r="W1408" s="28" t="str">
        <f t="shared" si="238"/>
        <v/>
      </c>
      <c r="X1408" s="114" t="str">
        <f t="shared" si="239"/>
        <v/>
      </c>
      <c r="Y1408" s="114" t="str">
        <f t="shared" si="240"/>
        <v/>
      </c>
      <c r="Z1408" s="114" t="str">
        <f t="shared" si="241"/>
        <v/>
      </c>
    </row>
    <row r="1409" spans="3:26" ht="15.75" customHeight="1" x14ac:dyDescent="0.2">
      <c r="C1409" t="str">
        <f t="shared" si="231"/>
        <v/>
      </c>
      <c r="E1409" s="3" t="str">
        <f>IF(B1409="","",IFERROR(VLOOKUP(B1409,Ingredients!$A:$G,4,FALSE),"ingredient not in list"))</f>
        <v/>
      </c>
      <c r="F1409" t="str">
        <f t="shared" si="232"/>
        <v/>
      </c>
      <c r="G1409" s="9" t="str">
        <f>IF(B1409="", "", IFERROR((VLOOKUP(B1409,Ingredients!$A:$H,8,FALSE)*(D1409/(VLOOKUP(B1409,Ingredients!$A:$H,3,FALSE)))), "ingredient not in list"))</f>
        <v/>
      </c>
      <c r="H1409" t="str">
        <f t="shared" si="233"/>
        <v/>
      </c>
      <c r="I1409" s="69" t="str">
        <f>IF($B1409="", "", IFERROR((VLOOKUP($B1409,Ingredients!$A:$K,9,FALSE)*($D1409/(VLOOKUP($B1409,Ingredients!$A:$K,3,FALSE)))), "ingredient not in list"))</f>
        <v/>
      </c>
      <c r="J1409" t="str">
        <f t="shared" si="234"/>
        <v/>
      </c>
      <c r="K1409" s="69" t="str">
        <f>IF($B1409="", "", IFERROR((VLOOKUP($B1409,Ingredients!$A:$K,10,FALSE)*($D1409/(VLOOKUP($B1409,Ingredients!$A:$K,3,FALSE)))), "ingredient not in list"))</f>
        <v/>
      </c>
      <c r="L1409" t="str">
        <f t="shared" si="235"/>
        <v/>
      </c>
      <c r="M1409" s="69" t="str">
        <f>IF($B1409="", "", IFERROR((VLOOKUP($B1409,Ingredients!$A:$K,11,FALSE)*($D1409/(VLOOKUP($B1409,Ingredients!$A:$K,3,FALSE)))), "ingredient not in list"))</f>
        <v/>
      </c>
      <c r="N1409" t="str">
        <f t="shared" si="236"/>
        <v/>
      </c>
      <c r="O1409" s="29" t="str">
        <f>IF($B1409="", "", IFERROR((VLOOKUP($B1409,Ingredients!$A:$H,6,FALSE)*($D1409/(VLOOKUP($B1409,Ingredients!$A:$H,3,FALSE)))), "ingredient not in list"))</f>
        <v/>
      </c>
      <c r="P1409" s="9" t="str">
        <f>IF(AND(G1409&lt;&gt;"",G1410=""),SUM(G$1:G1410)-SUM(P$1:P1408),"")</f>
        <v/>
      </c>
      <c r="Q1409" t="str">
        <f>IF(AND(O1409&lt;&gt;"",O1410=""),SUM(O$1:O1410)-SUM(Q$1:Q1408),"")</f>
        <v/>
      </c>
      <c r="R1409" s="114" t="str">
        <f>IF(AND(I1409&lt;&gt;"",I1410=""),SUM(I$1:I1410)-SUM(R$1:R1408),"")</f>
        <v/>
      </c>
      <c r="S1409" s="114" t="str">
        <f>IF(AND(K1409&lt;&gt;"",K1410=""),SUM(K$1:K1410)-SUM(S$1:S1408),"")</f>
        <v/>
      </c>
      <c r="T1409" s="114" t="str">
        <f>IF(AND(M1409&lt;&gt;"",M1410=""),SUM(M$1:M1410)-SUM(T$1:T1408),"")</f>
        <v/>
      </c>
      <c r="V1409" s="9" t="str">
        <f t="shared" si="237"/>
        <v/>
      </c>
      <c r="W1409" s="28" t="str">
        <f t="shared" si="238"/>
        <v/>
      </c>
      <c r="X1409" s="114" t="str">
        <f t="shared" si="239"/>
        <v/>
      </c>
      <c r="Y1409" s="114" t="str">
        <f t="shared" si="240"/>
        <v/>
      </c>
      <c r="Z1409" s="114" t="str">
        <f t="shared" si="241"/>
        <v/>
      </c>
    </row>
    <row r="1410" spans="3:26" ht="15.75" customHeight="1" x14ac:dyDescent="0.2">
      <c r="C1410" t="str">
        <f t="shared" ref="C1410:C1473" si="242">IF($B1410="","", "|")</f>
        <v/>
      </c>
      <c r="E1410" s="3" t="str">
        <f>IF(B1410="","",IFERROR(VLOOKUP(B1410,Ingredients!$A:$G,4,FALSE),"ingredient not in list"))</f>
        <v/>
      </c>
      <c r="F1410" t="str">
        <f t="shared" ref="F1410:F1473" si="243">IF($B1410="","", "|")</f>
        <v/>
      </c>
      <c r="G1410" s="9" t="str">
        <f>IF(B1410="", "", IFERROR((VLOOKUP(B1410,Ingredients!$A:$H,8,FALSE)*(D1410/(VLOOKUP(B1410,Ingredients!$A:$H,3,FALSE)))), "ingredient not in list"))</f>
        <v/>
      </c>
      <c r="H1410" t="str">
        <f t="shared" ref="H1410:H1473" si="244">IF($B1410="","", "|")</f>
        <v/>
      </c>
      <c r="I1410" s="69" t="str">
        <f>IF($B1410="", "", IFERROR((VLOOKUP($B1410,Ingredients!$A:$K,9,FALSE)*($D1410/(VLOOKUP($B1410,Ingredients!$A:$K,3,FALSE)))), "ingredient not in list"))</f>
        <v/>
      </c>
      <c r="J1410" t="str">
        <f t="shared" ref="J1410:J1473" si="245">IF($B1410="","", "|")</f>
        <v/>
      </c>
      <c r="K1410" s="69" t="str">
        <f>IF($B1410="", "", IFERROR((VLOOKUP($B1410,Ingredients!$A:$K,10,FALSE)*($D1410/(VLOOKUP($B1410,Ingredients!$A:$K,3,FALSE)))), "ingredient not in list"))</f>
        <v/>
      </c>
      <c r="L1410" t="str">
        <f t="shared" ref="L1410:L1473" si="246">IF($B1410="","", "|")</f>
        <v/>
      </c>
      <c r="M1410" s="69" t="str">
        <f>IF($B1410="", "", IFERROR((VLOOKUP($B1410,Ingredients!$A:$K,11,FALSE)*($D1410/(VLOOKUP($B1410,Ingredients!$A:$K,3,FALSE)))), "ingredient not in list"))</f>
        <v/>
      </c>
      <c r="N1410" t="str">
        <f t="shared" ref="N1410:N1473" si="247">IF($B1410="","", "|")</f>
        <v/>
      </c>
      <c r="O1410" s="29" t="str">
        <f>IF($B1410="", "", IFERROR((VLOOKUP($B1410,Ingredients!$A:$H,6,FALSE)*($D1410/(VLOOKUP($B1410,Ingredients!$A:$H,3,FALSE)))), "ingredient not in list"))</f>
        <v/>
      </c>
      <c r="P1410" s="9" t="str">
        <f>IF(AND(G1410&lt;&gt;"",G1411=""),SUM(G$1:G1411)-SUM(P$1:P1409),"")</f>
        <v/>
      </c>
      <c r="Q1410" t="str">
        <f>IF(AND(O1410&lt;&gt;"",O1411=""),SUM(O$1:O1411)-SUM(Q$1:Q1409),"")</f>
        <v/>
      </c>
      <c r="R1410" s="114" t="str">
        <f>IF(AND(I1410&lt;&gt;"",I1411=""),SUM(I$1:I1411)-SUM(R$1:R1409),"")</f>
        <v/>
      </c>
      <c r="S1410" s="114" t="str">
        <f>IF(AND(K1410&lt;&gt;"",K1411=""),SUM(K$1:K1411)-SUM(S$1:S1409),"")</f>
        <v/>
      </c>
      <c r="T1410" s="114" t="str">
        <f>IF(AND(M1410&lt;&gt;"",M1411=""),SUM(M$1:M1411)-SUM(T$1:T1409),"")</f>
        <v/>
      </c>
      <c r="V1410" s="9" t="str">
        <f t="shared" si="237"/>
        <v/>
      </c>
      <c r="W1410" s="28" t="str">
        <f t="shared" si="238"/>
        <v/>
      </c>
      <c r="X1410" s="114" t="str">
        <f t="shared" si="239"/>
        <v/>
      </c>
      <c r="Y1410" s="114" t="str">
        <f t="shared" si="240"/>
        <v/>
      </c>
      <c r="Z1410" s="114" t="str">
        <f t="shared" si="241"/>
        <v/>
      </c>
    </row>
    <row r="1411" spans="3:26" ht="15.75" customHeight="1" x14ac:dyDescent="0.2">
      <c r="C1411" t="str">
        <f t="shared" si="242"/>
        <v/>
      </c>
      <c r="E1411" s="3" t="str">
        <f>IF(B1411="","",IFERROR(VLOOKUP(B1411,Ingredients!$A:$G,4,FALSE),"ingredient not in list"))</f>
        <v/>
      </c>
      <c r="F1411" t="str">
        <f t="shared" si="243"/>
        <v/>
      </c>
      <c r="G1411" s="9" t="str">
        <f>IF(B1411="", "", IFERROR((VLOOKUP(B1411,Ingredients!$A:$H,8,FALSE)*(D1411/(VLOOKUP(B1411,Ingredients!$A:$H,3,FALSE)))), "ingredient not in list"))</f>
        <v/>
      </c>
      <c r="H1411" t="str">
        <f t="shared" si="244"/>
        <v/>
      </c>
      <c r="I1411" s="69" t="str">
        <f>IF($B1411="", "", IFERROR((VLOOKUP($B1411,Ingredients!$A:$K,9,FALSE)*($D1411/(VLOOKUP($B1411,Ingredients!$A:$K,3,FALSE)))), "ingredient not in list"))</f>
        <v/>
      </c>
      <c r="J1411" t="str">
        <f t="shared" si="245"/>
        <v/>
      </c>
      <c r="K1411" s="69" t="str">
        <f>IF($B1411="", "", IFERROR((VLOOKUP($B1411,Ingredients!$A:$K,10,FALSE)*($D1411/(VLOOKUP($B1411,Ingredients!$A:$K,3,FALSE)))), "ingredient not in list"))</f>
        <v/>
      </c>
      <c r="L1411" t="str">
        <f t="shared" si="246"/>
        <v/>
      </c>
      <c r="M1411" s="69" t="str">
        <f>IF($B1411="", "", IFERROR((VLOOKUP($B1411,Ingredients!$A:$K,11,FALSE)*($D1411/(VLOOKUP($B1411,Ingredients!$A:$K,3,FALSE)))), "ingredient not in list"))</f>
        <v/>
      </c>
      <c r="N1411" t="str">
        <f t="shared" si="247"/>
        <v/>
      </c>
      <c r="O1411" s="29" t="str">
        <f>IF($B1411="", "", IFERROR((VLOOKUP($B1411,Ingredients!$A:$H,6,FALSE)*($D1411/(VLOOKUP($B1411,Ingredients!$A:$H,3,FALSE)))), "ingredient not in list"))</f>
        <v/>
      </c>
      <c r="P1411" s="9" t="str">
        <f>IF(AND(G1411&lt;&gt;"",G1412=""),SUM(G$1:G1412)-SUM(P$1:P1410),"")</f>
        <v/>
      </c>
      <c r="Q1411" t="str">
        <f>IF(AND(O1411&lt;&gt;"",O1412=""),SUM(O$1:O1412)-SUM(Q$1:Q1410),"")</f>
        <v/>
      </c>
      <c r="R1411" s="114" t="str">
        <f>IF(AND(I1411&lt;&gt;"",I1412=""),SUM(I$1:I1412)-SUM(R$1:R1410),"")</f>
        <v/>
      </c>
      <c r="S1411" s="114" t="str">
        <f>IF(AND(K1411&lt;&gt;"",K1412=""),SUM(K$1:K1412)-SUM(S$1:S1410),"")</f>
        <v/>
      </c>
      <c r="T1411" s="114" t="str">
        <f>IF(AND(M1411&lt;&gt;"",M1412=""),SUM(M$1:M1412)-SUM(T$1:T1410),"")</f>
        <v/>
      </c>
      <c r="V1411" s="9" t="str">
        <f t="shared" ref="V1411:V1474" si="248">IF(U1411="","",P1411/U1411)</f>
        <v/>
      </c>
      <c r="W1411" s="28" t="str">
        <f t="shared" ref="W1411:W1474" si="249">IF(U1411="","", Q1411/U1411)</f>
        <v/>
      </c>
      <c r="X1411" s="114" t="str">
        <f t="shared" ref="X1411:X1474" si="250">IF(R1411="","", R1411/U1411)</f>
        <v/>
      </c>
      <c r="Y1411" s="114" t="str">
        <f t="shared" ref="Y1411:Y1474" si="251">IF(S1411="","", S1411/U1411)</f>
        <v/>
      </c>
      <c r="Z1411" s="114" t="str">
        <f t="shared" ref="Z1411:Z1474" si="252">IF(T1411="","", T1411/U1411)</f>
        <v/>
      </c>
    </row>
    <row r="1412" spans="3:26" ht="15.75" customHeight="1" x14ac:dyDescent="0.2">
      <c r="C1412" t="str">
        <f t="shared" si="242"/>
        <v/>
      </c>
      <c r="E1412" s="3" t="str">
        <f>IF(B1412="","",IFERROR(VLOOKUP(B1412,Ingredients!$A:$G,4,FALSE),"ingredient not in list"))</f>
        <v/>
      </c>
      <c r="F1412" t="str">
        <f t="shared" si="243"/>
        <v/>
      </c>
      <c r="G1412" s="9" t="str">
        <f>IF(B1412="", "", IFERROR((VLOOKUP(B1412,Ingredients!$A:$H,8,FALSE)*(D1412/(VLOOKUP(B1412,Ingredients!$A:$H,3,FALSE)))), "ingredient not in list"))</f>
        <v/>
      </c>
      <c r="H1412" t="str">
        <f t="shared" si="244"/>
        <v/>
      </c>
      <c r="I1412" s="69" t="str">
        <f>IF($B1412="", "", IFERROR((VLOOKUP($B1412,Ingredients!$A:$K,9,FALSE)*($D1412/(VLOOKUP($B1412,Ingredients!$A:$K,3,FALSE)))), "ingredient not in list"))</f>
        <v/>
      </c>
      <c r="J1412" t="str">
        <f t="shared" si="245"/>
        <v/>
      </c>
      <c r="K1412" s="69" t="str">
        <f>IF($B1412="", "", IFERROR((VLOOKUP($B1412,Ingredients!$A:$K,10,FALSE)*($D1412/(VLOOKUP($B1412,Ingredients!$A:$K,3,FALSE)))), "ingredient not in list"))</f>
        <v/>
      </c>
      <c r="L1412" t="str">
        <f t="shared" si="246"/>
        <v/>
      </c>
      <c r="M1412" s="69" t="str">
        <f>IF($B1412="", "", IFERROR((VLOOKUP($B1412,Ingredients!$A:$K,11,FALSE)*($D1412/(VLOOKUP($B1412,Ingredients!$A:$K,3,FALSE)))), "ingredient not in list"))</f>
        <v/>
      </c>
      <c r="N1412" t="str">
        <f t="shared" si="247"/>
        <v/>
      </c>
      <c r="O1412" s="29" t="str">
        <f>IF($B1412="", "", IFERROR((VLOOKUP($B1412,Ingredients!$A:$H,6,FALSE)*($D1412/(VLOOKUP($B1412,Ingredients!$A:$H,3,FALSE)))), "ingredient not in list"))</f>
        <v/>
      </c>
      <c r="P1412" s="9" t="str">
        <f>IF(AND(G1412&lt;&gt;"",G1413=""),SUM(G$1:G1413)-SUM(P$1:P1411),"")</f>
        <v/>
      </c>
      <c r="Q1412" t="str">
        <f>IF(AND(O1412&lt;&gt;"",O1413=""),SUM(O$1:O1413)-SUM(Q$1:Q1411),"")</f>
        <v/>
      </c>
      <c r="R1412" s="114" t="str">
        <f>IF(AND(I1412&lt;&gt;"",I1413=""),SUM(I$1:I1413)-SUM(R$1:R1411),"")</f>
        <v/>
      </c>
      <c r="S1412" s="114" t="str">
        <f>IF(AND(K1412&lt;&gt;"",K1413=""),SUM(K$1:K1413)-SUM(S$1:S1411),"")</f>
        <v/>
      </c>
      <c r="T1412" s="114" t="str">
        <f>IF(AND(M1412&lt;&gt;"",M1413=""),SUM(M$1:M1413)-SUM(T$1:T1411),"")</f>
        <v/>
      </c>
      <c r="V1412" s="9" t="str">
        <f t="shared" si="248"/>
        <v/>
      </c>
      <c r="W1412" s="28" t="str">
        <f t="shared" si="249"/>
        <v/>
      </c>
      <c r="X1412" s="114" t="str">
        <f t="shared" si="250"/>
        <v/>
      </c>
      <c r="Y1412" s="114" t="str">
        <f t="shared" si="251"/>
        <v/>
      </c>
      <c r="Z1412" s="114" t="str">
        <f t="shared" si="252"/>
        <v/>
      </c>
    </row>
    <row r="1413" spans="3:26" ht="15.75" customHeight="1" x14ac:dyDescent="0.2">
      <c r="C1413" t="str">
        <f t="shared" si="242"/>
        <v/>
      </c>
      <c r="E1413" s="3" t="str">
        <f>IF(B1413="","",IFERROR(VLOOKUP(B1413,Ingredients!$A:$G,4,FALSE),"ingredient not in list"))</f>
        <v/>
      </c>
      <c r="F1413" t="str">
        <f t="shared" si="243"/>
        <v/>
      </c>
      <c r="G1413" s="9" t="str">
        <f>IF(B1413="", "", IFERROR((VLOOKUP(B1413,Ingredients!$A:$H,8,FALSE)*(D1413/(VLOOKUP(B1413,Ingredients!$A:$H,3,FALSE)))), "ingredient not in list"))</f>
        <v/>
      </c>
      <c r="H1413" t="str">
        <f t="shared" si="244"/>
        <v/>
      </c>
      <c r="I1413" s="69" t="str">
        <f>IF($B1413="", "", IFERROR((VLOOKUP($B1413,Ingredients!$A:$K,9,FALSE)*($D1413/(VLOOKUP($B1413,Ingredients!$A:$K,3,FALSE)))), "ingredient not in list"))</f>
        <v/>
      </c>
      <c r="J1413" t="str">
        <f t="shared" si="245"/>
        <v/>
      </c>
      <c r="K1413" s="69" t="str">
        <f>IF($B1413="", "", IFERROR((VLOOKUP($B1413,Ingredients!$A:$K,10,FALSE)*($D1413/(VLOOKUP($B1413,Ingredients!$A:$K,3,FALSE)))), "ingredient not in list"))</f>
        <v/>
      </c>
      <c r="L1413" t="str">
        <f t="shared" si="246"/>
        <v/>
      </c>
      <c r="M1413" s="69" t="str">
        <f>IF($B1413="", "", IFERROR((VLOOKUP($B1413,Ingredients!$A:$K,11,FALSE)*($D1413/(VLOOKUP($B1413,Ingredients!$A:$K,3,FALSE)))), "ingredient not in list"))</f>
        <v/>
      </c>
      <c r="N1413" t="str">
        <f t="shared" si="247"/>
        <v/>
      </c>
      <c r="O1413" s="29" t="str">
        <f>IF($B1413="", "", IFERROR((VLOOKUP($B1413,Ingredients!$A:$H,6,FALSE)*($D1413/(VLOOKUP($B1413,Ingredients!$A:$H,3,FALSE)))), "ingredient not in list"))</f>
        <v/>
      </c>
      <c r="P1413" s="9" t="str">
        <f>IF(AND(G1413&lt;&gt;"",G1414=""),SUM(G$1:G1414)-SUM(P$1:P1412),"")</f>
        <v/>
      </c>
      <c r="Q1413" t="str">
        <f>IF(AND(O1413&lt;&gt;"",O1414=""),SUM(O$1:O1414)-SUM(Q$1:Q1412),"")</f>
        <v/>
      </c>
      <c r="R1413" s="114" t="str">
        <f>IF(AND(I1413&lt;&gt;"",I1414=""),SUM(I$1:I1414)-SUM(R$1:R1412),"")</f>
        <v/>
      </c>
      <c r="S1413" s="114" t="str">
        <f>IF(AND(K1413&lt;&gt;"",K1414=""),SUM(K$1:K1414)-SUM(S$1:S1412),"")</f>
        <v/>
      </c>
      <c r="T1413" s="114" t="str">
        <f>IF(AND(M1413&lt;&gt;"",M1414=""),SUM(M$1:M1414)-SUM(T$1:T1412),"")</f>
        <v/>
      </c>
      <c r="V1413" s="9" t="str">
        <f t="shared" si="248"/>
        <v/>
      </c>
      <c r="W1413" s="28" t="str">
        <f t="shared" si="249"/>
        <v/>
      </c>
      <c r="X1413" s="114" t="str">
        <f t="shared" si="250"/>
        <v/>
      </c>
      <c r="Y1413" s="114" t="str">
        <f t="shared" si="251"/>
        <v/>
      </c>
      <c r="Z1413" s="114" t="str">
        <f t="shared" si="252"/>
        <v/>
      </c>
    </row>
    <row r="1414" spans="3:26" ht="15.75" customHeight="1" x14ac:dyDescent="0.2">
      <c r="C1414" t="str">
        <f t="shared" si="242"/>
        <v/>
      </c>
      <c r="E1414" s="3" t="str">
        <f>IF(B1414="","",IFERROR(VLOOKUP(B1414,Ingredients!$A:$G,4,FALSE),"ingredient not in list"))</f>
        <v/>
      </c>
      <c r="F1414" t="str">
        <f t="shared" si="243"/>
        <v/>
      </c>
      <c r="G1414" s="9" t="str">
        <f>IF(B1414="", "", IFERROR((VLOOKUP(B1414,Ingredients!$A:$H,8,FALSE)*(D1414/(VLOOKUP(B1414,Ingredients!$A:$H,3,FALSE)))), "ingredient not in list"))</f>
        <v/>
      </c>
      <c r="H1414" t="str">
        <f t="shared" si="244"/>
        <v/>
      </c>
      <c r="I1414" s="69" t="str">
        <f>IF($B1414="", "", IFERROR((VLOOKUP($B1414,Ingredients!$A:$K,9,FALSE)*($D1414/(VLOOKUP($B1414,Ingredients!$A:$K,3,FALSE)))), "ingredient not in list"))</f>
        <v/>
      </c>
      <c r="J1414" t="str">
        <f t="shared" si="245"/>
        <v/>
      </c>
      <c r="K1414" s="69" t="str">
        <f>IF($B1414="", "", IFERROR((VLOOKUP($B1414,Ingredients!$A:$K,10,FALSE)*($D1414/(VLOOKUP($B1414,Ingredients!$A:$K,3,FALSE)))), "ingredient not in list"))</f>
        <v/>
      </c>
      <c r="L1414" t="str">
        <f t="shared" si="246"/>
        <v/>
      </c>
      <c r="M1414" s="69" t="str">
        <f>IF($B1414="", "", IFERROR((VLOOKUP($B1414,Ingredients!$A:$K,11,FALSE)*($D1414/(VLOOKUP($B1414,Ingredients!$A:$K,3,FALSE)))), "ingredient not in list"))</f>
        <v/>
      </c>
      <c r="N1414" t="str">
        <f t="shared" si="247"/>
        <v/>
      </c>
      <c r="O1414" s="29" t="str">
        <f>IF($B1414="", "", IFERROR((VLOOKUP($B1414,Ingredients!$A:$H,6,FALSE)*($D1414/(VLOOKUP($B1414,Ingredients!$A:$H,3,FALSE)))), "ingredient not in list"))</f>
        <v/>
      </c>
      <c r="P1414" s="9" t="str">
        <f>IF(AND(G1414&lt;&gt;"",G1415=""),SUM(G$1:G1415)-SUM(P$1:P1413),"")</f>
        <v/>
      </c>
      <c r="Q1414" t="str">
        <f>IF(AND(O1414&lt;&gt;"",O1415=""),SUM(O$1:O1415)-SUM(Q$1:Q1413),"")</f>
        <v/>
      </c>
      <c r="R1414" s="114" t="str">
        <f>IF(AND(I1414&lt;&gt;"",I1415=""),SUM(I$1:I1415)-SUM(R$1:R1413),"")</f>
        <v/>
      </c>
      <c r="S1414" s="114" t="str">
        <f>IF(AND(K1414&lt;&gt;"",K1415=""),SUM(K$1:K1415)-SUM(S$1:S1413),"")</f>
        <v/>
      </c>
      <c r="T1414" s="114" t="str">
        <f>IF(AND(M1414&lt;&gt;"",M1415=""),SUM(M$1:M1415)-SUM(T$1:T1413),"")</f>
        <v/>
      </c>
      <c r="V1414" s="9" t="str">
        <f t="shared" si="248"/>
        <v/>
      </c>
      <c r="W1414" s="28" t="str">
        <f t="shared" si="249"/>
        <v/>
      </c>
      <c r="X1414" s="114" t="str">
        <f t="shared" si="250"/>
        <v/>
      </c>
      <c r="Y1414" s="114" t="str">
        <f t="shared" si="251"/>
        <v/>
      </c>
      <c r="Z1414" s="114" t="str">
        <f t="shared" si="252"/>
        <v/>
      </c>
    </row>
    <row r="1415" spans="3:26" ht="15.75" customHeight="1" x14ac:dyDescent="0.2">
      <c r="C1415" t="str">
        <f t="shared" si="242"/>
        <v/>
      </c>
      <c r="E1415" s="3" t="str">
        <f>IF(B1415="","",IFERROR(VLOOKUP(B1415,Ingredients!$A:$G,4,FALSE),"ingredient not in list"))</f>
        <v/>
      </c>
      <c r="F1415" t="str">
        <f t="shared" si="243"/>
        <v/>
      </c>
      <c r="G1415" s="9" t="str">
        <f>IF(B1415="", "", IFERROR((VLOOKUP(B1415,Ingredients!$A:$H,8,FALSE)*(D1415/(VLOOKUP(B1415,Ingredients!$A:$H,3,FALSE)))), "ingredient not in list"))</f>
        <v/>
      </c>
      <c r="H1415" t="str">
        <f t="shared" si="244"/>
        <v/>
      </c>
      <c r="I1415" s="69" t="str">
        <f>IF($B1415="", "", IFERROR((VLOOKUP($B1415,Ingredients!$A:$K,9,FALSE)*($D1415/(VLOOKUP($B1415,Ingredients!$A:$K,3,FALSE)))), "ingredient not in list"))</f>
        <v/>
      </c>
      <c r="J1415" t="str">
        <f t="shared" si="245"/>
        <v/>
      </c>
      <c r="K1415" s="69" t="str">
        <f>IF($B1415="", "", IFERROR((VLOOKUP($B1415,Ingredients!$A:$K,10,FALSE)*($D1415/(VLOOKUP($B1415,Ingredients!$A:$K,3,FALSE)))), "ingredient not in list"))</f>
        <v/>
      </c>
      <c r="L1415" t="str">
        <f t="shared" si="246"/>
        <v/>
      </c>
      <c r="M1415" s="69" t="str">
        <f>IF($B1415="", "", IFERROR((VLOOKUP($B1415,Ingredients!$A:$K,11,FALSE)*($D1415/(VLOOKUP($B1415,Ingredients!$A:$K,3,FALSE)))), "ingredient not in list"))</f>
        <v/>
      </c>
      <c r="N1415" t="str">
        <f t="shared" si="247"/>
        <v/>
      </c>
      <c r="O1415" s="29" t="str">
        <f>IF($B1415="", "", IFERROR((VLOOKUP($B1415,Ingredients!$A:$H,6,FALSE)*($D1415/(VLOOKUP($B1415,Ingredients!$A:$H,3,FALSE)))), "ingredient not in list"))</f>
        <v/>
      </c>
      <c r="P1415" s="9" t="str">
        <f>IF(AND(G1415&lt;&gt;"",G1416=""),SUM(G$1:G1416)-SUM(P$1:P1414),"")</f>
        <v/>
      </c>
      <c r="Q1415" t="str">
        <f>IF(AND(O1415&lt;&gt;"",O1416=""),SUM(O$1:O1416)-SUM(Q$1:Q1414),"")</f>
        <v/>
      </c>
      <c r="R1415" s="114" t="str">
        <f>IF(AND(I1415&lt;&gt;"",I1416=""),SUM(I$1:I1416)-SUM(R$1:R1414),"")</f>
        <v/>
      </c>
      <c r="S1415" s="114" t="str">
        <f>IF(AND(K1415&lt;&gt;"",K1416=""),SUM(K$1:K1416)-SUM(S$1:S1414),"")</f>
        <v/>
      </c>
      <c r="T1415" s="114" t="str">
        <f>IF(AND(M1415&lt;&gt;"",M1416=""),SUM(M$1:M1416)-SUM(T$1:T1414),"")</f>
        <v/>
      </c>
      <c r="V1415" s="9" t="str">
        <f t="shared" si="248"/>
        <v/>
      </c>
      <c r="W1415" s="28" t="str">
        <f t="shared" si="249"/>
        <v/>
      </c>
      <c r="X1415" s="114" t="str">
        <f t="shared" si="250"/>
        <v/>
      </c>
      <c r="Y1415" s="114" t="str">
        <f t="shared" si="251"/>
        <v/>
      </c>
      <c r="Z1415" s="114" t="str">
        <f t="shared" si="252"/>
        <v/>
      </c>
    </row>
    <row r="1416" spans="3:26" ht="15.75" customHeight="1" x14ac:dyDescent="0.2">
      <c r="C1416" t="str">
        <f t="shared" si="242"/>
        <v/>
      </c>
      <c r="E1416" s="3" t="str">
        <f>IF(B1416="","",IFERROR(VLOOKUP(B1416,Ingredients!$A:$G,4,FALSE),"ingredient not in list"))</f>
        <v/>
      </c>
      <c r="F1416" t="str">
        <f t="shared" si="243"/>
        <v/>
      </c>
      <c r="G1416" s="9" t="str">
        <f>IF(B1416="", "", IFERROR((VLOOKUP(B1416,Ingredients!$A:$H,8,FALSE)*(D1416/(VLOOKUP(B1416,Ingredients!$A:$H,3,FALSE)))), "ingredient not in list"))</f>
        <v/>
      </c>
      <c r="H1416" t="str">
        <f t="shared" si="244"/>
        <v/>
      </c>
      <c r="I1416" s="69" t="str">
        <f>IF($B1416="", "", IFERROR((VLOOKUP($B1416,Ingredients!$A:$K,9,FALSE)*($D1416/(VLOOKUP($B1416,Ingredients!$A:$K,3,FALSE)))), "ingredient not in list"))</f>
        <v/>
      </c>
      <c r="J1416" t="str">
        <f t="shared" si="245"/>
        <v/>
      </c>
      <c r="K1416" s="69" t="str">
        <f>IF($B1416="", "", IFERROR((VLOOKUP($B1416,Ingredients!$A:$K,10,FALSE)*($D1416/(VLOOKUP($B1416,Ingredients!$A:$K,3,FALSE)))), "ingredient not in list"))</f>
        <v/>
      </c>
      <c r="L1416" t="str">
        <f t="shared" si="246"/>
        <v/>
      </c>
      <c r="M1416" s="69" t="str">
        <f>IF($B1416="", "", IFERROR((VLOOKUP($B1416,Ingredients!$A:$K,11,FALSE)*($D1416/(VLOOKUP($B1416,Ingredients!$A:$K,3,FALSE)))), "ingredient not in list"))</f>
        <v/>
      </c>
      <c r="N1416" t="str">
        <f t="shared" si="247"/>
        <v/>
      </c>
      <c r="O1416" s="29" t="str">
        <f>IF($B1416="", "", IFERROR((VLOOKUP($B1416,Ingredients!$A:$H,6,FALSE)*($D1416/(VLOOKUP($B1416,Ingredients!$A:$H,3,FALSE)))), "ingredient not in list"))</f>
        <v/>
      </c>
      <c r="P1416" s="9" t="str">
        <f>IF(AND(G1416&lt;&gt;"",G1417=""),SUM(G$1:G1417)-SUM(P$1:P1415),"")</f>
        <v/>
      </c>
      <c r="Q1416" t="str">
        <f>IF(AND(O1416&lt;&gt;"",O1417=""),SUM(O$1:O1417)-SUM(Q$1:Q1415),"")</f>
        <v/>
      </c>
      <c r="R1416" s="114" t="str">
        <f>IF(AND(I1416&lt;&gt;"",I1417=""),SUM(I$1:I1417)-SUM(R$1:R1415),"")</f>
        <v/>
      </c>
      <c r="S1416" s="114" t="str">
        <f>IF(AND(K1416&lt;&gt;"",K1417=""),SUM(K$1:K1417)-SUM(S$1:S1415),"")</f>
        <v/>
      </c>
      <c r="T1416" s="114" t="str">
        <f>IF(AND(M1416&lt;&gt;"",M1417=""),SUM(M$1:M1417)-SUM(T$1:T1415),"")</f>
        <v/>
      </c>
      <c r="V1416" s="9" t="str">
        <f t="shared" si="248"/>
        <v/>
      </c>
      <c r="W1416" s="28" t="str">
        <f t="shared" si="249"/>
        <v/>
      </c>
      <c r="X1416" s="114" t="str">
        <f t="shared" si="250"/>
        <v/>
      </c>
      <c r="Y1416" s="114" t="str">
        <f t="shared" si="251"/>
        <v/>
      </c>
      <c r="Z1416" s="114" t="str">
        <f t="shared" si="252"/>
        <v/>
      </c>
    </row>
    <row r="1417" spans="3:26" ht="15.75" customHeight="1" x14ac:dyDescent="0.2">
      <c r="C1417" t="str">
        <f t="shared" si="242"/>
        <v/>
      </c>
      <c r="E1417" s="3" t="str">
        <f>IF(B1417="","",IFERROR(VLOOKUP(B1417,Ingredients!$A:$G,4,FALSE),"ingredient not in list"))</f>
        <v/>
      </c>
      <c r="F1417" t="str">
        <f t="shared" si="243"/>
        <v/>
      </c>
      <c r="G1417" s="9" t="str">
        <f>IF(B1417="", "", IFERROR((VLOOKUP(B1417,Ingredients!$A:$H,8,FALSE)*(D1417/(VLOOKUP(B1417,Ingredients!$A:$H,3,FALSE)))), "ingredient not in list"))</f>
        <v/>
      </c>
      <c r="H1417" t="str">
        <f t="shared" si="244"/>
        <v/>
      </c>
      <c r="I1417" s="69" t="str">
        <f>IF($B1417="", "", IFERROR((VLOOKUP($B1417,Ingredients!$A:$K,9,FALSE)*($D1417/(VLOOKUP($B1417,Ingredients!$A:$K,3,FALSE)))), "ingredient not in list"))</f>
        <v/>
      </c>
      <c r="J1417" t="str">
        <f t="shared" si="245"/>
        <v/>
      </c>
      <c r="K1417" s="69" t="str">
        <f>IF($B1417="", "", IFERROR((VLOOKUP($B1417,Ingredients!$A:$K,10,FALSE)*($D1417/(VLOOKUP($B1417,Ingredients!$A:$K,3,FALSE)))), "ingredient not in list"))</f>
        <v/>
      </c>
      <c r="L1417" t="str">
        <f t="shared" si="246"/>
        <v/>
      </c>
      <c r="M1417" s="69" t="str">
        <f>IF($B1417="", "", IFERROR((VLOOKUP($B1417,Ingredients!$A:$K,11,FALSE)*($D1417/(VLOOKUP($B1417,Ingredients!$A:$K,3,FALSE)))), "ingredient not in list"))</f>
        <v/>
      </c>
      <c r="N1417" t="str">
        <f t="shared" si="247"/>
        <v/>
      </c>
      <c r="O1417" s="29" t="str">
        <f>IF($B1417="", "", IFERROR((VLOOKUP($B1417,Ingredients!$A:$H,6,FALSE)*($D1417/(VLOOKUP($B1417,Ingredients!$A:$H,3,FALSE)))), "ingredient not in list"))</f>
        <v/>
      </c>
      <c r="P1417" s="9" t="str">
        <f>IF(AND(G1417&lt;&gt;"",G1418=""),SUM(G$1:G1418)-SUM(P$1:P1416),"")</f>
        <v/>
      </c>
      <c r="Q1417" t="str">
        <f>IF(AND(O1417&lt;&gt;"",O1418=""),SUM(O$1:O1418)-SUM(Q$1:Q1416),"")</f>
        <v/>
      </c>
      <c r="R1417" s="114" t="str">
        <f>IF(AND(I1417&lt;&gt;"",I1418=""),SUM(I$1:I1418)-SUM(R$1:R1416),"")</f>
        <v/>
      </c>
      <c r="S1417" s="114" t="str">
        <f>IF(AND(K1417&lt;&gt;"",K1418=""),SUM(K$1:K1418)-SUM(S$1:S1416),"")</f>
        <v/>
      </c>
      <c r="T1417" s="114" t="str">
        <f>IF(AND(M1417&lt;&gt;"",M1418=""),SUM(M$1:M1418)-SUM(T$1:T1416),"")</f>
        <v/>
      </c>
      <c r="V1417" s="9" t="str">
        <f t="shared" si="248"/>
        <v/>
      </c>
      <c r="W1417" s="28" t="str">
        <f t="shared" si="249"/>
        <v/>
      </c>
      <c r="X1417" s="114" t="str">
        <f t="shared" si="250"/>
        <v/>
      </c>
      <c r="Y1417" s="114" t="str">
        <f t="shared" si="251"/>
        <v/>
      </c>
      <c r="Z1417" s="114" t="str">
        <f t="shared" si="252"/>
        <v/>
      </c>
    </row>
    <row r="1418" spans="3:26" ht="15.75" customHeight="1" x14ac:dyDescent="0.2">
      <c r="C1418" t="str">
        <f t="shared" si="242"/>
        <v/>
      </c>
      <c r="E1418" s="3" t="str">
        <f>IF(B1418="","",IFERROR(VLOOKUP(B1418,Ingredients!$A:$G,4,FALSE),"ingredient not in list"))</f>
        <v/>
      </c>
      <c r="F1418" t="str">
        <f t="shared" si="243"/>
        <v/>
      </c>
      <c r="G1418" s="9" t="str">
        <f>IF(B1418="", "", IFERROR((VLOOKUP(B1418,Ingredients!$A:$H,8,FALSE)*(D1418/(VLOOKUP(B1418,Ingredients!$A:$H,3,FALSE)))), "ingredient not in list"))</f>
        <v/>
      </c>
      <c r="H1418" t="str">
        <f t="shared" si="244"/>
        <v/>
      </c>
      <c r="I1418" s="69" t="str">
        <f>IF($B1418="", "", IFERROR((VLOOKUP($B1418,Ingredients!$A:$K,9,FALSE)*($D1418/(VLOOKUP($B1418,Ingredients!$A:$K,3,FALSE)))), "ingredient not in list"))</f>
        <v/>
      </c>
      <c r="J1418" t="str">
        <f t="shared" si="245"/>
        <v/>
      </c>
      <c r="K1418" s="69" t="str">
        <f>IF($B1418="", "", IFERROR((VLOOKUP($B1418,Ingredients!$A:$K,10,FALSE)*($D1418/(VLOOKUP($B1418,Ingredients!$A:$K,3,FALSE)))), "ingredient not in list"))</f>
        <v/>
      </c>
      <c r="L1418" t="str">
        <f t="shared" si="246"/>
        <v/>
      </c>
      <c r="M1418" s="69" t="str">
        <f>IF($B1418="", "", IFERROR((VLOOKUP($B1418,Ingredients!$A:$K,11,FALSE)*($D1418/(VLOOKUP($B1418,Ingredients!$A:$K,3,FALSE)))), "ingredient not in list"))</f>
        <v/>
      </c>
      <c r="N1418" t="str">
        <f t="shared" si="247"/>
        <v/>
      </c>
      <c r="O1418" s="29" t="str">
        <f>IF($B1418="", "", IFERROR((VLOOKUP($B1418,Ingredients!$A:$H,6,FALSE)*($D1418/(VLOOKUP($B1418,Ingredients!$A:$H,3,FALSE)))), "ingredient not in list"))</f>
        <v/>
      </c>
      <c r="P1418" s="9" t="str">
        <f>IF(AND(G1418&lt;&gt;"",G1419=""),SUM(G$1:G1419)-SUM(P$1:P1417),"")</f>
        <v/>
      </c>
      <c r="Q1418" t="str">
        <f>IF(AND(O1418&lt;&gt;"",O1419=""),SUM(O$1:O1419)-SUM(Q$1:Q1417),"")</f>
        <v/>
      </c>
      <c r="R1418" s="114" t="str">
        <f>IF(AND(I1418&lt;&gt;"",I1419=""),SUM(I$1:I1419)-SUM(R$1:R1417),"")</f>
        <v/>
      </c>
      <c r="S1418" s="114" t="str">
        <f>IF(AND(K1418&lt;&gt;"",K1419=""),SUM(K$1:K1419)-SUM(S$1:S1417),"")</f>
        <v/>
      </c>
      <c r="T1418" s="114" t="str">
        <f>IF(AND(M1418&lt;&gt;"",M1419=""),SUM(M$1:M1419)-SUM(T$1:T1417),"")</f>
        <v/>
      </c>
      <c r="V1418" s="9" t="str">
        <f t="shared" si="248"/>
        <v/>
      </c>
      <c r="W1418" s="28" t="str">
        <f t="shared" si="249"/>
        <v/>
      </c>
      <c r="X1418" s="114" t="str">
        <f t="shared" si="250"/>
        <v/>
      </c>
      <c r="Y1418" s="114" t="str">
        <f t="shared" si="251"/>
        <v/>
      </c>
      <c r="Z1418" s="114" t="str">
        <f t="shared" si="252"/>
        <v/>
      </c>
    </row>
    <row r="1419" spans="3:26" ht="15.75" customHeight="1" x14ac:dyDescent="0.2">
      <c r="C1419" t="str">
        <f t="shared" si="242"/>
        <v/>
      </c>
      <c r="E1419" s="3" t="str">
        <f>IF(B1419="","",IFERROR(VLOOKUP(B1419,Ingredients!$A:$G,4,FALSE),"ingredient not in list"))</f>
        <v/>
      </c>
      <c r="F1419" t="str">
        <f t="shared" si="243"/>
        <v/>
      </c>
      <c r="G1419" s="9" t="str">
        <f>IF(B1419="", "", IFERROR((VLOOKUP(B1419,Ingredients!$A:$H,8,FALSE)*(D1419/(VLOOKUP(B1419,Ingredients!$A:$H,3,FALSE)))), "ingredient not in list"))</f>
        <v/>
      </c>
      <c r="H1419" t="str">
        <f t="shared" si="244"/>
        <v/>
      </c>
      <c r="I1419" s="69" t="str">
        <f>IF($B1419="", "", IFERROR((VLOOKUP($B1419,Ingredients!$A:$K,9,FALSE)*($D1419/(VLOOKUP($B1419,Ingredients!$A:$K,3,FALSE)))), "ingredient not in list"))</f>
        <v/>
      </c>
      <c r="J1419" t="str">
        <f t="shared" si="245"/>
        <v/>
      </c>
      <c r="K1419" s="69" t="str">
        <f>IF($B1419="", "", IFERROR((VLOOKUP($B1419,Ingredients!$A:$K,10,FALSE)*($D1419/(VLOOKUP($B1419,Ingredients!$A:$K,3,FALSE)))), "ingredient not in list"))</f>
        <v/>
      </c>
      <c r="L1419" t="str">
        <f t="shared" si="246"/>
        <v/>
      </c>
      <c r="M1419" s="69" t="str">
        <f>IF($B1419="", "", IFERROR((VLOOKUP($B1419,Ingredients!$A:$K,11,FALSE)*($D1419/(VLOOKUP($B1419,Ingredients!$A:$K,3,FALSE)))), "ingredient not in list"))</f>
        <v/>
      </c>
      <c r="N1419" t="str">
        <f t="shared" si="247"/>
        <v/>
      </c>
      <c r="O1419" s="29" t="str">
        <f>IF($B1419="", "", IFERROR((VLOOKUP($B1419,Ingredients!$A:$H,6,FALSE)*($D1419/(VLOOKUP($B1419,Ingredients!$A:$H,3,FALSE)))), "ingredient not in list"))</f>
        <v/>
      </c>
      <c r="P1419" s="9" t="str">
        <f>IF(AND(G1419&lt;&gt;"",G1420=""),SUM(G$1:G1420)-SUM(P$1:P1418),"")</f>
        <v/>
      </c>
      <c r="Q1419" t="str">
        <f>IF(AND(O1419&lt;&gt;"",O1420=""),SUM(O$1:O1420)-SUM(Q$1:Q1418),"")</f>
        <v/>
      </c>
      <c r="R1419" s="114" t="str">
        <f>IF(AND(I1419&lt;&gt;"",I1420=""),SUM(I$1:I1420)-SUM(R$1:R1418),"")</f>
        <v/>
      </c>
      <c r="S1419" s="114" t="str">
        <f>IF(AND(K1419&lt;&gt;"",K1420=""),SUM(K$1:K1420)-SUM(S$1:S1418),"")</f>
        <v/>
      </c>
      <c r="T1419" s="114" t="str">
        <f>IF(AND(M1419&lt;&gt;"",M1420=""),SUM(M$1:M1420)-SUM(T$1:T1418),"")</f>
        <v/>
      </c>
      <c r="V1419" s="9" t="str">
        <f t="shared" si="248"/>
        <v/>
      </c>
      <c r="W1419" s="28" t="str">
        <f t="shared" si="249"/>
        <v/>
      </c>
      <c r="X1419" s="114" t="str">
        <f t="shared" si="250"/>
        <v/>
      </c>
      <c r="Y1419" s="114" t="str">
        <f t="shared" si="251"/>
        <v/>
      </c>
      <c r="Z1419" s="114" t="str">
        <f t="shared" si="252"/>
        <v/>
      </c>
    </row>
    <row r="1420" spans="3:26" ht="15.75" customHeight="1" x14ac:dyDescent="0.2">
      <c r="C1420" t="str">
        <f t="shared" si="242"/>
        <v/>
      </c>
      <c r="E1420" s="3" t="str">
        <f>IF(B1420="","",IFERROR(VLOOKUP(B1420,Ingredients!$A:$G,4,FALSE),"ingredient not in list"))</f>
        <v/>
      </c>
      <c r="F1420" t="str">
        <f t="shared" si="243"/>
        <v/>
      </c>
      <c r="G1420" s="9" t="str">
        <f>IF(B1420="", "", IFERROR((VLOOKUP(B1420,Ingredients!$A:$H,8,FALSE)*(D1420/(VLOOKUP(B1420,Ingredients!$A:$H,3,FALSE)))), "ingredient not in list"))</f>
        <v/>
      </c>
      <c r="H1420" t="str">
        <f t="shared" si="244"/>
        <v/>
      </c>
      <c r="I1420" s="69" t="str">
        <f>IF($B1420="", "", IFERROR((VLOOKUP($B1420,Ingredients!$A:$K,9,FALSE)*($D1420/(VLOOKUP($B1420,Ingredients!$A:$K,3,FALSE)))), "ingredient not in list"))</f>
        <v/>
      </c>
      <c r="J1420" t="str">
        <f t="shared" si="245"/>
        <v/>
      </c>
      <c r="K1420" s="69" t="str">
        <f>IF($B1420="", "", IFERROR((VLOOKUP($B1420,Ingredients!$A:$K,10,FALSE)*($D1420/(VLOOKUP($B1420,Ingredients!$A:$K,3,FALSE)))), "ingredient not in list"))</f>
        <v/>
      </c>
      <c r="L1420" t="str">
        <f t="shared" si="246"/>
        <v/>
      </c>
      <c r="M1420" s="69" t="str">
        <f>IF($B1420="", "", IFERROR((VLOOKUP($B1420,Ingredients!$A:$K,11,FALSE)*($D1420/(VLOOKUP($B1420,Ingredients!$A:$K,3,FALSE)))), "ingredient not in list"))</f>
        <v/>
      </c>
      <c r="N1420" t="str">
        <f t="shared" si="247"/>
        <v/>
      </c>
      <c r="O1420" s="29" t="str">
        <f>IF($B1420="", "", IFERROR((VLOOKUP($B1420,Ingredients!$A:$H,6,FALSE)*($D1420/(VLOOKUP($B1420,Ingredients!$A:$H,3,FALSE)))), "ingredient not in list"))</f>
        <v/>
      </c>
      <c r="P1420" s="9" t="str">
        <f>IF(AND(G1420&lt;&gt;"",G1421=""),SUM(G$1:G1421)-SUM(P$1:P1419),"")</f>
        <v/>
      </c>
      <c r="Q1420" t="str">
        <f>IF(AND(O1420&lt;&gt;"",O1421=""),SUM(O$1:O1421)-SUM(Q$1:Q1419),"")</f>
        <v/>
      </c>
      <c r="R1420" s="114" t="str">
        <f>IF(AND(I1420&lt;&gt;"",I1421=""),SUM(I$1:I1421)-SUM(R$1:R1419),"")</f>
        <v/>
      </c>
      <c r="S1420" s="114" t="str">
        <f>IF(AND(K1420&lt;&gt;"",K1421=""),SUM(K$1:K1421)-SUM(S$1:S1419),"")</f>
        <v/>
      </c>
      <c r="T1420" s="114" t="str">
        <f>IF(AND(M1420&lt;&gt;"",M1421=""),SUM(M$1:M1421)-SUM(T$1:T1419),"")</f>
        <v/>
      </c>
      <c r="V1420" s="9" t="str">
        <f t="shared" si="248"/>
        <v/>
      </c>
      <c r="W1420" s="28" t="str">
        <f t="shared" si="249"/>
        <v/>
      </c>
      <c r="X1420" s="114" t="str">
        <f t="shared" si="250"/>
        <v/>
      </c>
      <c r="Y1420" s="114" t="str">
        <f t="shared" si="251"/>
        <v/>
      </c>
      <c r="Z1420" s="114" t="str">
        <f t="shared" si="252"/>
        <v/>
      </c>
    </row>
    <row r="1421" spans="3:26" ht="15.75" customHeight="1" x14ac:dyDescent="0.2">
      <c r="C1421" t="str">
        <f t="shared" si="242"/>
        <v/>
      </c>
      <c r="E1421" s="3" t="str">
        <f>IF(B1421="","",IFERROR(VLOOKUP(B1421,Ingredients!$A:$G,4,FALSE),"ingredient not in list"))</f>
        <v/>
      </c>
      <c r="F1421" t="str">
        <f t="shared" si="243"/>
        <v/>
      </c>
      <c r="G1421" s="9" t="str">
        <f>IF(B1421="", "", IFERROR((VLOOKUP(B1421,Ingredients!$A:$H,8,FALSE)*(D1421/(VLOOKUP(B1421,Ingredients!$A:$H,3,FALSE)))), "ingredient not in list"))</f>
        <v/>
      </c>
      <c r="H1421" t="str">
        <f t="shared" si="244"/>
        <v/>
      </c>
      <c r="I1421" s="69" t="str">
        <f>IF($B1421="", "", IFERROR((VLOOKUP($B1421,Ingredients!$A:$K,9,FALSE)*($D1421/(VLOOKUP($B1421,Ingredients!$A:$K,3,FALSE)))), "ingredient not in list"))</f>
        <v/>
      </c>
      <c r="J1421" t="str">
        <f t="shared" si="245"/>
        <v/>
      </c>
      <c r="K1421" s="69" t="str">
        <f>IF($B1421="", "", IFERROR((VLOOKUP($B1421,Ingredients!$A:$K,10,FALSE)*($D1421/(VLOOKUP($B1421,Ingredients!$A:$K,3,FALSE)))), "ingredient not in list"))</f>
        <v/>
      </c>
      <c r="L1421" t="str">
        <f t="shared" si="246"/>
        <v/>
      </c>
      <c r="M1421" s="69" t="str">
        <f>IF($B1421="", "", IFERROR((VLOOKUP($B1421,Ingredients!$A:$K,11,FALSE)*($D1421/(VLOOKUP($B1421,Ingredients!$A:$K,3,FALSE)))), "ingredient not in list"))</f>
        <v/>
      </c>
      <c r="N1421" t="str">
        <f t="shared" si="247"/>
        <v/>
      </c>
      <c r="O1421" s="29" t="str">
        <f>IF($B1421="", "", IFERROR((VLOOKUP($B1421,Ingredients!$A:$H,6,FALSE)*($D1421/(VLOOKUP($B1421,Ingredients!$A:$H,3,FALSE)))), "ingredient not in list"))</f>
        <v/>
      </c>
      <c r="P1421" s="9" t="str">
        <f>IF(AND(G1421&lt;&gt;"",G1422=""),SUM(G$1:G1422)-SUM(P$1:P1420),"")</f>
        <v/>
      </c>
      <c r="Q1421" t="str">
        <f>IF(AND(O1421&lt;&gt;"",O1422=""),SUM(O$1:O1422)-SUM(Q$1:Q1420),"")</f>
        <v/>
      </c>
      <c r="R1421" s="114" t="str">
        <f>IF(AND(I1421&lt;&gt;"",I1422=""),SUM(I$1:I1422)-SUM(R$1:R1420),"")</f>
        <v/>
      </c>
      <c r="S1421" s="114" t="str">
        <f>IF(AND(K1421&lt;&gt;"",K1422=""),SUM(K$1:K1422)-SUM(S$1:S1420),"")</f>
        <v/>
      </c>
      <c r="T1421" s="114" t="str">
        <f>IF(AND(M1421&lt;&gt;"",M1422=""),SUM(M$1:M1422)-SUM(T$1:T1420),"")</f>
        <v/>
      </c>
      <c r="V1421" s="9" t="str">
        <f t="shared" si="248"/>
        <v/>
      </c>
      <c r="W1421" s="28" t="str">
        <f t="shared" si="249"/>
        <v/>
      </c>
      <c r="X1421" s="114" t="str">
        <f t="shared" si="250"/>
        <v/>
      </c>
      <c r="Y1421" s="114" t="str">
        <f t="shared" si="251"/>
        <v/>
      </c>
      <c r="Z1421" s="114" t="str">
        <f t="shared" si="252"/>
        <v/>
      </c>
    </row>
    <row r="1422" spans="3:26" ht="15.75" customHeight="1" x14ac:dyDescent="0.2">
      <c r="C1422" t="str">
        <f t="shared" si="242"/>
        <v/>
      </c>
      <c r="E1422" s="3" t="str">
        <f>IF(B1422="","",IFERROR(VLOOKUP(B1422,Ingredients!$A:$G,4,FALSE),"ingredient not in list"))</f>
        <v/>
      </c>
      <c r="F1422" t="str">
        <f t="shared" si="243"/>
        <v/>
      </c>
      <c r="G1422" s="9" t="str">
        <f>IF(B1422="", "", IFERROR((VLOOKUP(B1422,Ingredients!$A:$H,8,FALSE)*(D1422/(VLOOKUP(B1422,Ingredients!$A:$H,3,FALSE)))), "ingredient not in list"))</f>
        <v/>
      </c>
      <c r="H1422" t="str">
        <f t="shared" si="244"/>
        <v/>
      </c>
      <c r="I1422" s="69" t="str">
        <f>IF($B1422="", "", IFERROR((VLOOKUP($B1422,Ingredients!$A:$K,9,FALSE)*($D1422/(VLOOKUP($B1422,Ingredients!$A:$K,3,FALSE)))), "ingredient not in list"))</f>
        <v/>
      </c>
      <c r="J1422" t="str">
        <f t="shared" si="245"/>
        <v/>
      </c>
      <c r="K1422" s="69" t="str">
        <f>IF($B1422="", "", IFERROR((VLOOKUP($B1422,Ingredients!$A:$K,10,FALSE)*($D1422/(VLOOKUP($B1422,Ingredients!$A:$K,3,FALSE)))), "ingredient not in list"))</f>
        <v/>
      </c>
      <c r="L1422" t="str">
        <f t="shared" si="246"/>
        <v/>
      </c>
      <c r="M1422" s="69" t="str">
        <f>IF($B1422="", "", IFERROR((VLOOKUP($B1422,Ingredients!$A:$K,11,FALSE)*($D1422/(VLOOKUP($B1422,Ingredients!$A:$K,3,FALSE)))), "ingredient not in list"))</f>
        <v/>
      </c>
      <c r="N1422" t="str">
        <f t="shared" si="247"/>
        <v/>
      </c>
      <c r="O1422" s="29" t="str">
        <f>IF($B1422="", "", IFERROR((VLOOKUP($B1422,Ingredients!$A:$H,6,FALSE)*($D1422/(VLOOKUP($B1422,Ingredients!$A:$H,3,FALSE)))), "ingredient not in list"))</f>
        <v/>
      </c>
      <c r="P1422" s="9" t="str">
        <f>IF(AND(G1422&lt;&gt;"",G1423=""),SUM(G$1:G1423)-SUM(P$1:P1421),"")</f>
        <v/>
      </c>
      <c r="Q1422" t="str">
        <f>IF(AND(O1422&lt;&gt;"",O1423=""),SUM(O$1:O1423)-SUM(Q$1:Q1421),"")</f>
        <v/>
      </c>
      <c r="R1422" s="114" t="str">
        <f>IF(AND(I1422&lt;&gt;"",I1423=""),SUM(I$1:I1423)-SUM(R$1:R1421),"")</f>
        <v/>
      </c>
      <c r="S1422" s="114" t="str">
        <f>IF(AND(K1422&lt;&gt;"",K1423=""),SUM(K$1:K1423)-SUM(S$1:S1421),"")</f>
        <v/>
      </c>
      <c r="T1422" s="114" t="str">
        <f>IF(AND(M1422&lt;&gt;"",M1423=""),SUM(M$1:M1423)-SUM(T$1:T1421),"")</f>
        <v/>
      </c>
      <c r="V1422" s="9" t="str">
        <f t="shared" si="248"/>
        <v/>
      </c>
      <c r="W1422" s="28" t="str">
        <f t="shared" si="249"/>
        <v/>
      </c>
      <c r="X1422" s="114" t="str">
        <f t="shared" si="250"/>
        <v/>
      </c>
      <c r="Y1422" s="114" t="str">
        <f t="shared" si="251"/>
        <v/>
      </c>
      <c r="Z1422" s="114" t="str">
        <f t="shared" si="252"/>
        <v/>
      </c>
    </row>
    <row r="1423" spans="3:26" ht="15.75" customHeight="1" x14ac:dyDescent="0.2">
      <c r="C1423" t="str">
        <f t="shared" si="242"/>
        <v/>
      </c>
      <c r="E1423" s="3" t="str">
        <f>IF(B1423="","",IFERROR(VLOOKUP(B1423,Ingredients!$A:$G,4,FALSE),"ingredient not in list"))</f>
        <v/>
      </c>
      <c r="F1423" t="str">
        <f t="shared" si="243"/>
        <v/>
      </c>
      <c r="G1423" s="9" t="str">
        <f>IF(B1423="", "", IFERROR((VLOOKUP(B1423,Ingredients!$A:$H,8,FALSE)*(D1423/(VLOOKUP(B1423,Ingredients!$A:$H,3,FALSE)))), "ingredient not in list"))</f>
        <v/>
      </c>
      <c r="H1423" t="str">
        <f t="shared" si="244"/>
        <v/>
      </c>
      <c r="I1423" s="69" t="str">
        <f>IF($B1423="", "", IFERROR((VLOOKUP($B1423,Ingredients!$A:$K,9,FALSE)*($D1423/(VLOOKUP($B1423,Ingredients!$A:$K,3,FALSE)))), "ingredient not in list"))</f>
        <v/>
      </c>
      <c r="J1423" t="str">
        <f t="shared" si="245"/>
        <v/>
      </c>
      <c r="K1423" s="69" t="str">
        <f>IF($B1423="", "", IFERROR((VLOOKUP($B1423,Ingredients!$A:$K,10,FALSE)*($D1423/(VLOOKUP($B1423,Ingredients!$A:$K,3,FALSE)))), "ingredient not in list"))</f>
        <v/>
      </c>
      <c r="L1423" t="str">
        <f t="shared" si="246"/>
        <v/>
      </c>
      <c r="M1423" s="69" t="str">
        <f>IF($B1423="", "", IFERROR((VLOOKUP($B1423,Ingredients!$A:$K,11,FALSE)*($D1423/(VLOOKUP($B1423,Ingredients!$A:$K,3,FALSE)))), "ingredient not in list"))</f>
        <v/>
      </c>
      <c r="N1423" t="str">
        <f t="shared" si="247"/>
        <v/>
      </c>
      <c r="O1423" s="29" t="str">
        <f>IF($B1423="", "", IFERROR((VLOOKUP($B1423,Ingredients!$A:$H,6,FALSE)*($D1423/(VLOOKUP($B1423,Ingredients!$A:$H,3,FALSE)))), "ingredient not in list"))</f>
        <v/>
      </c>
      <c r="P1423" s="9" t="str">
        <f>IF(AND(G1423&lt;&gt;"",G1424=""),SUM(G$1:G1424)-SUM(P$1:P1422),"")</f>
        <v/>
      </c>
      <c r="Q1423" t="str">
        <f>IF(AND(O1423&lt;&gt;"",O1424=""),SUM(O$1:O1424)-SUM(Q$1:Q1422),"")</f>
        <v/>
      </c>
      <c r="R1423" s="114" t="str">
        <f>IF(AND(I1423&lt;&gt;"",I1424=""),SUM(I$1:I1424)-SUM(R$1:R1422),"")</f>
        <v/>
      </c>
      <c r="S1423" s="114" t="str">
        <f>IF(AND(K1423&lt;&gt;"",K1424=""),SUM(K$1:K1424)-SUM(S$1:S1422),"")</f>
        <v/>
      </c>
      <c r="T1423" s="114" t="str">
        <f>IF(AND(M1423&lt;&gt;"",M1424=""),SUM(M$1:M1424)-SUM(T$1:T1422),"")</f>
        <v/>
      </c>
      <c r="V1423" s="9" t="str">
        <f t="shared" si="248"/>
        <v/>
      </c>
      <c r="W1423" s="28" t="str">
        <f t="shared" si="249"/>
        <v/>
      </c>
      <c r="X1423" s="114" t="str">
        <f t="shared" si="250"/>
        <v/>
      </c>
      <c r="Y1423" s="114" t="str">
        <f t="shared" si="251"/>
        <v/>
      </c>
      <c r="Z1423" s="114" t="str">
        <f t="shared" si="252"/>
        <v/>
      </c>
    </row>
    <row r="1424" spans="3:26" ht="15.75" customHeight="1" x14ac:dyDescent="0.2">
      <c r="C1424" t="str">
        <f t="shared" si="242"/>
        <v/>
      </c>
      <c r="E1424" s="3" t="str">
        <f>IF(B1424="","",IFERROR(VLOOKUP(B1424,Ingredients!$A:$G,4,FALSE),"ingredient not in list"))</f>
        <v/>
      </c>
      <c r="F1424" t="str">
        <f t="shared" si="243"/>
        <v/>
      </c>
      <c r="G1424" s="9" t="str">
        <f>IF(B1424="", "", IFERROR((VLOOKUP(B1424,Ingredients!$A:$H,8,FALSE)*(D1424/(VLOOKUP(B1424,Ingredients!$A:$H,3,FALSE)))), "ingredient not in list"))</f>
        <v/>
      </c>
      <c r="H1424" t="str">
        <f t="shared" si="244"/>
        <v/>
      </c>
      <c r="I1424" s="69" t="str">
        <f>IF($B1424="", "", IFERROR((VLOOKUP($B1424,Ingredients!$A:$K,9,FALSE)*($D1424/(VLOOKUP($B1424,Ingredients!$A:$K,3,FALSE)))), "ingredient not in list"))</f>
        <v/>
      </c>
      <c r="J1424" t="str">
        <f t="shared" si="245"/>
        <v/>
      </c>
      <c r="K1424" s="69" t="str">
        <f>IF($B1424="", "", IFERROR((VLOOKUP($B1424,Ingredients!$A:$K,10,FALSE)*($D1424/(VLOOKUP($B1424,Ingredients!$A:$K,3,FALSE)))), "ingredient not in list"))</f>
        <v/>
      </c>
      <c r="L1424" t="str">
        <f t="shared" si="246"/>
        <v/>
      </c>
      <c r="M1424" s="69" t="str">
        <f>IF($B1424="", "", IFERROR((VLOOKUP($B1424,Ingredients!$A:$K,11,FALSE)*($D1424/(VLOOKUP($B1424,Ingredients!$A:$K,3,FALSE)))), "ingredient not in list"))</f>
        <v/>
      </c>
      <c r="N1424" t="str">
        <f t="shared" si="247"/>
        <v/>
      </c>
      <c r="O1424" s="29" t="str">
        <f>IF($B1424="", "", IFERROR((VLOOKUP($B1424,Ingredients!$A:$H,6,FALSE)*($D1424/(VLOOKUP($B1424,Ingredients!$A:$H,3,FALSE)))), "ingredient not in list"))</f>
        <v/>
      </c>
      <c r="P1424" s="9" t="str">
        <f>IF(AND(G1424&lt;&gt;"",G1425=""),SUM(G$1:G1425)-SUM(P$1:P1423),"")</f>
        <v/>
      </c>
      <c r="Q1424" t="str">
        <f>IF(AND(O1424&lt;&gt;"",O1425=""),SUM(O$1:O1425)-SUM(Q$1:Q1423),"")</f>
        <v/>
      </c>
      <c r="R1424" s="114" t="str">
        <f>IF(AND(I1424&lt;&gt;"",I1425=""),SUM(I$1:I1425)-SUM(R$1:R1423),"")</f>
        <v/>
      </c>
      <c r="S1424" s="114" t="str">
        <f>IF(AND(K1424&lt;&gt;"",K1425=""),SUM(K$1:K1425)-SUM(S$1:S1423),"")</f>
        <v/>
      </c>
      <c r="T1424" s="114" t="str">
        <f>IF(AND(M1424&lt;&gt;"",M1425=""),SUM(M$1:M1425)-SUM(T$1:T1423),"")</f>
        <v/>
      </c>
      <c r="V1424" s="9" t="str">
        <f t="shared" si="248"/>
        <v/>
      </c>
      <c r="W1424" s="28" t="str">
        <f t="shared" si="249"/>
        <v/>
      </c>
      <c r="X1424" s="114" t="str">
        <f t="shared" si="250"/>
        <v/>
      </c>
      <c r="Y1424" s="114" t="str">
        <f t="shared" si="251"/>
        <v/>
      </c>
      <c r="Z1424" s="114" t="str">
        <f t="shared" si="252"/>
        <v/>
      </c>
    </row>
    <row r="1425" spans="3:26" ht="15.75" customHeight="1" x14ac:dyDescent="0.2">
      <c r="C1425" t="str">
        <f t="shared" si="242"/>
        <v/>
      </c>
      <c r="E1425" s="3" t="str">
        <f>IF(B1425="","",IFERROR(VLOOKUP(B1425,Ingredients!$A:$G,4,FALSE),"ingredient not in list"))</f>
        <v/>
      </c>
      <c r="F1425" t="str">
        <f t="shared" si="243"/>
        <v/>
      </c>
      <c r="G1425" s="9" t="str">
        <f>IF(B1425="", "", IFERROR((VLOOKUP(B1425,Ingredients!$A:$H,8,FALSE)*(D1425/(VLOOKUP(B1425,Ingredients!$A:$H,3,FALSE)))), "ingredient not in list"))</f>
        <v/>
      </c>
      <c r="H1425" t="str">
        <f t="shared" si="244"/>
        <v/>
      </c>
      <c r="I1425" s="69" t="str">
        <f>IF($B1425="", "", IFERROR((VLOOKUP($B1425,Ingredients!$A:$K,9,FALSE)*($D1425/(VLOOKUP($B1425,Ingredients!$A:$K,3,FALSE)))), "ingredient not in list"))</f>
        <v/>
      </c>
      <c r="J1425" t="str">
        <f t="shared" si="245"/>
        <v/>
      </c>
      <c r="K1425" s="69" t="str">
        <f>IF($B1425="", "", IFERROR((VLOOKUP($B1425,Ingredients!$A:$K,10,FALSE)*($D1425/(VLOOKUP($B1425,Ingredients!$A:$K,3,FALSE)))), "ingredient not in list"))</f>
        <v/>
      </c>
      <c r="L1425" t="str">
        <f t="shared" si="246"/>
        <v/>
      </c>
      <c r="M1425" s="69" t="str">
        <f>IF($B1425="", "", IFERROR((VLOOKUP($B1425,Ingredients!$A:$K,11,FALSE)*($D1425/(VLOOKUP($B1425,Ingredients!$A:$K,3,FALSE)))), "ingredient not in list"))</f>
        <v/>
      </c>
      <c r="N1425" t="str">
        <f t="shared" si="247"/>
        <v/>
      </c>
      <c r="O1425" s="29" t="str">
        <f>IF($B1425="", "", IFERROR((VLOOKUP($B1425,Ingredients!$A:$H,6,FALSE)*($D1425/(VLOOKUP($B1425,Ingredients!$A:$H,3,FALSE)))), "ingredient not in list"))</f>
        <v/>
      </c>
      <c r="P1425" s="9" t="str">
        <f>IF(AND(G1425&lt;&gt;"",G1426=""),SUM(G$1:G1426)-SUM(P$1:P1424),"")</f>
        <v/>
      </c>
      <c r="Q1425" t="str">
        <f>IF(AND(O1425&lt;&gt;"",O1426=""),SUM(O$1:O1426)-SUM(Q$1:Q1424),"")</f>
        <v/>
      </c>
      <c r="R1425" s="114" t="str">
        <f>IF(AND(I1425&lt;&gt;"",I1426=""),SUM(I$1:I1426)-SUM(R$1:R1424),"")</f>
        <v/>
      </c>
      <c r="S1425" s="114" t="str">
        <f>IF(AND(K1425&lt;&gt;"",K1426=""),SUM(K$1:K1426)-SUM(S$1:S1424),"")</f>
        <v/>
      </c>
      <c r="T1425" s="114" t="str">
        <f>IF(AND(M1425&lt;&gt;"",M1426=""),SUM(M$1:M1426)-SUM(T$1:T1424),"")</f>
        <v/>
      </c>
      <c r="V1425" s="9" t="str">
        <f t="shared" si="248"/>
        <v/>
      </c>
      <c r="W1425" s="28" t="str">
        <f t="shared" si="249"/>
        <v/>
      </c>
      <c r="X1425" s="114" t="str">
        <f t="shared" si="250"/>
        <v/>
      </c>
      <c r="Y1425" s="114" t="str">
        <f t="shared" si="251"/>
        <v/>
      </c>
      <c r="Z1425" s="114" t="str">
        <f t="shared" si="252"/>
        <v/>
      </c>
    </row>
    <row r="1426" spans="3:26" ht="15.75" customHeight="1" x14ac:dyDescent="0.2">
      <c r="C1426" t="str">
        <f t="shared" si="242"/>
        <v/>
      </c>
      <c r="E1426" s="3" t="str">
        <f>IF(B1426="","",IFERROR(VLOOKUP(B1426,Ingredients!$A:$G,4,FALSE),"ingredient not in list"))</f>
        <v/>
      </c>
      <c r="F1426" t="str">
        <f t="shared" si="243"/>
        <v/>
      </c>
      <c r="G1426" s="9" t="str">
        <f>IF(B1426="", "", IFERROR((VLOOKUP(B1426,Ingredients!$A:$H,8,FALSE)*(D1426/(VLOOKUP(B1426,Ingredients!$A:$H,3,FALSE)))), "ingredient not in list"))</f>
        <v/>
      </c>
      <c r="H1426" t="str">
        <f t="shared" si="244"/>
        <v/>
      </c>
      <c r="I1426" s="69" t="str">
        <f>IF($B1426="", "", IFERROR((VLOOKUP($B1426,Ingredients!$A:$K,9,FALSE)*($D1426/(VLOOKUP($B1426,Ingredients!$A:$K,3,FALSE)))), "ingredient not in list"))</f>
        <v/>
      </c>
      <c r="J1426" t="str">
        <f t="shared" si="245"/>
        <v/>
      </c>
      <c r="K1426" s="69" t="str">
        <f>IF($B1426="", "", IFERROR((VLOOKUP($B1426,Ingredients!$A:$K,10,FALSE)*($D1426/(VLOOKUP($B1426,Ingredients!$A:$K,3,FALSE)))), "ingredient not in list"))</f>
        <v/>
      </c>
      <c r="L1426" t="str">
        <f t="shared" si="246"/>
        <v/>
      </c>
      <c r="M1426" s="69" t="str">
        <f>IF($B1426="", "", IFERROR((VLOOKUP($B1426,Ingredients!$A:$K,11,FALSE)*($D1426/(VLOOKUP($B1426,Ingredients!$A:$K,3,FALSE)))), "ingredient not in list"))</f>
        <v/>
      </c>
      <c r="N1426" t="str">
        <f t="shared" si="247"/>
        <v/>
      </c>
      <c r="O1426" s="29" t="str">
        <f>IF($B1426="", "", IFERROR((VLOOKUP($B1426,Ingredients!$A:$H,6,FALSE)*($D1426/(VLOOKUP($B1426,Ingredients!$A:$H,3,FALSE)))), "ingredient not in list"))</f>
        <v/>
      </c>
      <c r="P1426" s="9" t="str">
        <f>IF(AND(G1426&lt;&gt;"",G1427=""),SUM(G$1:G1427)-SUM(P$1:P1425),"")</f>
        <v/>
      </c>
      <c r="Q1426" t="str">
        <f>IF(AND(O1426&lt;&gt;"",O1427=""),SUM(O$1:O1427)-SUM(Q$1:Q1425),"")</f>
        <v/>
      </c>
      <c r="R1426" s="114" t="str">
        <f>IF(AND(I1426&lt;&gt;"",I1427=""),SUM(I$1:I1427)-SUM(R$1:R1425),"")</f>
        <v/>
      </c>
      <c r="S1426" s="114" t="str">
        <f>IF(AND(K1426&lt;&gt;"",K1427=""),SUM(K$1:K1427)-SUM(S$1:S1425),"")</f>
        <v/>
      </c>
      <c r="T1426" s="114" t="str">
        <f>IF(AND(M1426&lt;&gt;"",M1427=""),SUM(M$1:M1427)-SUM(T$1:T1425),"")</f>
        <v/>
      </c>
      <c r="V1426" s="9" t="str">
        <f t="shared" si="248"/>
        <v/>
      </c>
      <c r="W1426" s="28" t="str">
        <f t="shared" si="249"/>
        <v/>
      </c>
      <c r="X1426" s="114" t="str">
        <f t="shared" si="250"/>
        <v/>
      </c>
      <c r="Y1426" s="114" t="str">
        <f t="shared" si="251"/>
        <v/>
      </c>
      <c r="Z1426" s="114" t="str">
        <f t="shared" si="252"/>
        <v/>
      </c>
    </row>
    <row r="1427" spans="3:26" ht="15.75" customHeight="1" x14ac:dyDescent="0.2">
      <c r="C1427" t="str">
        <f t="shared" si="242"/>
        <v/>
      </c>
      <c r="E1427" s="3" t="str">
        <f>IF(B1427="","",IFERROR(VLOOKUP(B1427,Ingredients!$A:$G,4,FALSE),"ingredient not in list"))</f>
        <v/>
      </c>
      <c r="F1427" t="str">
        <f t="shared" si="243"/>
        <v/>
      </c>
      <c r="G1427" s="9" t="str">
        <f>IF(B1427="", "", IFERROR((VLOOKUP(B1427,Ingredients!$A:$H,8,FALSE)*(D1427/(VLOOKUP(B1427,Ingredients!$A:$H,3,FALSE)))), "ingredient not in list"))</f>
        <v/>
      </c>
      <c r="H1427" t="str">
        <f t="shared" si="244"/>
        <v/>
      </c>
      <c r="I1427" s="69" t="str">
        <f>IF($B1427="", "", IFERROR((VLOOKUP($B1427,Ingredients!$A:$K,9,FALSE)*($D1427/(VLOOKUP($B1427,Ingredients!$A:$K,3,FALSE)))), "ingredient not in list"))</f>
        <v/>
      </c>
      <c r="J1427" t="str">
        <f t="shared" si="245"/>
        <v/>
      </c>
      <c r="K1427" s="69" t="str">
        <f>IF($B1427="", "", IFERROR((VLOOKUP($B1427,Ingredients!$A:$K,10,FALSE)*($D1427/(VLOOKUP($B1427,Ingredients!$A:$K,3,FALSE)))), "ingredient not in list"))</f>
        <v/>
      </c>
      <c r="L1427" t="str">
        <f t="shared" si="246"/>
        <v/>
      </c>
      <c r="M1427" s="69" t="str">
        <f>IF($B1427="", "", IFERROR((VLOOKUP($B1427,Ingredients!$A:$K,11,FALSE)*($D1427/(VLOOKUP($B1427,Ingredients!$A:$K,3,FALSE)))), "ingredient not in list"))</f>
        <v/>
      </c>
      <c r="N1427" t="str">
        <f t="shared" si="247"/>
        <v/>
      </c>
      <c r="O1427" s="29" t="str">
        <f>IF($B1427="", "", IFERROR((VLOOKUP($B1427,Ingredients!$A:$H,6,FALSE)*($D1427/(VLOOKUP($B1427,Ingredients!$A:$H,3,FALSE)))), "ingredient not in list"))</f>
        <v/>
      </c>
      <c r="P1427" s="9" t="str">
        <f>IF(AND(G1427&lt;&gt;"",G1428=""),SUM(G$1:G1428)-SUM(P$1:P1426),"")</f>
        <v/>
      </c>
      <c r="Q1427" t="str">
        <f>IF(AND(O1427&lt;&gt;"",O1428=""),SUM(O$1:O1428)-SUM(Q$1:Q1426),"")</f>
        <v/>
      </c>
      <c r="R1427" s="114" t="str">
        <f>IF(AND(I1427&lt;&gt;"",I1428=""),SUM(I$1:I1428)-SUM(R$1:R1426),"")</f>
        <v/>
      </c>
      <c r="S1427" s="114" t="str">
        <f>IF(AND(K1427&lt;&gt;"",K1428=""),SUM(K$1:K1428)-SUM(S$1:S1426),"")</f>
        <v/>
      </c>
      <c r="T1427" s="114" t="str">
        <f>IF(AND(M1427&lt;&gt;"",M1428=""),SUM(M$1:M1428)-SUM(T$1:T1426),"")</f>
        <v/>
      </c>
      <c r="V1427" s="9" t="str">
        <f t="shared" si="248"/>
        <v/>
      </c>
      <c r="W1427" s="28" t="str">
        <f t="shared" si="249"/>
        <v/>
      </c>
      <c r="X1427" s="114" t="str">
        <f t="shared" si="250"/>
        <v/>
      </c>
      <c r="Y1427" s="114" t="str">
        <f t="shared" si="251"/>
        <v/>
      </c>
      <c r="Z1427" s="114" t="str">
        <f t="shared" si="252"/>
        <v/>
      </c>
    </row>
    <row r="1428" spans="3:26" ht="15.75" customHeight="1" x14ac:dyDescent="0.2">
      <c r="C1428" t="str">
        <f t="shared" si="242"/>
        <v/>
      </c>
      <c r="E1428" s="3" t="str">
        <f>IF(B1428="","",IFERROR(VLOOKUP(B1428,Ingredients!$A:$G,4,FALSE),"ingredient not in list"))</f>
        <v/>
      </c>
      <c r="F1428" t="str">
        <f t="shared" si="243"/>
        <v/>
      </c>
      <c r="G1428" s="9" t="str">
        <f>IF(B1428="", "", IFERROR((VLOOKUP(B1428,Ingredients!$A:$H,8,FALSE)*(D1428/(VLOOKUP(B1428,Ingredients!$A:$H,3,FALSE)))), "ingredient not in list"))</f>
        <v/>
      </c>
      <c r="H1428" t="str">
        <f t="shared" si="244"/>
        <v/>
      </c>
      <c r="I1428" s="69" t="str">
        <f>IF($B1428="", "", IFERROR((VLOOKUP($B1428,Ingredients!$A:$K,9,FALSE)*($D1428/(VLOOKUP($B1428,Ingredients!$A:$K,3,FALSE)))), "ingredient not in list"))</f>
        <v/>
      </c>
      <c r="J1428" t="str">
        <f t="shared" si="245"/>
        <v/>
      </c>
      <c r="K1428" s="69" t="str">
        <f>IF($B1428="", "", IFERROR((VLOOKUP($B1428,Ingredients!$A:$K,10,FALSE)*($D1428/(VLOOKUP($B1428,Ingredients!$A:$K,3,FALSE)))), "ingredient not in list"))</f>
        <v/>
      </c>
      <c r="L1428" t="str">
        <f t="shared" si="246"/>
        <v/>
      </c>
      <c r="M1428" s="69" t="str">
        <f>IF($B1428="", "", IFERROR((VLOOKUP($B1428,Ingredients!$A:$K,11,FALSE)*($D1428/(VLOOKUP($B1428,Ingredients!$A:$K,3,FALSE)))), "ingredient not in list"))</f>
        <v/>
      </c>
      <c r="N1428" t="str">
        <f t="shared" si="247"/>
        <v/>
      </c>
      <c r="O1428" s="29" t="str">
        <f>IF($B1428="", "", IFERROR((VLOOKUP($B1428,Ingredients!$A:$H,6,FALSE)*($D1428/(VLOOKUP($B1428,Ingredients!$A:$H,3,FALSE)))), "ingredient not in list"))</f>
        <v/>
      </c>
      <c r="P1428" s="9" t="str">
        <f>IF(AND(G1428&lt;&gt;"",G1429=""),SUM(G$1:G1429)-SUM(P$1:P1427),"")</f>
        <v/>
      </c>
      <c r="Q1428" t="str">
        <f>IF(AND(O1428&lt;&gt;"",O1429=""),SUM(O$1:O1429)-SUM(Q$1:Q1427),"")</f>
        <v/>
      </c>
      <c r="R1428" s="114" t="str">
        <f>IF(AND(I1428&lt;&gt;"",I1429=""),SUM(I$1:I1429)-SUM(R$1:R1427),"")</f>
        <v/>
      </c>
      <c r="S1428" s="114" t="str">
        <f>IF(AND(K1428&lt;&gt;"",K1429=""),SUM(K$1:K1429)-SUM(S$1:S1427),"")</f>
        <v/>
      </c>
      <c r="T1428" s="114" t="str">
        <f>IF(AND(M1428&lt;&gt;"",M1429=""),SUM(M$1:M1429)-SUM(T$1:T1427),"")</f>
        <v/>
      </c>
      <c r="V1428" s="9" t="str">
        <f t="shared" si="248"/>
        <v/>
      </c>
      <c r="W1428" s="28" t="str">
        <f t="shared" si="249"/>
        <v/>
      </c>
      <c r="X1428" s="114" t="str">
        <f t="shared" si="250"/>
        <v/>
      </c>
      <c r="Y1428" s="114" t="str">
        <f t="shared" si="251"/>
        <v/>
      </c>
      <c r="Z1428" s="114" t="str">
        <f t="shared" si="252"/>
        <v/>
      </c>
    </row>
    <row r="1429" spans="3:26" ht="15.75" customHeight="1" x14ac:dyDescent="0.2">
      <c r="C1429" t="str">
        <f t="shared" si="242"/>
        <v/>
      </c>
      <c r="E1429" s="3" t="str">
        <f>IF(B1429="","",IFERROR(VLOOKUP(B1429,Ingredients!$A:$G,4,FALSE),"ingredient not in list"))</f>
        <v/>
      </c>
      <c r="F1429" t="str">
        <f t="shared" si="243"/>
        <v/>
      </c>
      <c r="G1429" s="9" t="str">
        <f>IF(B1429="", "", IFERROR((VLOOKUP(B1429,Ingredients!$A:$H,8,FALSE)*(D1429/(VLOOKUP(B1429,Ingredients!$A:$H,3,FALSE)))), "ingredient not in list"))</f>
        <v/>
      </c>
      <c r="H1429" t="str">
        <f t="shared" si="244"/>
        <v/>
      </c>
      <c r="I1429" s="69" t="str">
        <f>IF($B1429="", "", IFERROR((VLOOKUP($B1429,Ingredients!$A:$K,9,FALSE)*($D1429/(VLOOKUP($B1429,Ingredients!$A:$K,3,FALSE)))), "ingredient not in list"))</f>
        <v/>
      </c>
      <c r="J1429" t="str">
        <f t="shared" si="245"/>
        <v/>
      </c>
      <c r="K1429" s="69" t="str">
        <f>IF($B1429="", "", IFERROR((VLOOKUP($B1429,Ingredients!$A:$K,10,FALSE)*($D1429/(VLOOKUP($B1429,Ingredients!$A:$K,3,FALSE)))), "ingredient not in list"))</f>
        <v/>
      </c>
      <c r="L1429" t="str">
        <f t="shared" si="246"/>
        <v/>
      </c>
      <c r="M1429" s="69" t="str">
        <f>IF($B1429="", "", IFERROR((VLOOKUP($B1429,Ingredients!$A:$K,11,FALSE)*($D1429/(VLOOKUP($B1429,Ingredients!$A:$K,3,FALSE)))), "ingredient not in list"))</f>
        <v/>
      </c>
      <c r="N1429" t="str">
        <f t="shared" si="247"/>
        <v/>
      </c>
      <c r="O1429" s="29" t="str">
        <f>IF($B1429="", "", IFERROR((VLOOKUP($B1429,Ingredients!$A:$H,6,FALSE)*($D1429/(VLOOKUP($B1429,Ingredients!$A:$H,3,FALSE)))), "ingredient not in list"))</f>
        <v/>
      </c>
      <c r="P1429" s="9" t="str">
        <f>IF(AND(G1429&lt;&gt;"",G1430=""),SUM(G$1:G1430)-SUM(P$1:P1428),"")</f>
        <v/>
      </c>
      <c r="Q1429" t="str">
        <f>IF(AND(O1429&lt;&gt;"",O1430=""),SUM(O$1:O1430)-SUM(Q$1:Q1428),"")</f>
        <v/>
      </c>
      <c r="R1429" s="114" t="str">
        <f>IF(AND(I1429&lt;&gt;"",I1430=""),SUM(I$1:I1430)-SUM(R$1:R1428),"")</f>
        <v/>
      </c>
      <c r="S1429" s="114" t="str">
        <f>IF(AND(K1429&lt;&gt;"",K1430=""),SUM(K$1:K1430)-SUM(S$1:S1428),"")</f>
        <v/>
      </c>
      <c r="T1429" s="114" t="str">
        <f>IF(AND(M1429&lt;&gt;"",M1430=""),SUM(M$1:M1430)-SUM(T$1:T1428),"")</f>
        <v/>
      </c>
      <c r="V1429" s="9" t="str">
        <f t="shared" si="248"/>
        <v/>
      </c>
      <c r="W1429" s="28" t="str">
        <f t="shared" si="249"/>
        <v/>
      </c>
      <c r="X1429" s="114" t="str">
        <f t="shared" si="250"/>
        <v/>
      </c>
      <c r="Y1429" s="114" t="str">
        <f t="shared" si="251"/>
        <v/>
      </c>
      <c r="Z1429" s="114" t="str">
        <f t="shared" si="252"/>
        <v/>
      </c>
    </row>
    <row r="1430" spans="3:26" ht="15.75" customHeight="1" x14ac:dyDescent="0.2">
      <c r="C1430" t="str">
        <f t="shared" si="242"/>
        <v/>
      </c>
      <c r="E1430" s="3" t="str">
        <f>IF(B1430="","",IFERROR(VLOOKUP(B1430,Ingredients!$A:$G,4,FALSE),"ingredient not in list"))</f>
        <v/>
      </c>
      <c r="F1430" t="str">
        <f t="shared" si="243"/>
        <v/>
      </c>
      <c r="G1430" s="9" t="str">
        <f>IF(B1430="", "", IFERROR((VLOOKUP(B1430,Ingredients!$A:$H,8,FALSE)*(D1430/(VLOOKUP(B1430,Ingredients!$A:$H,3,FALSE)))), "ingredient not in list"))</f>
        <v/>
      </c>
      <c r="H1430" t="str">
        <f t="shared" si="244"/>
        <v/>
      </c>
      <c r="I1430" s="69" t="str">
        <f>IF($B1430="", "", IFERROR((VLOOKUP($B1430,Ingredients!$A:$K,9,FALSE)*($D1430/(VLOOKUP($B1430,Ingredients!$A:$K,3,FALSE)))), "ingredient not in list"))</f>
        <v/>
      </c>
      <c r="J1430" t="str">
        <f t="shared" si="245"/>
        <v/>
      </c>
      <c r="K1430" s="69" t="str">
        <f>IF($B1430="", "", IFERROR((VLOOKUP($B1430,Ingredients!$A:$K,10,FALSE)*($D1430/(VLOOKUP($B1430,Ingredients!$A:$K,3,FALSE)))), "ingredient not in list"))</f>
        <v/>
      </c>
      <c r="L1430" t="str">
        <f t="shared" si="246"/>
        <v/>
      </c>
      <c r="M1430" s="69" t="str">
        <f>IF($B1430="", "", IFERROR((VLOOKUP($B1430,Ingredients!$A:$K,11,FALSE)*($D1430/(VLOOKUP($B1430,Ingredients!$A:$K,3,FALSE)))), "ingredient not in list"))</f>
        <v/>
      </c>
      <c r="N1430" t="str">
        <f t="shared" si="247"/>
        <v/>
      </c>
      <c r="O1430" s="29" t="str">
        <f>IF($B1430="", "", IFERROR((VLOOKUP($B1430,Ingredients!$A:$H,6,FALSE)*($D1430/(VLOOKUP($B1430,Ingredients!$A:$H,3,FALSE)))), "ingredient not in list"))</f>
        <v/>
      </c>
      <c r="P1430" s="9" t="str">
        <f>IF(AND(G1430&lt;&gt;"",G1431=""),SUM(G$1:G1431)-SUM(P$1:P1429),"")</f>
        <v/>
      </c>
      <c r="Q1430" t="str">
        <f>IF(AND(O1430&lt;&gt;"",O1431=""),SUM(O$1:O1431)-SUM(Q$1:Q1429),"")</f>
        <v/>
      </c>
      <c r="R1430" s="114" t="str">
        <f>IF(AND(I1430&lt;&gt;"",I1431=""),SUM(I$1:I1431)-SUM(R$1:R1429),"")</f>
        <v/>
      </c>
      <c r="S1430" s="114" t="str">
        <f>IF(AND(K1430&lt;&gt;"",K1431=""),SUM(K$1:K1431)-SUM(S$1:S1429),"")</f>
        <v/>
      </c>
      <c r="T1430" s="114" t="str">
        <f>IF(AND(M1430&lt;&gt;"",M1431=""),SUM(M$1:M1431)-SUM(T$1:T1429),"")</f>
        <v/>
      </c>
      <c r="V1430" s="9" t="str">
        <f t="shared" si="248"/>
        <v/>
      </c>
      <c r="W1430" s="28" t="str">
        <f t="shared" si="249"/>
        <v/>
      </c>
      <c r="X1430" s="114" t="str">
        <f t="shared" si="250"/>
        <v/>
      </c>
      <c r="Y1430" s="114" t="str">
        <f t="shared" si="251"/>
        <v/>
      </c>
      <c r="Z1430" s="114" t="str">
        <f t="shared" si="252"/>
        <v/>
      </c>
    </row>
    <row r="1431" spans="3:26" ht="15.75" customHeight="1" x14ac:dyDescent="0.2">
      <c r="C1431" t="str">
        <f t="shared" si="242"/>
        <v/>
      </c>
      <c r="E1431" s="3" t="str">
        <f>IF(B1431="","",IFERROR(VLOOKUP(B1431,Ingredients!$A:$G,4,FALSE),"ingredient not in list"))</f>
        <v/>
      </c>
      <c r="F1431" t="str">
        <f t="shared" si="243"/>
        <v/>
      </c>
      <c r="G1431" s="9" t="str">
        <f>IF(B1431="", "", IFERROR((VLOOKUP(B1431,Ingredients!$A:$H,8,FALSE)*(D1431/(VLOOKUP(B1431,Ingredients!$A:$H,3,FALSE)))), "ingredient not in list"))</f>
        <v/>
      </c>
      <c r="H1431" t="str">
        <f t="shared" si="244"/>
        <v/>
      </c>
      <c r="I1431" s="69" t="str">
        <f>IF($B1431="", "", IFERROR((VLOOKUP($B1431,Ingredients!$A:$K,9,FALSE)*($D1431/(VLOOKUP($B1431,Ingredients!$A:$K,3,FALSE)))), "ingredient not in list"))</f>
        <v/>
      </c>
      <c r="J1431" t="str">
        <f t="shared" si="245"/>
        <v/>
      </c>
      <c r="K1431" s="69" t="str">
        <f>IF($B1431="", "", IFERROR((VLOOKUP($B1431,Ingredients!$A:$K,10,FALSE)*($D1431/(VLOOKUP($B1431,Ingredients!$A:$K,3,FALSE)))), "ingredient not in list"))</f>
        <v/>
      </c>
      <c r="L1431" t="str">
        <f t="shared" si="246"/>
        <v/>
      </c>
      <c r="M1431" s="69" t="str">
        <f>IF($B1431="", "", IFERROR((VLOOKUP($B1431,Ingredients!$A:$K,11,FALSE)*($D1431/(VLOOKUP($B1431,Ingredients!$A:$K,3,FALSE)))), "ingredient not in list"))</f>
        <v/>
      </c>
      <c r="N1431" t="str">
        <f t="shared" si="247"/>
        <v/>
      </c>
      <c r="O1431" s="29" t="str">
        <f>IF($B1431="", "", IFERROR((VLOOKUP($B1431,Ingredients!$A:$H,6,FALSE)*($D1431/(VLOOKUP($B1431,Ingredients!$A:$H,3,FALSE)))), "ingredient not in list"))</f>
        <v/>
      </c>
      <c r="P1431" s="9" t="str">
        <f>IF(AND(G1431&lt;&gt;"",G1432=""),SUM(G$1:G1432)-SUM(P$1:P1430),"")</f>
        <v/>
      </c>
      <c r="Q1431" t="str">
        <f>IF(AND(O1431&lt;&gt;"",O1432=""),SUM(O$1:O1432)-SUM(Q$1:Q1430),"")</f>
        <v/>
      </c>
      <c r="R1431" s="114" t="str">
        <f>IF(AND(I1431&lt;&gt;"",I1432=""),SUM(I$1:I1432)-SUM(R$1:R1430),"")</f>
        <v/>
      </c>
      <c r="S1431" s="114" t="str">
        <f>IF(AND(K1431&lt;&gt;"",K1432=""),SUM(K$1:K1432)-SUM(S$1:S1430),"")</f>
        <v/>
      </c>
      <c r="T1431" s="114" t="str">
        <f>IF(AND(M1431&lt;&gt;"",M1432=""),SUM(M$1:M1432)-SUM(T$1:T1430),"")</f>
        <v/>
      </c>
      <c r="V1431" s="9" t="str">
        <f t="shared" si="248"/>
        <v/>
      </c>
      <c r="W1431" s="28" t="str">
        <f t="shared" si="249"/>
        <v/>
      </c>
      <c r="X1431" s="114" t="str">
        <f t="shared" si="250"/>
        <v/>
      </c>
      <c r="Y1431" s="114" t="str">
        <f t="shared" si="251"/>
        <v/>
      </c>
      <c r="Z1431" s="114" t="str">
        <f t="shared" si="252"/>
        <v/>
      </c>
    </row>
    <row r="1432" spans="3:26" ht="15.75" customHeight="1" x14ac:dyDescent="0.2">
      <c r="C1432" t="str">
        <f t="shared" si="242"/>
        <v/>
      </c>
      <c r="E1432" s="3" t="str">
        <f>IF(B1432="","",IFERROR(VLOOKUP(B1432,Ingredients!$A:$G,4,FALSE),"ingredient not in list"))</f>
        <v/>
      </c>
      <c r="F1432" t="str">
        <f t="shared" si="243"/>
        <v/>
      </c>
      <c r="G1432" s="9" t="str">
        <f>IF(B1432="", "", IFERROR((VLOOKUP(B1432,Ingredients!$A:$H,8,FALSE)*(D1432/(VLOOKUP(B1432,Ingredients!$A:$H,3,FALSE)))), "ingredient not in list"))</f>
        <v/>
      </c>
      <c r="H1432" t="str">
        <f t="shared" si="244"/>
        <v/>
      </c>
      <c r="I1432" s="69" t="str">
        <f>IF($B1432="", "", IFERROR((VLOOKUP($B1432,Ingredients!$A:$K,9,FALSE)*($D1432/(VLOOKUP($B1432,Ingredients!$A:$K,3,FALSE)))), "ingredient not in list"))</f>
        <v/>
      </c>
      <c r="J1432" t="str">
        <f t="shared" si="245"/>
        <v/>
      </c>
      <c r="K1432" s="69" t="str">
        <f>IF($B1432="", "", IFERROR((VLOOKUP($B1432,Ingredients!$A:$K,10,FALSE)*($D1432/(VLOOKUP($B1432,Ingredients!$A:$K,3,FALSE)))), "ingredient not in list"))</f>
        <v/>
      </c>
      <c r="L1432" t="str">
        <f t="shared" si="246"/>
        <v/>
      </c>
      <c r="M1432" s="69" t="str">
        <f>IF($B1432="", "", IFERROR((VLOOKUP($B1432,Ingredients!$A:$K,11,FALSE)*($D1432/(VLOOKUP($B1432,Ingredients!$A:$K,3,FALSE)))), "ingredient not in list"))</f>
        <v/>
      </c>
      <c r="N1432" t="str">
        <f t="shared" si="247"/>
        <v/>
      </c>
      <c r="O1432" s="29" t="str">
        <f>IF($B1432="", "", IFERROR((VLOOKUP($B1432,Ingredients!$A:$H,6,FALSE)*($D1432/(VLOOKUP($B1432,Ingredients!$A:$H,3,FALSE)))), "ingredient not in list"))</f>
        <v/>
      </c>
      <c r="P1432" s="9" t="str">
        <f>IF(AND(G1432&lt;&gt;"",G1433=""),SUM(G$1:G1433)-SUM(P$1:P1431),"")</f>
        <v/>
      </c>
      <c r="Q1432" t="str">
        <f>IF(AND(O1432&lt;&gt;"",O1433=""),SUM(O$1:O1433)-SUM(Q$1:Q1431),"")</f>
        <v/>
      </c>
      <c r="R1432" s="114" t="str">
        <f>IF(AND(I1432&lt;&gt;"",I1433=""),SUM(I$1:I1433)-SUM(R$1:R1431),"")</f>
        <v/>
      </c>
      <c r="S1432" s="114" t="str">
        <f>IF(AND(K1432&lt;&gt;"",K1433=""),SUM(K$1:K1433)-SUM(S$1:S1431),"")</f>
        <v/>
      </c>
      <c r="T1432" s="114" t="str">
        <f>IF(AND(M1432&lt;&gt;"",M1433=""),SUM(M$1:M1433)-SUM(T$1:T1431),"")</f>
        <v/>
      </c>
      <c r="V1432" s="9" t="str">
        <f t="shared" si="248"/>
        <v/>
      </c>
      <c r="W1432" s="28" t="str">
        <f t="shared" si="249"/>
        <v/>
      </c>
      <c r="X1432" s="114" t="str">
        <f t="shared" si="250"/>
        <v/>
      </c>
      <c r="Y1432" s="114" t="str">
        <f t="shared" si="251"/>
        <v/>
      </c>
      <c r="Z1432" s="114" t="str">
        <f t="shared" si="252"/>
        <v/>
      </c>
    </row>
    <row r="1433" spans="3:26" ht="15.75" customHeight="1" x14ac:dyDescent="0.2">
      <c r="C1433" t="str">
        <f t="shared" si="242"/>
        <v/>
      </c>
      <c r="E1433" s="3" t="str">
        <f>IF(B1433="","",IFERROR(VLOOKUP(B1433,Ingredients!$A:$G,4,FALSE),"ingredient not in list"))</f>
        <v/>
      </c>
      <c r="F1433" t="str">
        <f t="shared" si="243"/>
        <v/>
      </c>
      <c r="G1433" s="9" t="str">
        <f>IF(B1433="", "", IFERROR((VLOOKUP(B1433,Ingredients!$A:$H,8,FALSE)*(D1433/(VLOOKUP(B1433,Ingredients!$A:$H,3,FALSE)))), "ingredient not in list"))</f>
        <v/>
      </c>
      <c r="H1433" t="str">
        <f t="shared" si="244"/>
        <v/>
      </c>
      <c r="I1433" s="69" t="str">
        <f>IF($B1433="", "", IFERROR((VLOOKUP($B1433,Ingredients!$A:$K,9,FALSE)*($D1433/(VLOOKUP($B1433,Ingredients!$A:$K,3,FALSE)))), "ingredient not in list"))</f>
        <v/>
      </c>
      <c r="J1433" t="str">
        <f t="shared" si="245"/>
        <v/>
      </c>
      <c r="K1433" s="69" t="str">
        <f>IF($B1433="", "", IFERROR((VLOOKUP($B1433,Ingredients!$A:$K,10,FALSE)*($D1433/(VLOOKUP($B1433,Ingredients!$A:$K,3,FALSE)))), "ingredient not in list"))</f>
        <v/>
      </c>
      <c r="L1433" t="str">
        <f t="shared" si="246"/>
        <v/>
      </c>
      <c r="M1433" s="69" t="str">
        <f>IF($B1433="", "", IFERROR((VLOOKUP($B1433,Ingredients!$A:$K,11,FALSE)*($D1433/(VLOOKUP($B1433,Ingredients!$A:$K,3,FALSE)))), "ingredient not in list"))</f>
        <v/>
      </c>
      <c r="N1433" t="str">
        <f t="shared" si="247"/>
        <v/>
      </c>
      <c r="O1433" s="29" t="str">
        <f>IF($B1433="", "", IFERROR((VLOOKUP($B1433,Ingredients!$A:$H,6,FALSE)*($D1433/(VLOOKUP($B1433,Ingredients!$A:$H,3,FALSE)))), "ingredient not in list"))</f>
        <v/>
      </c>
      <c r="P1433" s="9" t="str">
        <f>IF(AND(G1433&lt;&gt;"",G1434=""),SUM(G$1:G1434)-SUM(P$1:P1432),"")</f>
        <v/>
      </c>
      <c r="Q1433" t="str">
        <f>IF(AND(O1433&lt;&gt;"",O1434=""),SUM(O$1:O1434)-SUM(Q$1:Q1432),"")</f>
        <v/>
      </c>
      <c r="R1433" s="114" t="str">
        <f>IF(AND(I1433&lt;&gt;"",I1434=""),SUM(I$1:I1434)-SUM(R$1:R1432),"")</f>
        <v/>
      </c>
      <c r="S1433" s="114" t="str">
        <f>IF(AND(K1433&lt;&gt;"",K1434=""),SUM(K$1:K1434)-SUM(S$1:S1432),"")</f>
        <v/>
      </c>
      <c r="T1433" s="114" t="str">
        <f>IF(AND(M1433&lt;&gt;"",M1434=""),SUM(M$1:M1434)-SUM(T$1:T1432),"")</f>
        <v/>
      </c>
      <c r="V1433" s="9" t="str">
        <f t="shared" si="248"/>
        <v/>
      </c>
      <c r="W1433" s="28" t="str">
        <f t="shared" si="249"/>
        <v/>
      </c>
      <c r="X1433" s="114" t="str">
        <f t="shared" si="250"/>
        <v/>
      </c>
      <c r="Y1433" s="114" t="str">
        <f t="shared" si="251"/>
        <v/>
      </c>
      <c r="Z1433" s="114" t="str">
        <f t="shared" si="252"/>
        <v/>
      </c>
    </row>
    <row r="1434" spans="3:26" ht="15.75" customHeight="1" x14ac:dyDescent="0.2">
      <c r="C1434" t="str">
        <f t="shared" si="242"/>
        <v/>
      </c>
      <c r="E1434" s="3" t="str">
        <f>IF(B1434="","",IFERROR(VLOOKUP(B1434,Ingredients!$A:$G,4,FALSE),"ingredient not in list"))</f>
        <v/>
      </c>
      <c r="F1434" t="str">
        <f t="shared" si="243"/>
        <v/>
      </c>
      <c r="G1434" s="9" t="str">
        <f>IF(B1434="", "", IFERROR((VLOOKUP(B1434,Ingredients!$A:$H,8,FALSE)*(D1434/(VLOOKUP(B1434,Ingredients!$A:$H,3,FALSE)))), "ingredient not in list"))</f>
        <v/>
      </c>
      <c r="H1434" t="str">
        <f t="shared" si="244"/>
        <v/>
      </c>
      <c r="I1434" s="69" t="str">
        <f>IF($B1434="", "", IFERROR((VLOOKUP($B1434,Ingredients!$A:$K,9,FALSE)*($D1434/(VLOOKUP($B1434,Ingredients!$A:$K,3,FALSE)))), "ingredient not in list"))</f>
        <v/>
      </c>
      <c r="J1434" t="str">
        <f t="shared" si="245"/>
        <v/>
      </c>
      <c r="K1434" s="69" t="str">
        <f>IF($B1434="", "", IFERROR((VLOOKUP($B1434,Ingredients!$A:$K,10,FALSE)*($D1434/(VLOOKUP($B1434,Ingredients!$A:$K,3,FALSE)))), "ingredient not in list"))</f>
        <v/>
      </c>
      <c r="L1434" t="str">
        <f t="shared" si="246"/>
        <v/>
      </c>
      <c r="M1434" s="69" t="str">
        <f>IF($B1434="", "", IFERROR((VLOOKUP($B1434,Ingredients!$A:$K,11,FALSE)*($D1434/(VLOOKUP($B1434,Ingredients!$A:$K,3,FALSE)))), "ingredient not in list"))</f>
        <v/>
      </c>
      <c r="N1434" t="str">
        <f t="shared" si="247"/>
        <v/>
      </c>
      <c r="O1434" s="29" t="str">
        <f>IF($B1434="", "", IFERROR((VLOOKUP($B1434,Ingredients!$A:$H,6,FALSE)*($D1434/(VLOOKUP($B1434,Ingredients!$A:$H,3,FALSE)))), "ingredient not in list"))</f>
        <v/>
      </c>
      <c r="P1434" s="9" t="str">
        <f>IF(AND(G1434&lt;&gt;"",G1435=""),SUM(G$1:G1435)-SUM(P$1:P1433),"")</f>
        <v/>
      </c>
      <c r="Q1434" t="str">
        <f>IF(AND(O1434&lt;&gt;"",O1435=""),SUM(O$1:O1435)-SUM(Q$1:Q1433),"")</f>
        <v/>
      </c>
      <c r="R1434" s="114" t="str">
        <f>IF(AND(I1434&lt;&gt;"",I1435=""),SUM(I$1:I1435)-SUM(R$1:R1433),"")</f>
        <v/>
      </c>
      <c r="S1434" s="114" t="str">
        <f>IF(AND(K1434&lt;&gt;"",K1435=""),SUM(K$1:K1435)-SUM(S$1:S1433),"")</f>
        <v/>
      </c>
      <c r="T1434" s="114" t="str">
        <f>IF(AND(M1434&lt;&gt;"",M1435=""),SUM(M$1:M1435)-SUM(T$1:T1433),"")</f>
        <v/>
      </c>
      <c r="V1434" s="9" t="str">
        <f t="shared" si="248"/>
        <v/>
      </c>
      <c r="W1434" s="28" t="str">
        <f t="shared" si="249"/>
        <v/>
      </c>
      <c r="X1434" s="114" t="str">
        <f t="shared" si="250"/>
        <v/>
      </c>
      <c r="Y1434" s="114" t="str">
        <f t="shared" si="251"/>
        <v/>
      </c>
      <c r="Z1434" s="114" t="str">
        <f t="shared" si="252"/>
        <v/>
      </c>
    </row>
    <row r="1435" spans="3:26" ht="15.75" customHeight="1" x14ac:dyDescent="0.2">
      <c r="C1435" t="str">
        <f t="shared" si="242"/>
        <v/>
      </c>
      <c r="E1435" s="3" t="str">
        <f>IF(B1435="","",IFERROR(VLOOKUP(B1435,Ingredients!$A:$G,4,FALSE),"ingredient not in list"))</f>
        <v/>
      </c>
      <c r="F1435" t="str">
        <f t="shared" si="243"/>
        <v/>
      </c>
      <c r="G1435" s="9" t="str">
        <f>IF(B1435="", "", IFERROR((VLOOKUP(B1435,Ingredients!$A:$H,8,FALSE)*(D1435/(VLOOKUP(B1435,Ingredients!$A:$H,3,FALSE)))), "ingredient not in list"))</f>
        <v/>
      </c>
      <c r="H1435" t="str">
        <f t="shared" si="244"/>
        <v/>
      </c>
      <c r="I1435" s="69" t="str">
        <f>IF($B1435="", "", IFERROR((VLOOKUP($B1435,Ingredients!$A:$K,9,FALSE)*($D1435/(VLOOKUP($B1435,Ingredients!$A:$K,3,FALSE)))), "ingredient not in list"))</f>
        <v/>
      </c>
      <c r="J1435" t="str">
        <f t="shared" si="245"/>
        <v/>
      </c>
      <c r="K1435" s="69" t="str">
        <f>IF($B1435="", "", IFERROR((VLOOKUP($B1435,Ingredients!$A:$K,10,FALSE)*($D1435/(VLOOKUP($B1435,Ingredients!$A:$K,3,FALSE)))), "ingredient not in list"))</f>
        <v/>
      </c>
      <c r="L1435" t="str">
        <f t="shared" si="246"/>
        <v/>
      </c>
      <c r="M1435" s="69" t="str">
        <f>IF($B1435="", "", IFERROR((VLOOKUP($B1435,Ingredients!$A:$K,11,FALSE)*($D1435/(VLOOKUP($B1435,Ingredients!$A:$K,3,FALSE)))), "ingredient not in list"))</f>
        <v/>
      </c>
      <c r="N1435" t="str">
        <f t="shared" si="247"/>
        <v/>
      </c>
      <c r="O1435" s="29" t="str">
        <f>IF($B1435="", "", IFERROR((VLOOKUP($B1435,Ingredients!$A:$H,6,FALSE)*($D1435/(VLOOKUP($B1435,Ingredients!$A:$H,3,FALSE)))), "ingredient not in list"))</f>
        <v/>
      </c>
      <c r="P1435" s="9" t="str">
        <f>IF(AND(G1435&lt;&gt;"",G1436=""),SUM(G$1:G1436)-SUM(P$1:P1434),"")</f>
        <v/>
      </c>
      <c r="Q1435" t="str">
        <f>IF(AND(O1435&lt;&gt;"",O1436=""),SUM(O$1:O1436)-SUM(Q$1:Q1434),"")</f>
        <v/>
      </c>
      <c r="R1435" s="114" t="str">
        <f>IF(AND(I1435&lt;&gt;"",I1436=""),SUM(I$1:I1436)-SUM(R$1:R1434),"")</f>
        <v/>
      </c>
      <c r="S1435" s="114" t="str">
        <f>IF(AND(K1435&lt;&gt;"",K1436=""),SUM(K$1:K1436)-SUM(S$1:S1434),"")</f>
        <v/>
      </c>
      <c r="T1435" s="114" t="str">
        <f>IF(AND(M1435&lt;&gt;"",M1436=""),SUM(M$1:M1436)-SUM(T$1:T1434),"")</f>
        <v/>
      </c>
      <c r="V1435" s="9" t="str">
        <f t="shared" si="248"/>
        <v/>
      </c>
      <c r="W1435" s="28" t="str">
        <f t="shared" si="249"/>
        <v/>
      </c>
      <c r="X1435" s="114" t="str">
        <f t="shared" si="250"/>
        <v/>
      </c>
      <c r="Y1435" s="114" t="str">
        <f t="shared" si="251"/>
        <v/>
      </c>
      <c r="Z1435" s="114" t="str">
        <f t="shared" si="252"/>
        <v/>
      </c>
    </row>
    <row r="1436" spans="3:26" ht="15.75" customHeight="1" x14ac:dyDescent="0.2">
      <c r="C1436" t="str">
        <f t="shared" si="242"/>
        <v/>
      </c>
      <c r="E1436" s="3" t="str">
        <f>IF(B1436="","",IFERROR(VLOOKUP(B1436,Ingredients!$A:$G,4,FALSE),"ingredient not in list"))</f>
        <v/>
      </c>
      <c r="F1436" t="str">
        <f t="shared" si="243"/>
        <v/>
      </c>
      <c r="G1436" s="9" t="str">
        <f>IF(B1436="", "", IFERROR((VLOOKUP(B1436,Ingredients!$A:$H,8,FALSE)*(D1436/(VLOOKUP(B1436,Ingredients!$A:$H,3,FALSE)))), "ingredient not in list"))</f>
        <v/>
      </c>
      <c r="H1436" t="str">
        <f t="shared" si="244"/>
        <v/>
      </c>
      <c r="I1436" s="69" t="str">
        <f>IF($B1436="", "", IFERROR((VLOOKUP($B1436,Ingredients!$A:$K,9,FALSE)*($D1436/(VLOOKUP($B1436,Ingredients!$A:$K,3,FALSE)))), "ingredient not in list"))</f>
        <v/>
      </c>
      <c r="J1436" t="str">
        <f t="shared" si="245"/>
        <v/>
      </c>
      <c r="K1436" s="69" t="str">
        <f>IF($B1436="", "", IFERROR((VLOOKUP($B1436,Ingredients!$A:$K,10,FALSE)*($D1436/(VLOOKUP($B1436,Ingredients!$A:$K,3,FALSE)))), "ingredient not in list"))</f>
        <v/>
      </c>
      <c r="L1436" t="str">
        <f t="shared" si="246"/>
        <v/>
      </c>
      <c r="M1436" s="69" t="str">
        <f>IF($B1436="", "", IFERROR((VLOOKUP($B1436,Ingredients!$A:$K,11,FALSE)*($D1436/(VLOOKUP($B1436,Ingredients!$A:$K,3,FALSE)))), "ingredient not in list"))</f>
        <v/>
      </c>
      <c r="N1436" t="str">
        <f t="shared" si="247"/>
        <v/>
      </c>
      <c r="O1436" s="29" t="str">
        <f>IF($B1436="", "", IFERROR((VLOOKUP($B1436,Ingredients!$A:$H,6,FALSE)*($D1436/(VLOOKUP($B1436,Ingredients!$A:$H,3,FALSE)))), "ingredient not in list"))</f>
        <v/>
      </c>
      <c r="P1436" s="9" t="str">
        <f>IF(AND(G1436&lt;&gt;"",G1437=""),SUM(G$1:G1437)-SUM(P$1:P1435),"")</f>
        <v/>
      </c>
      <c r="Q1436" t="str">
        <f>IF(AND(O1436&lt;&gt;"",O1437=""),SUM(O$1:O1437)-SUM(Q$1:Q1435),"")</f>
        <v/>
      </c>
      <c r="R1436" s="114" t="str">
        <f>IF(AND(I1436&lt;&gt;"",I1437=""),SUM(I$1:I1437)-SUM(R$1:R1435),"")</f>
        <v/>
      </c>
      <c r="S1436" s="114" t="str">
        <f>IF(AND(K1436&lt;&gt;"",K1437=""),SUM(K$1:K1437)-SUM(S$1:S1435),"")</f>
        <v/>
      </c>
      <c r="T1436" s="114" t="str">
        <f>IF(AND(M1436&lt;&gt;"",M1437=""),SUM(M$1:M1437)-SUM(T$1:T1435),"")</f>
        <v/>
      </c>
      <c r="V1436" s="9" t="str">
        <f t="shared" si="248"/>
        <v/>
      </c>
      <c r="W1436" s="28" t="str">
        <f t="shared" si="249"/>
        <v/>
      </c>
      <c r="X1436" s="114" t="str">
        <f t="shared" si="250"/>
        <v/>
      </c>
      <c r="Y1436" s="114" t="str">
        <f t="shared" si="251"/>
        <v/>
      </c>
      <c r="Z1436" s="114" t="str">
        <f t="shared" si="252"/>
        <v/>
      </c>
    </row>
    <row r="1437" spans="3:26" ht="15.75" customHeight="1" x14ac:dyDescent="0.2">
      <c r="C1437" t="str">
        <f t="shared" si="242"/>
        <v/>
      </c>
      <c r="E1437" s="3" t="str">
        <f>IF(B1437="","",IFERROR(VLOOKUP(B1437,Ingredients!$A:$G,4,FALSE),"ingredient not in list"))</f>
        <v/>
      </c>
      <c r="F1437" t="str">
        <f t="shared" si="243"/>
        <v/>
      </c>
      <c r="G1437" s="9" t="str">
        <f>IF(B1437="", "", IFERROR((VLOOKUP(B1437,Ingredients!$A:$H,8,FALSE)*(D1437/(VLOOKUP(B1437,Ingredients!$A:$H,3,FALSE)))), "ingredient not in list"))</f>
        <v/>
      </c>
      <c r="H1437" t="str">
        <f t="shared" si="244"/>
        <v/>
      </c>
      <c r="I1437" s="69" t="str">
        <f>IF($B1437="", "", IFERROR((VLOOKUP($B1437,Ingredients!$A:$K,9,FALSE)*($D1437/(VLOOKUP($B1437,Ingredients!$A:$K,3,FALSE)))), "ingredient not in list"))</f>
        <v/>
      </c>
      <c r="J1437" t="str">
        <f t="shared" si="245"/>
        <v/>
      </c>
      <c r="K1437" s="69" t="str">
        <f>IF($B1437="", "", IFERROR((VLOOKUP($B1437,Ingredients!$A:$K,10,FALSE)*($D1437/(VLOOKUP($B1437,Ingredients!$A:$K,3,FALSE)))), "ingredient not in list"))</f>
        <v/>
      </c>
      <c r="L1437" t="str">
        <f t="shared" si="246"/>
        <v/>
      </c>
      <c r="M1437" s="69" t="str">
        <f>IF($B1437="", "", IFERROR((VLOOKUP($B1437,Ingredients!$A:$K,11,FALSE)*($D1437/(VLOOKUP($B1437,Ingredients!$A:$K,3,FALSE)))), "ingredient not in list"))</f>
        <v/>
      </c>
      <c r="N1437" t="str">
        <f t="shared" si="247"/>
        <v/>
      </c>
      <c r="O1437" s="29" t="str">
        <f>IF($B1437="", "", IFERROR((VLOOKUP($B1437,Ingredients!$A:$H,6,FALSE)*($D1437/(VLOOKUP($B1437,Ingredients!$A:$H,3,FALSE)))), "ingredient not in list"))</f>
        <v/>
      </c>
      <c r="P1437" s="9" t="str">
        <f>IF(AND(G1437&lt;&gt;"",G1438=""),SUM(G$1:G1438)-SUM(P$1:P1436),"")</f>
        <v/>
      </c>
      <c r="Q1437" t="str">
        <f>IF(AND(O1437&lt;&gt;"",O1438=""),SUM(O$1:O1438)-SUM(Q$1:Q1436),"")</f>
        <v/>
      </c>
      <c r="R1437" s="114" t="str">
        <f>IF(AND(I1437&lt;&gt;"",I1438=""),SUM(I$1:I1438)-SUM(R$1:R1436),"")</f>
        <v/>
      </c>
      <c r="S1437" s="114" t="str">
        <f>IF(AND(K1437&lt;&gt;"",K1438=""),SUM(K$1:K1438)-SUM(S$1:S1436),"")</f>
        <v/>
      </c>
      <c r="T1437" s="114" t="str">
        <f>IF(AND(M1437&lt;&gt;"",M1438=""),SUM(M$1:M1438)-SUM(T$1:T1436),"")</f>
        <v/>
      </c>
      <c r="V1437" s="9" t="str">
        <f t="shared" si="248"/>
        <v/>
      </c>
      <c r="W1437" s="28" t="str">
        <f t="shared" si="249"/>
        <v/>
      </c>
      <c r="X1437" s="114" t="str">
        <f t="shared" si="250"/>
        <v/>
      </c>
      <c r="Y1437" s="114" t="str">
        <f t="shared" si="251"/>
        <v/>
      </c>
      <c r="Z1437" s="114" t="str">
        <f t="shared" si="252"/>
        <v/>
      </c>
    </row>
    <row r="1438" spans="3:26" ht="15.75" customHeight="1" x14ac:dyDescent="0.2">
      <c r="C1438" t="str">
        <f t="shared" si="242"/>
        <v/>
      </c>
      <c r="E1438" s="3" t="str">
        <f>IF(B1438="","",IFERROR(VLOOKUP(B1438,Ingredients!$A:$G,4,FALSE),"ingredient not in list"))</f>
        <v/>
      </c>
      <c r="F1438" t="str">
        <f t="shared" si="243"/>
        <v/>
      </c>
      <c r="G1438" s="9" t="str">
        <f>IF(B1438="", "", IFERROR((VLOOKUP(B1438,Ingredients!$A:$H,8,FALSE)*(D1438/(VLOOKUP(B1438,Ingredients!$A:$H,3,FALSE)))), "ingredient not in list"))</f>
        <v/>
      </c>
      <c r="H1438" t="str">
        <f t="shared" si="244"/>
        <v/>
      </c>
      <c r="I1438" s="69" t="str">
        <f>IF($B1438="", "", IFERROR((VLOOKUP($B1438,Ingredients!$A:$K,9,FALSE)*($D1438/(VLOOKUP($B1438,Ingredients!$A:$K,3,FALSE)))), "ingredient not in list"))</f>
        <v/>
      </c>
      <c r="J1438" t="str">
        <f t="shared" si="245"/>
        <v/>
      </c>
      <c r="K1438" s="69" t="str">
        <f>IF($B1438="", "", IFERROR((VLOOKUP($B1438,Ingredients!$A:$K,10,FALSE)*($D1438/(VLOOKUP($B1438,Ingredients!$A:$K,3,FALSE)))), "ingredient not in list"))</f>
        <v/>
      </c>
      <c r="L1438" t="str">
        <f t="shared" si="246"/>
        <v/>
      </c>
      <c r="M1438" s="69" t="str">
        <f>IF($B1438="", "", IFERROR((VLOOKUP($B1438,Ingredients!$A:$K,11,FALSE)*($D1438/(VLOOKUP($B1438,Ingredients!$A:$K,3,FALSE)))), "ingredient not in list"))</f>
        <v/>
      </c>
      <c r="N1438" t="str">
        <f t="shared" si="247"/>
        <v/>
      </c>
      <c r="O1438" s="29" t="str">
        <f>IF($B1438="", "", IFERROR((VLOOKUP($B1438,Ingredients!$A:$H,6,FALSE)*($D1438/(VLOOKUP($B1438,Ingredients!$A:$H,3,FALSE)))), "ingredient not in list"))</f>
        <v/>
      </c>
      <c r="P1438" s="9" t="str">
        <f>IF(AND(G1438&lt;&gt;"",G1439=""),SUM(G$1:G1439)-SUM(P$1:P1437),"")</f>
        <v/>
      </c>
      <c r="Q1438" t="str">
        <f>IF(AND(O1438&lt;&gt;"",O1439=""),SUM(O$1:O1439)-SUM(Q$1:Q1437),"")</f>
        <v/>
      </c>
      <c r="R1438" s="114" t="str">
        <f>IF(AND(I1438&lt;&gt;"",I1439=""),SUM(I$1:I1439)-SUM(R$1:R1437),"")</f>
        <v/>
      </c>
      <c r="S1438" s="114" t="str">
        <f>IF(AND(K1438&lt;&gt;"",K1439=""),SUM(K$1:K1439)-SUM(S$1:S1437),"")</f>
        <v/>
      </c>
      <c r="T1438" s="114" t="str">
        <f>IF(AND(M1438&lt;&gt;"",M1439=""),SUM(M$1:M1439)-SUM(T$1:T1437),"")</f>
        <v/>
      </c>
      <c r="V1438" s="9" t="str">
        <f t="shared" si="248"/>
        <v/>
      </c>
      <c r="W1438" s="28" t="str">
        <f t="shared" si="249"/>
        <v/>
      </c>
      <c r="X1438" s="114" t="str">
        <f t="shared" si="250"/>
        <v/>
      </c>
      <c r="Y1438" s="114" t="str">
        <f t="shared" si="251"/>
        <v/>
      </c>
      <c r="Z1438" s="114" t="str">
        <f t="shared" si="252"/>
        <v/>
      </c>
    </row>
    <row r="1439" spans="3:26" ht="15.75" customHeight="1" x14ac:dyDescent="0.2">
      <c r="C1439" t="str">
        <f t="shared" si="242"/>
        <v/>
      </c>
      <c r="E1439" s="3" t="str">
        <f>IF(B1439="","",IFERROR(VLOOKUP(B1439,Ingredients!$A:$G,4,FALSE),"ingredient not in list"))</f>
        <v/>
      </c>
      <c r="F1439" t="str">
        <f t="shared" si="243"/>
        <v/>
      </c>
      <c r="G1439" s="9" t="str">
        <f>IF(B1439="", "", IFERROR((VLOOKUP(B1439,Ingredients!$A:$H,8,FALSE)*(D1439/(VLOOKUP(B1439,Ingredients!$A:$H,3,FALSE)))), "ingredient not in list"))</f>
        <v/>
      </c>
      <c r="H1439" t="str">
        <f t="shared" si="244"/>
        <v/>
      </c>
      <c r="I1439" s="69" t="str">
        <f>IF($B1439="", "", IFERROR((VLOOKUP($B1439,Ingredients!$A:$K,9,FALSE)*($D1439/(VLOOKUP($B1439,Ingredients!$A:$K,3,FALSE)))), "ingredient not in list"))</f>
        <v/>
      </c>
      <c r="J1439" t="str">
        <f t="shared" si="245"/>
        <v/>
      </c>
      <c r="K1439" s="69" t="str">
        <f>IF($B1439="", "", IFERROR((VLOOKUP($B1439,Ingredients!$A:$K,10,FALSE)*($D1439/(VLOOKUP($B1439,Ingredients!$A:$K,3,FALSE)))), "ingredient not in list"))</f>
        <v/>
      </c>
      <c r="L1439" t="str">
        <f t="shared" si="246"/>
        <v/>
      </c>
      <c r="M1439" s="69" t="str">
        <f>IF($B1439="", "", IFERROR((VLOOKUP($B1439,Ingredients!$A:$K,11,FALSE)*($D1439/(VLOOKUP($B1439,Ingredients!$A:$K,3,FALSE)))), "ingredient not in list"))</f>
        <v/>
      </c>
      <c r="N1439" t="str">
        <f t="shared" si="247"/>
        <v/>
      </c>
      <c r="O1439" s="29" t="str">
        <f>IF($B1439="", "", IFERROR((VLOOKUP($B1439,Ingredients!$A:$H,6,FALSE)*($D1439/(VLOOKUP($B1439,Ingredients!$A:$H,3,FALSE)))), "ingredient not in list"))</f>
        <v/>
      </c>
      <c r="P1439" s="9" t="str">
        <f>IF(AND(G1439&lt;&gt;"",G1440=""),SUM(G$1:G1440)-SUM(P$1:P1438),"")</f>
        <v/>
      </c>
      <c r="Q1439" t="str">
        <f>IF(AND(O1439&lt;&gt;"",O1440=""),SUM(O$1:O1440)-SUM(Q$1:Q1438),"")</f>
        <v/>
      </c>
      <c r="R1439" s="114" t="str">
        <f>IF(AND(I1439&lt;&gt;"",I1440=""),SUM(I$1:I1440)-SUM(R$1:R1438),"")</f>
        <v/>
      </c>
      <c r="S1439" s="114" t="str">
        <f>IF(AND(K1439&lt;&gt;"",K1440=""),SUM(K$1:K1440)-SUM(S$1:S1438),"")</f>
        <v/>
      </c>
      <c r="T1439" s="114" t="str">
        <f>IF(AND(M1439&lt;&gt;"",M1440=""),SUM(M$1:M1440)-SUM(T$1:T1438),"")</f>
        <v/>
      </c>
      <c r="V1439" s="9" t="str">
        <f t="shared" si="248"/>
        <v/>
      </c>
      <c r="W1439" s="28" t="str">
        <f t="shared" si="249"/>
        <v/>
      </c>
      <c r="X1439" s="114" t="str">
        <f t="shared" si="250"/>
        <v/>
      </c>
      <c r="Y1439" s="114" t="str">
        <f t="shared" si="251"/>
        <v/>
      </c>
      <c r="Z1439" s="114" t="str">
        <f t="shared" si="252"/>
        <v/>
      </c>
    </row>
    <row r="1440" spans="3:26" ht="15.75" customHeight="1" x14ac:dyDescent="0.2">
      <c r="C1440" t="str">
        <f t="shared" si="242"/>
        <v/>
      </c>
      <c r="E1440" s="3" t="str">
        <f>IF(B1440="","",IFERROR(VLOOKUP(B1440,Ingredients!$A:$G,4,FALSE),"ingredient not in list"))</f>
        <v/>
      </c>
      <c r="F1440" t="str">
        <f t="shared" si="243"/>
        <v/>
      </c>
      <c r="G1440" s="9" t="str">
        <f>IF(B1440="", "", IFERROR((VLOOKUP(B1440,Ingredients!$A:$H,8,FALSE)*(D1440/(VLOOKUP(B1440,Ingredients!$A:$H,3,FALSE)))), "ingredient not in list"))</f>
        <v/>
      </c>
      <c r="H1440" t="str">
        <f t="shared" si="244"/>
        <v/>
      </c>
      <c r="I1440" s="69" t="str">
        <f>IF($B1440="", "", IFERROR((VLOOKUP($B1440,Ingredients!$A:$K,9,FALSE)*($D1440/(VLOOKUP($B1440,Ingredients!$A:$K,3,FALSE)))), "ingredient not in list"))</f>
        <v/>
      </c>
      <c r="J1440" t="str">
        <f t="shared" si="245"/>
        <v/>
      </c>
      <c r="K1440" s="69" t="str">
        <f>IF($B1440="", "", IFERROR((VLOOKUP($B1440,Ingredients!$A:$K,10,FALSE)*($D1440/(VLOOKUP($B1440,Ingredients!$A:$K,3,FALSE)))), "ingredient not in list"))</f>
        <v/>
      </c>
      <c r="L1440" t="str">
        <f t="shared" si="246"/>
        <v/>
      </c>
      <c r="M1440" s="69" t="str">
        <f>IF($B1440="", "", IFERROR((VLOOKUP($B1440,Ingredients!$A:$K,11,FALSE)*($D1440/(VLOOKUP($B1440,Ingredients!$A:$K,3,FALSE)))), "ingredient not in list"))</f>
        <v/>
      </c>
      <c r="N1440" t="str">
        <f t="shared" si="247"/>
        <v/>
      </c>
      <c r="O1440" s="29" t="str">
        <f>IF($B1440="", "", IFERROR((VLOOKUP($B1440,Ingredients!$A:$H,6,FALSE)*($D1440/(VLOOKUP($B1440,Ingredients!$A:$H,3,FALSE)))), "ingredient not in list"))</f>
        <v/>
      </c>
      <c r="P1440" s="9" t="str">
        <f>IF(AND(G1440&lt;&gt;"",G1441=""),SUM(G$1:G1441)-SUM(P$1:P1439),"")</f>
        <v/>
      </c>
      <c r="Q1440" t="str">
        <f>IF(AND(O1440&lt;&gt;"",O1441=""),SUM(O$1:O1441)-SUM(Q$1:Q1439),"")</f>
        <v/>
      </c>
      <c r="R1440" s="114" t="str">
        <f>IF(AND(I1440&lt;&gt;"",I1441=""),SUM(I$1:I1441)-SUM(R$1:R1439),"")</f>
        <v/>
      </c>
      <c r="S1440" s="114" t="str">
        <f>IF(AND(K1440&lt;&gt;"",K1441=""),SUM(K$1:K1441)-SUM(S$1:S1439),"")</f>
        <v/>
      </c>
      <c r="T1440" s="114" t="str">
        <f>IF(AND(M1440&lt;&gt;"",M1441=""),SUM(M$1:M1441)-SUM(T$1:T1439),"")</f>
        <v/>
      </c>
      <c r="V1440" s="9" t="str">
        <f t="shared" si="248"/>
        <v/>
      </c>
      <c r="W1440" s="28" t="str">
        <f t="shared" si="249"/>
        <v/>
      </c>
      <c r="X1440" s="114" t="str">
        <f t="shared" si="250"/>
        <v/>
      </c>
      <c r="Y1440" s="114" t="str">
        <f t="shared" si="251"/>
        <v/>
      </c>
      <c r="Z1440" s="114" t="str">
        <f t="shared" si="252"/>
        <v/>
      </c>
    </row>
    <row r="1441" spans="3:26" ht="15.75" customHeight="1" x14ac:dyDescent="0.2">
      <c r="C1441" t="str">
        <f t="shared" si="242"/>
        <v/>
      </c>
      <c r="E1441" s="3" t="str">
        <f>IF(B1441="","",IFERROR(VLOOKUP(B1441,Ingredients!$A:$G,4,FALSE),"ingredient not in list"))</f>
        <v/>
      </c>
      <c r="F1441" t="str">
        <f t="shared" si="243"/>
        <v/>
      </c>
      <c r="G1441" s="9" t="str">
        <f>IF(B1441="", "", IFERROR((VLOOKUP(B1441,Ingredients!$A:$H,8,FALSE)*(D1441/(VLOOKUP(B1441,Ingredients!$A:$H,3,FALSE)))), "ingredient not in list"))</f>
        <v/>
      </c>
      <c r="H1441" t="str">
        <f t="shared" si="244"/>
        <v/>
      </c>
      <c r="I1441" s="69" t="str">
        <f>IF($B1441="", "", IFERROR((VLOOKUP($B1441,Ingredients!$A:$K,9,FALSE)*($D1441/(VLOOKUP($B1441,Ingredients!$A:$K,3,FALSE)))), "ingredient not in list"))</f>
        <v/>
      </c>
      <c r="J1441" t="str">
        <f t="shared" si="245"/>
        <v/>
      </c>
      <c r="K1441" s="69" t="str">
        <f>IF($B1441="", "", IFERROR((VLOOKUP($B1441,Ingredients!$A:$K,10,FALSE)*($D1441/(VLOOKUP($B1441,Ingredients!$A:$K,3,FALSE)))), "ingredient not in list"))</f>
        <v/>
      </c>
      <c r="L1441" t="str">
        <f t="shared" si="246"/>
        <v/>
      </c>
      <c r="M1441" s="69" t="str">
        <f>IF($B1441="", "", IFERROR((VLOOKUP($B1441,Ingredients!$A:$K,11,FALSE)*($D1441/(VLOOKUP($B1441,Ingredients!$A:$K,3,FALSE)))), "ingredient not in list"))</f>
        <v/>
      </c>
      <c r="N1441" t="str">
        <f t="shared" si="247"/>
        <v/>
      </c>
      <c r="O1441" s="29" t="str">
        <f>IF($B1441="", "", IFERROR((VLOOKUP($B1441,Ingredients!$A:$H,6,FALSE)*($D1441/(VLOOKUP($B1441,Ingredients!$A:$H,3,FALSE)))), "ingredient not in list"))</f>
        <v/>
      </c>
      <c r="P1441" s="9" t="str">
        <f>IF(AND(G1441&lt;&gt;"",G1442=""),SUM(G$1:G1442)-SUM(P$1:P1440),"")</f>
        <v/>
      </c>
      <c r="Q1441" t="str">
        <f>IF(AND(O1441&lt;&gt;"",O1442=""),SUM(O$1:O1442)-SUM(Q$1:Q1440),"")</f>
        <v/>
      </c>
      <c r="R1441" s="114" t="str">
        <f>IF(AND(I1441&lt;&gt;"",I1442=""),SUM(I$1:I1442)-SUM(R$1:R1440),"")</f>
        <v/>
      </c>
      <c r="S1441" s="114" t="str">
        <f>IF(AND(K1441&lt;&gt;"",K1442=""),SUM(K$1:K1442)-SUM(S$1:S1440),"")</f>
        <v/>
      </c>
      <c r="T1441" s="114" t="str">
        <f>IF(AND(M1441&lt;&gt;"",M1442=""),SUM(M$1:M1442)-SUM(T$1:T1440),"")</f>
        <v/>
      </c>
      <c r="V1441" s="9" t="str">
        <f t="shared" si="248"/>
        <v/>
      </c>
      <c r="W1441" s="28" t="str">
        <f t="shared" si="249"/>
        <v/>
      </c>
      <c r="X1441" s="114" t="str">
        <f t="shared" si="250"/>
        <v/>
      </c>
      <c r="Y1441" s="114" t="str">
        <f t="shared" si="251"/>
        <v/>
      </c>
      <c r="Z1441" s="114" t="str">
        <f t="shared" si="252"/>
        <v/>
      </c>
    </row>
    <row r="1442" spans="3:26" ht="15.75" customHeight="1" x14ac:dyDescent="0.2">
      <c r="C1442" t="str">
        <f t="shared" si="242"/>
        <v/>
      </c>
      <c r="E1442" s="3" t="str">
        <f>IF(B1442="","",IFERROR(VLOOKUP(B1442,Ingredients!$A:$G,4,FALSE),"ingredient not in list"))</f>
        <v/>
      </c>
      <c r="F1442" t="str">
        <f t="shared" si="243"/>
        <v/>
      </c>
      <c r="G1442" s="9" t="str">
        <f>IF(B1442="", "", IFERROR((VLOOKUP(B1442,Ingredients!$A:$H,8,FALSE)*(D1442/(VLOOKUP(B1442,Ingredients!$A:$H,3,FALSE)))), "ingredient not in list"))</f>
        <v/>
      </c>
      <c r="H1442" t="str">
        <f t="shared" si="244"/>
        <v/>
      </c>
      <c r="I1442" s="69" t="str">
        <f>IF($B1442="", "", IFERROR((VLOOKUP($B1442,Ingredients!$A:$K,9,FALSE)*($D1442/(VLOOKUP($B1442,Ingredients!$A:$K,3,FALSE)))), "ingredient not in list"))</f>
        <v/>
      </c>
      <c r="J1442" t="str">
        <f t="shared" si="245"/>
        <v/>
      </c>
      <c r="K1442" s="69" t="str">
        <f>IF($B1442="", "", IFERROR((VLOOKUP($B1442,Ingredients!$A:$K,10,FALSE)*($D1442/(VLOOKUP($B1442,Ingredients!$A:$K,3,FALSE)))), "ingredient not in list"))</f>
        <v/>
      </c>
      <c r="L1442" t="str">
        <f t="shared" si="246"/>
        <v/>
      </c>
      <c r="M1442" s="69" t="str">
        <f>IF($B1442="", "", IFERROR((VLOOKUP($B1442,Ingredients!$A:$K,11,FALSE)*($D1442/(VLOOKUP($B1442,Ingredients!$A:$K,3,FALSE)))), "ingredient not in list"))</f>
        <v/>
      </c>
      <c r="N1442" t="str">
        <f t="shared" si="247"/>
        <v/>
      </c>
      <c r="O1442" s="29" t="str">
        <f>IF($B1442="", "", IFERROR((VLOOKUP($B1442,Ingredients!$A:$H,6,FALSE)*($D1442/(VLOOKUP($B1442,Ingredients!$A:$H,3,FALSE)))), "ingredient not in list"))</f>
        <v/>
      </c>
      <c r="P1442" s="9" t="str">
        <f>IF(AND(G1442&lt;&gt;"",G1443=""),SUM(G$1:G1443)-SUM(P$1:P1441),"")</f>
        <v/>
      </c>
      <c r="Q1442" t="str">
        <f>IF(AND(O1442&lt;&gt;"",O1443=""),SUM(O$1:O1443)-SUM(Q$1:Q1441),"")</f>
        <v/>
      </c>
      <c r="R1442" s="114" t="str">
        <f>IF(AND(I1442&lt;&gt;"",I1443=""),SUM(I$1:I1443)-SUM(R$1:R1441),"")</f>
        <v/>
      </c>
      <c r="S1442" s="114" t="str">
        <f>IF(AND(K1442&lt;&gt;"",K1443=""),SUM(K$1:K1443)-SUM(S$1:S1441),"")</f>
        <v/>
      </c>
      <c r="T1442" s="114" t="str">
        <f>IF(AND(M1442&lt;&gt;"",M1443=""),SUM(M$1:M1443)-SUM(T$1:T1441),"")</f>
        <v/>
      </c>
      <c r="V1442" s="9" t="str">
        <f t="shared" si="248"/>
        <v/>
      </c>
      <c r="W1442" s="28" t="str">
        <f t="shared" si="249"/>
        <v/>
      </c>
      <c r="X1442" s="114" t="str">
        <f t="shared" si="250"/>
        <v/>
      </c>
      <c r="Y1442" s="114" t="str">
        <f t="shared" si="251"/>
        <v/>
      </c>
      <c r="Z1442" s="114" t="str">
        <f t="shared" si="252"/>
        <v/>
      </c>
    </row>
    <row r="1443" spans="3:26" ht="15.75" customHeight="1" x14ac:dyDescent="0.2">
      <c r="C1443" t="str">
        <f t="shared" si="242"/>
        <v/>
      </c>
      <c r="E1443" s="3" t="str">
        <f>IF(B1443="","",IFERROR(VLOOKUP(B1443,Ingredients!$A:$G,4,FALSE),"ingredient not in list"))</f>
        <v/>
      </c>
      <c r="F1443" t="str">
        <f t="shared" si="243"/>
        <v/>
      </c>
      <c r="G1443" s="9" t="str">
        <f>IF(B1443="", "", IFERROR((VLOOKUP(B1443,Ingredients!$A:$H,8,FALSE)*(D1443/(VLOOKUP(B1443,Ingredients!$A:$H,3,FALSE)))), "ingredient not in list"))</f>
        <v/>
      </c>
      <c r="H1443" t="str">
        <f t="shared" si="244"/>
        <v/>
      </c>
      <c r="I1443" s="69" t="str">
        <f>IF($B1443="", "", IFERROR((VLOOKUP($B1443,Ingredients!$A:$K,9,FALSE)*($D1443/(VLOOKUP($B1443,Ingredients!$A:$K,3,FALSE)))), "ingredient not in list"))</f>
        <v/>
      </c>
      <c r="J1443" t="str">
        <f t="shared" si="245"/>
        <v/>
      </c>
      <c r="K1443" s="69" t="str">
        <f>IF($B1443="", "", IFERROR((VLOOKUP($B1443,Ingredients!$A:$K,10,FALSE)*($D1443/(VLOOKUP($B1443,Ingredients!$A:$K,3,FALSE)))), "ingredient not in list"))</f>
        <v/>
      </c>
      <c r="L1443" t="str">
        <f t="shared" si="246"/>
        <v/>
      </c>
      <c r="M1443" s="69" t="str">
        <f>IF($B1443="", "", IFERROR((VLOOKUP($B1443,Ingredients!$A:$K,11,FALSE)*($D1443/(VLOOKUP($B1443,Ingredients!$A:$K,3,FALSE)))), "ingredient not in list"))</f>
        <v/>
      </c>
      <c r="N1443" t="str">
        <f t="shared" si="247"/>
        <v/>
      </c>
      <c r="O1443" s="29" t="str">
        <f>IF($B1443="", "", IFERROR((VLOOKUP($B1443,Ingredients!$A:$H,6,FALSE)*($D1443/(VLOOKUP($B1443,Ingredients!$A:$H,3,FALSE)))), "ingredient not in list"))</f>
        <v/>
      </c>
      <c r="P1443" s="9" t="str">
        <f>IF(AND(G1443&lt;&gt;"",G1444=""),SUM(G$1:G1444)-SUM(P$1:P1442),"")</f>
        <v/>
      </c>
      <c r="Q1443" t="str">
        <f>IF(AND(O1443&lt;&gt;"",O1444=""),SUM(O$1:O1444)-SUM(Q$1:Q1442),"")</f>
        <v/>
      </c>
      <c r="R1443" s="114" t="str">
        <f>IF(AND(I1443&lt;&gt;"",I1444=""),SUM(I$1:I1444)-SUM(R$1:R1442),"")</f>
        <v/>
      </c>
      <c r="S1443" s="114" t="str">
        <f>IF(AND(K1443&lt;&gt;"",K1444=""),SUM(K$1:K1444)-SUM(S$1:S1442),"")</f>
        <v/>
      </c>
      <c r="T1443" s="114" t="str">
        <f>IF(AND(M1443&lt;&gt;"",M1444=""),SUM(M$1:M1444)-SUM(T$1:T1442),"")</f>
        <v/>
      </c>
      <c r="V1443" s="9" t="str">
        <f t="shared" si="248"/>
        <v/>
      </c>
      <c r="W1443" s="28" t="str">
        <f t="shared" si="249"/>
        <v/>
      </c>
      <c r="X1443" s="114" t="str">
        <f t="shared" si="250"/>
        <v/>
      </c>
      <c r="Y1443" s="114" t="str">
        <f t="shared" si="251"/>
        <v/>
      </c>
      <c r="Z1443" s="114" t="str">
        <f t="shared" si="252"/>
        <v/>
      </c>
    </row>
    <row r="1444" spans="3:26" ht="15.75" customHeight="1" x14ac:dyDescent="0.2">
      <c r="C1444" t="str">
        <f t="shared" si="242"/>
        <v/>
      </c>
      <c r="E1444" s="3" t="str">
        <f>IF(B1444="","",IFERROR(VLOOKUP(B1444,Ingredients!$A:$G,4,FALSE),"ingredient not in list"))</f>
        <v/>
      </c>
      <c r="F1444" t="str">
        <f t="shared" si="243"/>
        <v/>
      </c>
      <c r="G1444" s="9" t="str">
        <f>IF(B1444="", "", IFERROR((VLOOKUP(B1444,Ingredients!$A:$H,8,FALSE)*(D1444/(VLOOKUP(B1444,Ingredients!$A:$H,3,FALSE)))), "ingredient not in list"))</f>
        <v/>
      </c>
      <c r="H1444" t="str">
        <f t="shared" si="244"/>
        <v/>
      </c>
      <c r="I1444" s="69" t="str">
        <f>IF($B1444="", "", IFERROR((VLOOKUP($B1444,Ingredients!$A:$K,9,FALSE)*($D1444/(VLOOKUP($B1444,Ingredients!$A:$K,3,FALSE)))), "ingredient not in list"))</f>
        <v/>
      </c>
      <c r="J1444" t="str">
        <f t="shared" si="245"/>
        <v/>
      </c>
      <c r="K1444" s="69" t="str">
        <f>IF($B1444="", "", IFERROR((VLOOKUP($B1444,Ingredients!$A:$K,10,FALSE)*($D1444/(VLOOKUP($B1444,Ingredients!$A:$K,3,FALSE)))), "ingredient not in list"))</f>
        <v/>
      </c>
      <c r="L1444" t="str">
        <f t="shared" si="246"/>
        <v/>
      </c>
      <c r="M1444" s="69" t="str">
        <f>IF($B1444="", "", IFERROR((VLOOKUP($B1444,Ingredients!$A:$K,11,FALSE)*($D1444/(VLOOKUP($B1444,Ingredients!$A:$K,3,FALSE)))), "ingredient not in list"))</f>
        <v/>
      </c>
      <c r="N1444" t="str">
        <f t="shared" si="247"/>
        <v/>
      </c>
      <c r="O1444" s="29" t="str">
        <f>IF($B1444="", "", IFERROR((VLOOKUP($B1444,Ingredients!$A:$H,6,FALSE)*($D1444/(VLOOKUP($B1444,Ingredients!$A:$H,3,FALSE)))), "ingredient not in list"))</f>
        <v/>
      </c>
      <c r="P1444" s="9" t="str">
        <f>IF(AND(G1444&lt;&gt;"",G1445=""),SUM(G$1:G1445)-SUM(P$1:P1443),"")</f>
        <v/>
      </c>
      <c r="Q1444" t="str">
        <f>IF(AND(O1444&lt;&gt;"",O1445=""),SUM(O$1:O1445)-SUM(Q$1:Q1443),"")</f>
        <v/>
      </c>
      <c r="R1444" s="114" t="str">
        <f>IF(AND(I1444&lt;&gt;"",I1445=""),SUM(I$1:I1445)-SUM(R$1:R1443),"")</f>
        <v/>
      </c>
      <c r="S1444" s="114" t="str">
        <f>IF(AND(K1444&lt;&gt;"",K1445=""),SUM(K$1:K1445)-SUM(S$1:S1443),"")</f>
        <v/>
      </c>
      <c r="T1444" s="114" t="str">
        <f>IF(AND(M1444&lt;&gt;"",M1445=""),SUM(M$1:M1445)-SUM(T$1:T1443),"")</f>
        <v/>
      </c>
      <c r="V1444" s="9" t="str">
        <f t="shared" si="248"/>
        <v/>
      </c>
      <c r="W1444" s="28" t="str">
        <f t="shared" si="249"/>
        <v/>
      </c>
      <c r="X1444" s="114" t="str">
        <f t="shared" si="250"/>
        <v/>
      </c>
      <c r="Y1444" s="114" t="str">
        <f t="shared" si="251"/>
        <v/>
      </c>
      <c r="Z1444" s="114" t="str">
        <f t="shared" si="252"/>
        <v/>
      </c>
    </row>
    <row r="1445" spans="3:26" ht="15.75" customHeight="1" x14ac:dyDescent="0.2">
      <c r="C1445" t="str">
        <f t="shared" si="242"/>
        <v/>
      </c>
      <c r="E1445" s="3" t="str">
        <f>IF(B1445="","",IFERROR(VLOOKUP(B1445,Ingredients!$A:$G,4,FALSE),"ingredient not in list"))</f>
        <v/>
      </c>
      <c r="F1445" t="str">
        <f t="shared" si="243"/>
        <v/>
      </c>
      <c r="G1445" s="9" t="str">
        <f>IF(B1445="", "", IFERROR((VLOOKUP(B1445,Ingredients!$A:$H,8,FALSE)*(D1445/(VLOOKUP(B1445,Ingredients!$A:$H,3,FALSE)))), "ingredient not in list"))</f>
        <v/>
      </c>
      <c r="H1445" t="str">
        <f t="shared" si="244"/>
        <v/>
      </c>
      <c r="I1445" s="69" t="str">
        <f>IF($B1445="", "", IFERROR((VLOOKUP($B1445,Ingredients!$A:$K,9,FALSE)*($D1445/(VLOOKUP($B1445,Ingredients!$A:$K,3,FALSE)))), "ingredient not in list"))</f>
        <v/>
      </c>
      <c r="J1445" t="str">
        <f t="shared" si="245"/>
        <v/>
      </c>
      <c r="K1445" s="69" t="str">
        <f>IF($B1445="", "", IFERROR((VLOOKUP($B1445,Ingredients!$A:$K,10,FALSE)*($D1445/(VLOOKUP($B1445,Ingredients!$A:$K,3,FALSE)))), "ingredient not in list"))</f>
        <v/>
      </c>
      <c r="L1445" t="str">
        <f t="shared" si="246"/>
        <v/>
      </c>
      <c r="M1445" s="69" t="str">
        <f>IF($B1445="", "", IFERROR((VLOOKUP($B1445,Ingredients!$A:$K,11,FALSE)*($D1445/(VLOOKUP($B1445,Ingredients!$A:$K,3,FALSE)))), "ingredient not in list"))</f>
        <v/>
      </c>
      <c r="N1445" t="str">
        <f t="shared" si="247"/>
        <v/>
      </c>
      <c r="O1445" s="29" t="str">
        <f>IF($B1445="", "", IFERROR((VLOOKUP($B1445,Ingredients!$A:$H,6,FALSE)*($D1445/(VLOOKUP($B1445,Ingredients!$A:$H,3,FALSE)))), "ingredient not in list"))</f>
        <v/>
      </c>
      <c r="P1445" s="9" t="str">
        <f>IF(AND(G1445&lt;&gt;"",G1446=""),SUM(G$1:G1446)-SUM(P$1:P1444),"")</f>
        <v/>
      </c>
      <c r="Q1445" t="str">
        <f>IF(AND(O1445&lt;&gt;"",O1446=""),SUM(O$1:O1446)-SUM(Q$1:Q1444),"")</f>
        <v/>
      </c>
      <c r="R1445" s="114" t="str">
        <f>IF(AND(I1445&lt;&gt;"",I1446=""),SUM(I$1:I1446)-SUM(R$1:R1444),"")</f>
        <v/>
      </c>
      <c r="S1445" s="114" t="str">
        <f>IF(AND(K1445&lt;&gt;"",K1446=""),SUM(K$1:K1446)-SUM(S$1:S1444),"")</f>
        <v/>
      </c>
      <c r="T1445" s="114" t="str">
        <f>IF(AND(M1445&lt;&gt;"",M1446=""),SUM(M$1:M1446)-SUM(T$1:T1444),"")</f>
        <v/>
      </c>
      <c r="V1445" s="9" t="str">
        <f t="shared" si="248"/>
        <v/>
      </c>
      <c r="W1445" s="28" t="str">
        <f t="shared" si="249"/>
        <v/>
      </c>
      <c r="X1445" s="114" t="str">
        <f t="shared" si="250"/>
        <v/>
      </c>
      <c r="Y1445" s="114" t="str">
        <f t="shared" si="251"/>
        <v/>
      </c>
      <c r="Z1445" s="114" t="str">
        <f t="shared" si="252"/>
        <v/>
      </c>
    </row>
    <row r="1446" spans="3:26" ht="15.75" customHeight="1" x14ac:dyDescent="0.2">
      <c r="C1446" t="str">
        <f t="shared" si="242"/>
        <v/>
      </c>
      <c r="E1446" s="3" t="str">
        <f>IF(B1446="","",IFERROR(VLOOKUP(B1446,Ingredients!$A:$G,4,FALSE),"ingredient not in list"))</f>
        <v/>
      </c>
      <c r="F1446" t="str">
        <f t="shared" si="243"/>
        <v/>
      </c>
      <c r="G1446" s="9" t="str">
        <f>IF(B1446="", "", IFERROR((VLOOKUP(B1446,Ingredients!$A:$H,8,FALSE)*(D1446/(VLOOKUP(B1446,Ingredients!$A:$H,3,FALSE)))), "ingredient not in list"))</f>
        <v/>
      </c>
      <c r="H1446" t="str">
        <f t="shared" si="244"/>
        <v/>
      </c>
      <c r="I1446" s="69" t="str">
        <f>IF($B1446="", "", IFERROR((VLOOKUP($B1446,Ingredients!$A:$K,9,FALSE)*($D1446/(VLOOKUP($B1446,Ingredients!$A:$K,3,FALSE)))), "ingredient not in list"))</f>
        <v/>
      </c>
      <c r="J1446" t="str">
        <f t="shared" si="245"/>
        <v/>
      </c>
      <c r="K1446" s="69" t="str">
        <f>IF($B1446="", "", IFERROR((VLOOKUP($B1446,Ingredients!$A:$K,10,FALSE)*($D1446/(VLOOKUP($B1446,Ingredients!$A:$K,3,FALSE)))), "ingredient not in list"))</f>
        <v/>
      </c>
      <c r="L1446" t="str">
        <f t="shared" si="246"/>
        <v/>
      </c>
      <c r="M1446" s="69" t="str">
        <f>IF($B1446="", "", IFERROR((VLOOKUP($B1446,Ingredients!$A:$K,11,FALSE)*($D1446/(VLOOKUP($B1446,Ingredients!$A:$K,3,FALSE)))), "ingredient not in list"))</f>
        <v/>
      </c>
      <c r="N1446" t="str">
        <f t="shared" si="247"/>
        <v/>
      </c>
      <c r="O1446" s="29" t="str">
        <f>IF($B1446="", "", IFERROR((VLOOKUP($B1446,Ingredients!$A:$H,6,FALSE)*($D1446/(VLOOKUP($B1446,Ingredients!$A:$H,3,FALSE)))), "ingredient not in list"))</f>
        <v/>
      </c>
      <c r="P1446" s="9" t="str">
        <f>IF(AND(G1446&lt;&gt;"",G1447=""),SUM(G$1:G1447)-SUM(P$1:P1445),"")</f>
        <v/>
      </c>
      <c r="Q1446" t="str">
        <f>IF(AND(O1446&lt;&gt;"",O1447=""),SUM(O$1:O1447)-SUM(Q$1:Q1445),"")</f>
        <v/>
      </c>
      <c r="R1446" s="114" t="str">
        <f>IF(AND(I1446&lt;&gt;"",I1447=""),SUM(I$1:I1447)-SUM(R$1:R1445),"")</f>
        <v/>
      </c>
      <c r="S1446" s="114" t="str">
        <f>IF(AND(K1446&lt;&gt;"",K1447=""),SUM(K$1:K1447)-SUM(S$1:S1445),"")</f>
        <v/>
      </c>
      <c r="T1446" s="114" t="str">
        <f>IF(AND(M1446&lt;&gt;"",M1447=""),SUM(M$1:M1447)-SUM(T$1:T1445),"")</f>
        <v/>
      </c>
      <c r="V1446" s="9" t="str">
        <f t="shared" si="248"/>
        <v/>
      </c>
      <c r="W1446" s="28" t="str">
        <f t="shared" si="249"/>
        <v/>
      </c>
      <c r="X1446" s="114" t="str">
        <f t="shared" si="250"/>
        <v/>
      </c>
      <c r="Y1446" s="114" t="str">
        <f t="shared" si="251"/>
        <v/>
      </c>
      <c r="Z1446" s="114" t="str">
        <f t="shared" si="252"/>
        <v/>
      </c>
    </row>
    <row r="1447" spans="3:26" ht="15.75" customHeight="1" x14ac:dyDescent="0.2">
      <c r="C1447" t="str">
        <f t="shared" si="242"/>
        <v/>
      </c>
      <c r="E1447" s="3" t="str">
        <f>IF(B1447="","",IFERROR(VLOOKUP(B1447,Ingredients!$A:$G,4,FALSE),"ingredient not in list"))</f>
        <v/>
      </c>
      <c r="F1447" t="str">
        <f t="shared" si="243"/>
        <v/>
      </c>
      <c r="G1447" s="9" t="str">
        <f>IF(B1447="", "", IFERROR((VLOOKUP(B1447,Ingredients!$A:$H,8,FALSE)*(D1447/(VLOOKUP(B1447,Ingredients!$A:$H,3,FALSE)))), "ingredient not in list"))</f>
        <v/>
      </c>
      <c r="H1447" t="str">
        <f t="shared" si="244"/>
        <v/>
      </c>
      <c r="I1447" s="69" t="str">
        <f>IF($B1447="", "", IFERROR((VLOOKUP($B1447,Ingredients!$A:$K,9,FALSE)*($D1447/(VLOOKUP($B1447,Ingredients!$A:$K,3,FALSE)))), "ingredient not in list"))</f>
        <v/>
      </c>
      <c r="J1447" t="str">
        <f t="shared" si="245"/>
        <v/>
      </c>
      <c r="K1447" s="69" t="str">
        <f>IF($B1447="", "", IFERROR((VLOOKUP($B1447,Ingredients!$A:$K,10,FALSE)*($D1447/(VLOOKUP($B1447,Ingredients!$A:$K,3,FALSE)))), "ingredient not in list"))</f>
        <v/>
      </c>
      <c r="L1447" t="str">
        <f t="shared" si="246"/>
        <v/>
      </c>
      <c r="M1447" s="69" t="str">
        <f>IF($B1447="", "", IFERROR((VLOOKUP($B1447,Ingredients!$A:$K,11,FALSE)*($D1447/(VLOOKUP($B1447,Ingredients!$A:$K,3,FALSE)))), "ingredient not in list"))</f>
        <v/>
      </c>
      <c r="N1447" t="str">
        <f t="shared" si="247"/>
        <v/>
      </c>
      <c r="O1447" s="29" t="str">
        <f>IF($B1447="", "", IFERROR((VLOOKUP($B1447,Ingredients!$A:$H,6,FALSE)*($D1447/(VLOOKUP($B1447,Ingredients!$A:$H,3,FALSE)))), "ingredient not in list"))</f>
        <v/>
      </c>
      <c r="P1447" s="9" t="str">
        <f>IF(AND(G1447&lt;&gt;"",G1448=""),SUM(G$1:G1448)-SUM(P$1:P1446),"")</f>
        <v/>
      </c>
      <c r="Q1447" t="str">
        <f>IF(AND(O1447&lt;&gt;"",O1448=""),SUM(O$1:O1448)-SUM(Q$1:Q1446),"")</f>
        <v/>
      </c>
      <c r="R1447" s="114" t="str">
        <f>IF(AND(I1447&lt;&gt;"",I1448=""),SUM(I$1:I1448)-SUM(R$1:R1446),"")</f>
        <v/>
      </c>
      <c r="S1447" s="114" t="str">
        <f>IF(AND(K1447&lt;&gt;"",K1448=""),SUM(K$1:K1448)-SUM(S$1:S1446),"")</f>
        <v/>
      </c>
      <c r="T1447" s="114" t="str">
        <f>IF(AND(M1447&lt;&gt;"",M1448=""),SUM(M$1:M1448)-SUM(T$1:T1446),"")</f>
        <v/>
      </c>
      <c r="V1447" s="9" t="str">
        <f t="shared" si="248"/>
        <v/>
      </c>
      <c r="W1447" s="28" t="str">
        <f t="shared" si="249"/>
        <v/>
      </c>
      <c r="X1447" s="114" t="str">
        <f t="shared" si="250"/>
        <v/>
      </c>
      <c r="Y1447" s="114" t="str">
        <f t="shared" si="251"/>
        <v/>
      </c>
      <c r="Z1447" s="114" t="str">
        <f t="shared" si="252"/>
        <v/>
      </c>
    </row>
    <row r="1448" spans="3:26" ht="15.75" customHeight="1" x14ac:dyDescent="0.2">
      <c r="C1448" t="str">
        <f t="shared" si="242"/>
        <v/>
      </c>
      <c r="E1448" s="3" t="str">
        <f>IF(B1448="","",IFERROR(VLOOKUP(B1448,Ingredients!$A:$G,4,FALSE),"ingredient not in list"))</f>
        <v/>
      </c>
      <c r="F1448" t="str">
        <f t="shared" si="243"/>
        <v/>
      </c>
      <c r="G1448" s="9" t="str">
        <f>IF(B1448="", "", IFERROR((VLOOKUP(B1448,Ingredients!$A:$H,8,FALSE)*(D1448/(VLOOKUP(B1448,Ingredients!$A:$H,3,FALSE)))), "ingredient not in list"))</f>
        <v/>
      </c>
      <c r="H1448" t="str">
        <f t="shared" si="244"/>
        <v/>
      </c>
      <c r="I1448" s="69" t="str">
        <f>IF($B1448="", "", IFERROR((VLOOKUP($B1448,Ingredients!$A:$K,9,FALSE)*($D1448/(VLOOKUP($B1448,Ingredients!$A:$K,3,FALSE)))), "ingredient not in list"))</f>
        <v/>
      </c>
      <c r="J1448" t="str">
        <f t="shared" si="245"/>
        <v/>
      </c>
      <c r="K1448" s="69" t="str">
        <f>IF($B1448="", "", IFERROR((VLOOKUP($B1448,Ingredients!$A:$K,10,FALSE)*($D1448/(VLOOKUP($B1448,Ingredients!$A:$K,3,FALSE)))), "ingredient not in list"))</f>
        <v/>
      </c>
      <c r="L1448" t="str">
        <f t="shared" si="246"/>
        <v/>
      </c>
      <c r="M1448" s="69" t="str">
        <f>IF($B1448="", "", IFERROR((VLOOKUP($B1448,Ingredients!$A:$K,11,FALSE)*($D1448/(VLOOKUP($B1448,Ingredients!$A:$K,3,FALSE)))), "ingredient not in list"))</f>
        <v/>
      </c>
      <c r="N1448" t="str">
        <f t="shared" si="247"/>
        <v/>
      </c>
      <c r="O1448" s="29" t="str">
        <f>IF($B1448="", "", IFERROR((VLOOKUP($B1448,Ingredients!$A:$H,6,FALSE)*($D1448/(VLOOKUP($B1448,Ingredients!$A:$H,3,FALSE)))), "ingredient not in list"))</f>
        <v/>
      </c>
      <c r="P1448" s="9" t="str">
        <f>IF(AND(G1448&lt;&gt;"",G1449=""),SUM(G$1:G1449)-SUM(P$1:P1447),"")</f>
        <v/>
      </c>
      <c r="Q1448" t="str">
        <f>IF(AND(O1448&lt;&gt;"",O1449=""),SUM(O$1:O1449)-SUM(Q$1:Q1447),"")</f>
        <v/>
      </c>
      <c r="R1448" s="114" t="str">
        <f>IF(AND(I1448&lt;&gt;"",I1449=""),SUM(I$1:I1449)-SUM(R$1:R1447),"")</f>
        <v/>
      </c>
      <c r="S1448" s="114" t="str">
        <f>IF(AND(K1448&lt;&gt;"",K1449=""),SUM(K$1:K1449)-SUM(S$1:S1447),"")</f>
        <v/>
      </c>
      <c r="T1448" s="114" t="str">
        <f>IF(AND(M1448&lt;&gt;"",M1449=""),SUM(M$1:M1449)-SUM(T$1:T1447),"")</f>
        <v/>
      </c>
      <c r="V1448" s="9" t="str">
        <f t="shared" si="248"/>
        <v/>
      </c>
      <c r="W1448" s="28" t="str">
        <f t="shared" si="249"/>
        <v/>
      </c>
      <c r="X1448" s="114" t="str">
        <f t="shared" si="250"/>
        <v/>
      </c>
      <c r="Y1448" s="114" t="str">
        <f t="shared" si="251"/>
        <v/>
      </c>
      <c r="Z1448" s="114" t="str">
        <f t="shared" si="252"/>
        <v/>
      </c>
    </row>
    <row r="1449" spans="3:26" ht="15.75" customHeight="1" x14ac:dyDescent="0.2">
      <c r="C1449" t="str">
        <f t="shared" si="242"/>
        <v/>
      </c>
      <c r="E1449" s="3" t="str">
        <f>IF(B1449="","",IFERROR(VLOOKUP(B1449,Ingredients!$A:$G,4,FALSE),"ingredient not in list"))</f>
        <v/>
      </c>
      <c r="F1449" t="str">
        <f t="shared" si="243"/>
        <v/>
      </c>
      <c r="G1449" s="9" t="str">
        <f>IF(B1449="", "", IFERROR((VLOOKUP(B1449,Ingredients!$A:$H,8,FALSE)*(D1449/(VLOOKUP(B1449,Ingredients!$A:$H,3,FALSE)))), "ingredient not in list"))</f>
        <v/>
      </c>
      <c r="H1449" t="str">
        <f t="shared" si="244"/>
        <v/>
      </c>
      <c r="I1449" s="69" t="str">
        <f>IF($B1449="", "", IFERROR((VLOOKUP($B1449,Ingredients!$A:$K,9,FALSE)*($D1449/(VLOOKUP($B1449,Ingredients!$A:$K,3,FALSE)))), "ingredient not in list"))</f>
        <v/>
      </c>
      <c r="J1449" t="str">
        <f t="shared" si="245"/>
        <v/>
      </c>
      <c r="K1449" s="69" t="str">
        <f>IF($B1449="", "", IFERROR((VLOOKUP($B1449,Ingredients!$A:$K,10,FALSE)*($D1449/(VLOOKUP($B1449,Ingredients!$A:$K,3,FALSE)))), "ingredient not in list"))</f>
        <v/>
      </c>
      <c r="L1449" t="str">
        <f t="shared" si="246"/>
        <v/>
      </c>
      <c r="M1449" s="69" t="str">
        <f>IF($B1449="", "", IFERROR((VLOOKUP($B1449,Ingredients!$A:$K,11,FALSE)*($D1449/(VLOOKUP($B1449,Ingredients!$A:$K,3,FALSE)))), "ingredient not in list"))</f>
        <v/>
      </c>
      <c r="N1449" t="str">
        <f t="shared" si="247"/>
        <v/>
      </c>
      <c r="O1449" s="29" t="str">
        <f>IF($B1449="", "", IFERROR((VLOOKUP($B1449,Ingredients!$A:$H,6,FALSE)*($D1449/(VLOOKUP($B1449,Ingredients!$A:$H,3,FALSE)))), "ingredient not in list"))</f>
        <v/>
      </c>
      <c r="P1449" s="9" t="str">
        <f>IF(AND(G1449&lt;&gt;"",G1450=""),SUM(G$1:G1450)-SUM(P$1:P1448),"")</f>
        <v/>
      </c>
      <c r="Q1449" t="str">
        <f>IF(AND(O1449&lt;&gt;"",O1450=""),SUM(O$1:O1450)-SUM(Q$1:Q1448),"")</f>
        <v/>
      </c>
      <c r="R1449" s="114" t="str">
        <f>IF(AND(I1449&lt;&gt;"",I1450=""),SUM(I$1:I1450)-SUM(R$1:R1448),"")</f>
        <v/>
      </c>
      <c r="S1449" s="114" t="str">
        <f>IF(AND(K1449&lt;&gt;"",K1450=""),SUM(K$1:K1450)-SUM(S$1:S1448),"")</f>
        <v/>
      </c>
      <c r="T1449" s="114" t="str">
        <f>IF(AND(M1449&lt;&gt;"",M1450=""),SUM(M$1:M1450)-SUM(T$1:T1448),"")</f>
        <v/>
      </c>
      <c r="V1449" s="9" t="str">
        <f t="shared" si="248"/>
        <v/>
      </c>
      <c r="W1449" s="28" t="str">
        <f t="shared" si="249"/>
        <v/>
      </c>
      <c r="X1449" s="114" t="str">
        <f t="shared" si="250"/>
        <v/>
      </c>
      <c r="Y1449" s="114" t="str">
        <f t="shared" si="251"/>
        <v/>
      </c>
      <c r="Z1449" s="114" t="str">
        <f t="shared" si="252"/>
        <v/>
      </c>
    </row>
    <row r="1450" spans="3:26" ht="15.75" customHeight="1" x14ac:dyDescent="0.2">
      <c r="C1450" t="str">
        <f t="shared" si="242"/>
        <v/>
      </c>
      <c r="E1450" s="3" t="str">
        <f>IF(B1450="","",IFERROR(VLOOKUP(B1450,Ingredients!$A:$G,4,FALSE),"ingredient not in list"))</f>
        <v/>
      </c>
      <c r="F1450" t="str">
        <f t="shared" si="243"/>
        <v/>
      </c>
      <c r="G1450" s="9" t="str">
        <f>IF(B1450="", "", IFERROR((VLOOKUP(B1450,Ingredients!$A:$H,8,FALSE)*(D1450/(VLOOKUP(B1450,Ingredients!$A:$H,3,FALSE)))), "ingredient not in list"))</f>
        <v/>
      </c>
      <c r="H1450" t="str">
        <f t="shared" si="244"/>
        <v/>
      </c>
      <c r="I1450" s="69" t="str">
        <f>IF($B1450="", "", IFERROR((VLOOKUP($B1450,Ingredients!$A:$K,9,FALSE)*($D1450/(VLOOKUP($B1450,Ingredients!$A:$K,3,FALSE)))), "ingredient not in list"))</f>
        <v/>
      </c>
      <c r="J1450" t="str">
        <f t="shared" si="245"/>
        <v/>
      </c>
      <c r="K1450" s="69" t="str">
        <f>IF($B1450="", "", IFERROR((VLOOKUP($B1450,Ingredients!$A:$K,10,FALSE)*($D1450/(VLOOKUP($B1450,Ingredients!$A:$K,3,FALSE)))), "ingredient not in list"))</f>
        <v/>
      </c>
      <c r="L1450" t="str">
        <f t="shared" si="246"/>
        <v/>
      </c>
      <c r="M1450" s="69" t="str">
        <f>IF($B1450="", "", IFERROR((VLOOKUP($B1450,Ingredients!$A:$K,11,FALSE)*($D1450/(VLOOKUP($B1450,Ingredients!$A:$K,3,FALSE)))), "ingredient not in list"))</f>
        <v/>
      </c>
      <c r="N1450" t="str">
        <f t="shared" si="247"/>
        <v/>
      </c>
      <c r="O1450" s="29" t="str">
        <f>IF($B1450="", "", IFERROR((VLOOKUP($B1450,Ingredients!$A:$H,6,FALSE)*($D1450/(VLOOKUP($B1450,Ingredients!$A:$H,3,FALSE)))), "ingredient not in list"))</f>
        <v/>
      </c>
      <c r="P1450" s="9" t="str">
        <f>IF(AND(G1450&lt;&gt;"",G1451=""),SUM(G$1:G1451)-SUM(P$1:P1449),"")</f>
        <v/>
      </c>
      <c r="Q1450" t="str">
        <f>IF(AND(O1450&lt;&gt;"",O1451=""),SUM(O$1:O1451)-SUM(Q$1:Q1449),"")</f>
        <v/>
      </c>
      <c r="R1450" s="114" t="str">
        <f>IF(AND(I1450&lt;&gt;"",I1451=""),SUM(I$1:I1451)-SUM(R$1:R1449),"")</f>
        <v/>
      </c>
      <c r="S1450" s="114" t="str">
        <f>IF(AND(K1450&lt;&gt;"",K1451=""),SUM(K$1:K1451)-SUM(S$1:S1449),"")</f>
        <v/>
      </c>
      <c r="T1450" s="114" t="str">
        <f>IF(AND(M1450&lt;&gt;"",M1451=""),SUM(M$1:M1451)-SUM(T$1:T1449),"")</f>
        <v/>
      </c>
      <c r="V1450" s="9" t="str">
        <f t="shared" si="248"/>
        <v/>
      </c>
      <c r="W1450" s="28" t="str">
        <f t="shared" si="249"/>
        <v/>
      </c>
      <c r="X1450" s="114" t="str">
        <f t="shared" si="250"/>
        <v/>
      </c>
      <c r="Y1450" s="114" t="str">
        <f t="shared" si="251"/>
        <v/>
      </c>
      <c r="Z1450" s="114" t="str">
        <f t="shared" si="252"/>
        <v/>
      </c>
    </row>
    <row r="1451" spans="3:26" ht="15.75" customHeight="1" x14ac:dyDescent="0.2">
      <c r="C1451" t="str">
        <f t="shared" si="242"/>
        <v/>
      </c>
      <c r="E1451" s="3" t="str">
        <f>IF(B1451="","",IFERROR(VLOOKUP(B1451,Ingredients!$A:$G,4,FALSE),"ingredient not in list"))</f>
        <v/>
      </c>
      <c r="F1451" t="str">
        <f t="shared" si="243"/>
        <v/>
      </c>
      <c r="G1451" s="9" t="str">
        <f>IF(B1451="", "", IFERROR((VLOOKUP(B1451,Ingredients!$A:$H,8,FALSE)*(D1451/(VLOOKUP(B1451,Ingredients!$A:$H,3,FALSE)))), "ingredient not in list"))</f>
        <v/>
      </c>
      <c r="H1451" t="str">
        <f t="shared" si="244"/>
        <v/>
      </c>
      <c r="I1451" s="69" t="str">
        <f>IF($B1451="", "", IFERROR((VLOOKUP($B1451,Ingredients!$A:$K,9,FALSE)*($D1451/(VLOOKUP($B1451,Ingredients!$A:$K,3,FALSE)))), "ingredient not in list"))</f>
        <v/>
      </c>
      <c r="J1451" t="str">
        <f t="shared" si="245"/>
        <v/>
      </c>
      <c r="K1451" s="69" t="str">
        <f>IF($B1451="", "", IFERROR((VLOOKUP($B1451,Ingredients!$A:$K,10,FALSE)*($D1451/(VLOOKUP($B1451,Ingredients!$A:$K,3,FALSE)))), "ingredient not in list"))</f>
        <v/>
      </c>
      <c r="L1451" t="str">
        <f t="shared" si="246"/>
        <v/>
      </c>
      <c r="M1451" s="69" t="str">
        <f>IF($B1451="", "", IFERROR((VLOOKUP($B1451,Ingredients!$A:$K,11,FALSE)*($D1451/(VLOOKUP($B1451,Ingredients!$A:$K,3,FALSE)))), "ingredient not in list"))</f>
        <v/>
      </c>
      <c r="N1451" t="str">
        <f t="shared" si="247"/>
        <v/>
      </c>
      <c r="O1451" s="29" t="str">
        <f>IF($B1451="", "", IFERROR((VLOOKUP($B1451,Ingredients!$A:$H,6,FALSE)*($D1451/(VLOOKUP($B1451,Ingredients!$A:$H,3,FALSE)))), "ingredient not in list"))</f>
        <v/>
      </c>
      <c r="P1451" s="9" t="str">
        <f>IF(AND(G1451&lt;&gt;"",G1452=""),SUM(G$1:G1452)-SUM(P$1:P1450),"")</f>
        <v/>
      </c>
      <c r="Q1451" t="str">
        <f>IF(AND(O1451&lt;&gt;"",O1452=""),SUM(O$1:O1452)-SUM(Q$1:Q1450),"")</f>
        <v/>
      </c>
      <c r="R1451" s="114" t="str">
        <f>IF(AND(I1451&lt;&gt;"",I1452=""),SUM(I$1:I1452)-SUM(R$1:R1450),"")</f>
        <v/>
      </c>
      <c r="S1451" s="114" t="str">
        <f>IF(AND(K1451&lt;&gt;"",K1452=""),SUM(K$1:K1452)-SUM(S$1:S1450),"")</f>
        <v/>
      </c>
      <c r="T1451" s="114" t="str">
        <f>IF(AND(M1451&lt;&gt;"",M1452=""),SUM(M$1:M1452)-SUM(T$1:T1450),"")</f>
        <v/>
      </c>
      <c r="V1451" s="9" t="str">
        <f t="shared" si="248"/>
        <v/>
      </c>
      <c r="W1451" s="28" t="str">
        <f t="shared" si="249"/>
        <v/>
      </c>
      <c r="X1451" s="114" t="str">
        <f t="shared" si="250"/>
        <v/>
      </c>
      <c r="Y1451" s="114" t="str">
        <f t="shared" si="251"/>
        <v/>
      </c>
      <c r="Z1451" s="114" t="str">
        <f t="shared" si="252"/>
        <v/>
      </c>
    </row>
    <row r="1452" spans="3:26" ht="15.75" customHeight="1" x14ac:dyDescent="0.2">
      <c r="C1452" t="str">
        <f t="shared" si="242"/>
        <v/>
      </c>
      <c r="E1452" s="3" t="str">
        <f>IF(B1452="","",IFERROR(VLOOKUP(B1452,Ingredients!$A:$G,4,FALSE),"ingredient not in list"))</f>
        <v/>
      </c>
      <c r="F1452" t="str">
        <f t="shared" si="243"/>
        <v/>
      </c>
      <c r="G1452" s="9" t="str">
        <f>IF(B1452="", "", IFERROR((VLOOKUP(B1452,Ingredients!$A:$H,8,FALSE)*(D1452/(VLOOKUP(B1452,Ingredients!$A:$H,3,FALSE)))), "ingredient not in list"))</f>
        <v/>
      </c>
      <c r="H1452" t="str">
        <f t="shared" si="244"/>
        <v/>
      </c>
      <c r="I1452" s="69" t="str">
        <f>IF($B1452="", "", IFERROR((VLOOKUP($B1452,Ingredients!$A:$K,9,FALSE)*($D1452/(VLOOKUP($B1452,Ingredients!$A:$K,3,FALSE)))), "ingredient not in list"))</f>
        <v/>
      </c>
      <c r="J1452" t="str">
        <f t="shared" si="245"/>
        <v/>
      </c>
      <c r="K1452" s="69" t="str">
        <f>IF($B1452="", "", IFERROR((VLOOKUP($B1452,Ingredients!$A:$K,10,FALSE)*($D1452/(VLOOKUP($B1452,Ingredients!$A:$K,3,FALSE)))), "ingredient not in list"))</f>
        <v/>
      </c>
      <c r="L1452" t="str">
        <f t="shared" si="246"/>
        <v/>
      </c>
      <c r="M1452" s="69" t="str">
        <f>IF($B1452="", "", IFERROR((VLOOKUP($B1452,Ingredients!$A:$K,11,FALSE)*($D1452/(VLOOKUP($B1452,Ingredients!$A:$K,3,FALSE)))), "ingredient not in list"))</f>
        <v/>
      </c>
      <c r="N1452" t="str">
        <f t="shared" si="247"/>
        <v/>
      </c>
      <c r="O1452" s="29" t="str">
        <f>IF($B1452="", "", IFERROR((VLOOKUP($B1452,Ingredients!$A:$H,6,FALSE)*($D1452/(VLOOKUP($B1452,Ingredients!$A:$H,3,FALSE)))), "ingredient not in list"))</f>
        <v/>
      </c>
      <c r="P1452" s="9" t="str">
        <f>IF(AND(G1452&lt;&gt;"",G1453=""),SUM(G$1:G1453)-SUM(P$1:P1451),"")</f>
        <v/>
      </c>
      <c r="Q1452" t="str">
        <f>IF(AND(O1452&lt;&gt;"",O1453=""),SUM(O$1:O1453)-SUM(Q$1:Q1451),"")</f>
        <v/>
      </c>
      <c r="R1452" s="114" t="str">
        <f>IF(AND(I1452&lt;&gt;"",I1453=""),SUM(I$1:I1453)-SUM(R$1:R1451),"")</f>
        <v/>
      </c>
      <c r="S1452" s="114" t="str">
        <f>IF(AND(K1452&lt;&gt;"",K1453=""),SUM(K$1:K1453)-SUM(S$1:S1451),"")</f>
        <v/>
      </c>
      <c r="T1452" s="114" t="str">
        <f>IF(AND(M1452&lt;&gt;"",M1453=""),SUM(M$1:M1453)-SUM(T$1:T1451),"")</f>
        <v/>
      </c>
      <c r="V1452" s="9" t="str">
        <f t="shared" si="248"/>
        <v/>
      </c>
      <c r="W1452" s="28" t="str">
        <f t="shared" si="249"/>
        <v/>
      </c>
      <c r="X1452" s="114" t="str">
        <f t="shared" si="250"/>
        <v/>
      </c>
      <c r="Y1452" s="114" t="str">
        <f t="shared" si="251"/>
        <v/>
      </c>
      <c r="Z1452" s="114" t="str">
        <f t="shared" si="252"/>
        <v/>
      </c>
    </row>
    <row r="1453" spans="3:26" ht="15.75" customHeight="1" x14ac:dyDescent="0.2">
      <c r="C1453" t="str">
        <f t="shared" si="242"/>
        <v/>
      </c>
      <c r="E1453" s="3" t="str">
        <f>IF(B1453="","",IFERROR(VLOOKUP(B1453,Ingredients!$A:$G,4,FALSE),"ingredient not in list"))</f>
        <v/>
      </c>
      <c r="F1453" t="str">
        <f t="shared" si="243"/>
        <v/>
      </c>
      <c r="G1453" s="9" t="str">
        <f>IF(B1453="", "", IFERROR((VLOOKUP(B1453,Ingredients!$A:$H,8,FALSE)*(D1453/(VLOOKUP(B1453,Ingredients!$A:$H,3,FALSE)))), "ingredient not in list"))</f>
        <v/>
      </c>
      <c r="H1453" t="str">
        <f t="shared" si="244"/>
        <v/>
      </c>
      <c r="I1453" s="69" t="str">
        <f>IF($B1453="", "", IFERROR((VLOOKUP($B1453,Ingredients!$A:$K,9,FALSE)*($D1453/(VLOOKUP($B1453,Ingredients!$A:$K,3,FALSE)))), "ingredient not in list"))</f>
        <v/>
      </c>
      <c r="J1453" t="str">
        <f t="shared" si="245"/>
        <v/>
      </c>
      <c r="K1453" s="69" t="str">
        <f>IF($B1453="", "", IFERROR((VLOOKUP($B1453,Ingredients!$A:$K,10,FALSE)*($D1453/(VLOOKUP($B1453,Ingredients!$A:$K,3,FALSE)))), "ingredient not in list"))</f>
        <v/>
      </c>
      <c r="L1453" t="str">
        <f t="shared" si="246"/>
        <v/>
      </c>
      <c r="M1453" s="69" t="str">
        <f>IF($B1453="", "", IFERROR((VLOOKUP($B1453,Ingredients!$A:$K,11,FALSE)*($D1453/(VLOOKUP($B1453,Ingredients!$A:$K,3,FALSE)))), "ingredient not in list"))</f>
        <v/>
      </c>
      <c r="N1453" t="str">
        <f t="shared" si="247"/>
        <v/>
      </c>
      <c r="O1453" s="29" t="str">
        <f>IF($B1453="", "", IFERROR((VLOOKUP($B1453,Ingredients!$A:$H,6,FALSE)*($D1453/(VLOOKUP($B1453,Ingredients!$A:$H,3,FALSE)))), "ingredient not in list"))</f>
        <v/>
      </c>
      <c r="P1453" s="9" t="str">
        <f>IF(AND(G1453&lt;&gt;"",G1454=""),SUM(G$1:G1454)-SUM(P$1:P1452),"")</f>
        <v/>
      </c>
      <c r="Q1453" t="str">
        <f>IF(AND(O1453&lt;&gt;"",O1454=""),SUM(O$1:O1454)-SUM(Q$1:Q1452),"")</f>
        <v/>
      </c>
      <c r="R1453" s="114" t="str">
        <f>IF(AND(I1453&lt;&gt;"",I1454=""),SUM(I$1:I1454)-SUM(R$1:R1452),"")</f>
        <v/>
      </c>
      <c r="S1453" s="114" t="str">
        <f>IF(AND(K1453&lt;&gt;"",K1454=""),SUM(K$1:K1454)-SUM(S$1:S1452),"")</f>
        <v/>
      </c>
      <c r="T1453" s="114" t="str">
        <f>IF(AND(M1453&lt;&gt;"",M1454=""),SUM(M$1:M1454)-SUM(T$1:T1452),"")</f>
        <v/>
      </c>
      <c r="V1453" s="9" t="str">
        <f t="shared" si="248"/>
        <v/>
      </c>
      <c r="W1453" s="28" t="str">
        <f t="shared" si="249"/>
        <v/>
      </c>
      <c r="X1453" s="114" t="str">
        <f t="shared" si="250"/>
        <v/>
      </c>
      <c r="Y1453" s="114" t="str">
        <f t="shared" si="251"/>
        <v/>
      </c>
      <c r="Z1453" s="114" t="str">
        <f t="shared" si="252"/>
        <v/>
      </c>
    </row>
    <row r="1454" spans="3:26" ht="15.75" customHeight="1" x14ac:dyDescent="0.2">
      <c r="C1454" t="str">
        <f t="shared" si="242"/>
        <v/>
      </c>
      <c r="E1454" s="3" t="str">
        <f>IF(B1454="","",IFERROR(VLOOKUP(B1454,Ingredients!$A:$G,4,FALSE),"ingredient not in list"))</f>
        <v/>
      </c>
      <c r="F1454" t="str">
        <f t="shared" si="243"/>
        <v/>
      </c>
      <c r="G1454" s="9" t="str">
        <f>IF(B1454="", "", IFERROR((VLOOKUP(B1454,Ingredients!$A:$H,8,FALSE)*(D1454/(VLOOKUP(B1454,Ingredients!$A:$H,3,FALSE)))), "ingredient not in list"))</f>
        <v/>
      </c>
      <c r="H1454" t="str">
        <f t="shared" si="244"/>
        <v/>
      </c>
      <c r="I1454" s="69" t="str">
        <f>IF($B1454="", "", IFERROR((VLOOKUP($B1454,Ingredients!$A:$K,9,FALSE)*($D1454/(VLOOKUP($B1454,Ingredients!$A:$K,3,FALSE)))), "ingredient not in list"))</f>
        <v/>
      </c>
      <c r="J1454" t="str">
        <f t="shared" si="245"/>
        <v/>
      </c>
      <c r="K1454" s="69" t="str">
        <f>IF($B1454="", "", IFERROR((VLOOKUP($B1454,Ingredients!$A:$K,10,FALSE)*($D1454/(VLOOKUP($B1454,Ingredients!$A:$K,3,FALSE)))), "ingredient not in list"))</f>
        <v/>
      </c>
      <c r="L1454" t="str">
        <f t="shared" si="246"/>
        <v/>
      </c>
      <c r="M1454" s="69" t="str">
        <f>IF($B1454="", "", IFERROR((VLOOKUP($B1454,Ingredients!$A:$K,11,FALSE)*($D1454/(VLOOKUP($B1454,Ingredients!$A:$K,3,FALSE)))), "ingredient not in list"))</f>
        <v/>
      </c>
      <c r="N1454" t="str">
        <f t="shared" si="247"/>
        <v/>
      </c>
      <c r="O1454" s="29" t="str">
        <f>IF($B1454="", "", IFERROR((VLOOKUP($B1454,Ingredients!$A:$H,6,FALSE)*($D1454/(VLOOKUP($B1454,Ingredients!$A:$H,3,FALSE)))), "ingredient not in list"))</f>
        <v/>
      </c>
      <c r="P1454" s="9" t="str">
        <f>IF(AND(G1454&lt;&gt;"",G1455=""),SUM(G$1:G1455)-SUM(P$1:P1453),"")</f>
        <v/>
      </c>
      <c r="Q1454" t="str">
        <f>IF(AND(O1454&lt;&gt;"",O1455=""),SUM(O$1:O1455)-SUM(Q$1:Q1453),"")</f>
        <v/>
      </c>
      <c r="R1454" s="114" t="str">
        <f>IF(AND(I1454&lt;&gt;"",I1455=""),SUM(I$1:I1455)-SUM(R$1:R1453),"")</f>
        <v/>
      </c>
      <c r="S1454" s="114" t="str">
        <f>IF(AND(K1454&lt;&gt;"",K1455=""),SUM(K$1:K1455)-SUM(S$1:S1453),"")</f>
        <v/>
      </c>
      <c r="T1454" s="114" t="str">
        <f>IF(AND(M1454&lt;&gt;"",M1455=""),SUM(M$1:M1455)-SUM(T$1:T1453),"")</f>
        <v/>
      </c>
      <c r="V1454" s="9" t="str">
        <f t="shared" si="248"/>
        <v/>
      </c>
      <c r="W1454" s="28" t="str">
        <f t="shared" si="249"/>
        <v/>
      </c>
      <c r="X1454" s="114" t="str">
        <f t="shared" si="250"/>
        <v/>
      </c>
      <c r="Y1454" s="114" t="str">
        <f t="shared" si="251"/>
        <v/>
      </c>
      <c r="Z1454" s="114" t="str">
        <f t="shared" si="252"/>
        <v/>
      </c>
    </row>
    <row r="1455" spans="3:26" ht="15.75" customHeight="1" x14ac:dyDescent="0.2">
      <c r="C1455" t="str">
        <f t="shared" si="242"/>
        <v/>
      </c>
      <c r="E1455" s="3" t="str">
        <f>IF(B1455="","",IFERROR(VLOOKUP(B1455,Ingredients!$A:$G,4,FALSE),"ingredient not in list"))</f>
        <v/>
      </c>
      <c r="F1455" t="str">
        <f t="shared" si="243"/>
        <v/>
      </c>
      <c r="G1455" s="9" t="str">
        <f>IF(B1455="", "", IFERROR((VLOOKUP(B1455,Ingredients!$A:$H,8,FALSE)*(D1455/(VLOOKUP(B1455,Ingredients!$A:$H,3,FALSE)))), "ingredient not in list"))</f>
        <v/>
      </c>
      <c r="H1455" t="str">
        <f t="shared" si="244"/>
        <v/>
      </c>
      <c r="I1455" s="69" t="str">
        <f>IF($B1455="", "", IFERROR((VLOOKUP($B1455,Ingredients!$A:$K,9,FALSE)*($D1455/(VLOOKUP($B1455,Ingredients!$A:$K,3,FALSE)))), "ingredient not in list"))</f>
        <v/>
      </c>
      <c r="J1455" t="str">
        <f t="shared" si="245"/>
        <v/>
      </c>
      <c r="K1455" s="69" t="str">
        <f>IF($B1455="", "", IFERROR((VLOOKUP($B1455,Ingredients!$A:$K,10,FALSE)*($D1455/(VLOOKUP($B1455,Ingredients!$A:$K,3,FALSE)))), "ingredient not in list"))</f>
        <v/>
      </c>
      <c r="L1455" t="str">
        <f t="shared" si="246"/>
        <v/>
      </c>
      <c r="M1455" s="69" t="str">
        <f>IF($B1455="", "", IFERROR((VLOOKUP($B1455,Ingredients!$A:$K,11,FALSE)*($D1455/(VLOOKUP($B1455,Ingredients!$A:$K,3,FALSE)))), "ingredient not in list"))</f>
        <v/>
      </c>
      <c r="N1455" t="str">
        <f t="shared" si="247"/>
        <v/>
      </c>
      <c r="O1455" s="29" t="str">
        <f>IF($B1455="", "", IFERROR((VLOOKUP($B1455,Ingredients!$A:$H,6,FALSE)*($D1455/(VLOOKUP($B1455,Ingredients!$A:$H,3,FALSE)))), "ingredient not in list"))</f>
        <v/>
      </c>
      <c r="P1455" s="9" t="str">
        <f>IF(AND(G1455&lt;&gt;"",G1456=""),SUM(G$1:G1456)-SUM(P$1:P1454),"")</f>
        <v/>
      </c>
      <c r="Q1455" t="str">
        <f>IF(AND(O1455&lt;&gt;"",O1456=""),SUM(O$1:O1456)-SUM(Q$1:Q1454),"")</f>
        <v/>
      </c>
      <c r="R1455" s="114" t="str">
        <f>IF(AND(I1455&lt;&gt;"",I1456=""),SUM(I$1:I1456)-SUM(R$1:R1454),"")</f>
        <v/>
      </c>
      <c r="S1455" s="114" t="str">
        <f>IF(AND(K1455&lt;&gt;"",K1456=""),SUM(K$1:K1456)-SUM(S$1:S1454),"")</f>
        <v/>
      </c>
      <c r="T1455" s="114" t="str">
        <f>IF(AND(M1455&lt;&gt;"",M1456=""),SUM(M$1:M1456)-SUM(T$1:T1454),"")</f>
        <v/>
      </c>
      <c r="V1455" s="9" t="str">
        <f t="shared" si="248"/>
        <v/>
      </c>
      <c r="W1455" s="28" t="str">
        <f t="shared" si="249"/>
        <v/>
      </c>
      <c r="X1455" s="114" t="str">
        <f t="shared" si="250"/>
        <v/>
      </c>
      <c r="Y1455" s="114" t="str">
        <f t="shared" si="251"/>
        <v/>
      </c>
      <c r="Z1455" s="114" t="str">
        <f t="shared" si="252"/>
        <v/>
      </c>
    </row>
    <row r="1456" spans="3:26" ht="15.75" customHeight="1" x14ac:dyDescent="0.2">
      <c r="C1456" t="str">
        <f t="shared" si="242"/>
        <v/>
      </c>
      <c r="E1456" s="3" t="str">
        <f>IF(B1456="","",IFERROR(VLOOKUP(B1456,Ingredients!$A:$G,4,FALSE),"ingredient not in list"))</f>
        <v/>
      </c>
      <c r="F1456" t="str">
        <f t="shared" si="243"/>
        <v/>
      </c>
      <c r="G1456" s="9" t="str">
        <f>IF(B1456="", "", IFERROR((VLOOKUP(B1456,Ingredients!$A:$H,8,FALSE)*(D1456/(VLOOKUP(B1456,Ingredients!$A:$H,3,FALSE)))), "ingredient not in list"))</f>
        <v/>
      </c>
      <c r="H1456" t="str">
        <f t="shared" si="244"/>
        <v/>
      </c>
      <c r="I1456" s="69" t="str">
        <f>IF($B1456="", "", IFERROR((VLOOKUP($B1456,Ingredients!$A:$K,9,FALSE)*($D1456/(VLOOKUP($B1456,Ingredients!$A:$K,3,FALSE)))), "ingredient not in list"))</f>
        <v/>
      </c>
      <c r="J1456" t="str">
        <f t="shared" si="245"/>
        <v/>
      </c>
      <c r="K1456" s="69" t="str">
        <f>IF($B1456="", "", IFERROR((VLOOKUP($B1456,Ingredients!$A:$K,10,FALSE)*($D1456/(VLOOKUP($B1456,Ingredients!$A:$K,3,FALSE)))), "ingredient not in list"))</f>
        <v/>
      </c>
      <c r="L1456" t="str">
        <f t="shared" si="246"/>
        <v/>
      </c>
      <c r="M1456" s="69" t="str">
        <f>IF($B1456="", "", IFERROR((VLOOKUP($B1456,Ingredients!$A:$K,11,FALSE)*($D1456/(VLOOKUP($B1456,Ingredients!$A:$K,3,FALSE)))), "ingredient not in list"))</f>
        <v/>
      </c>
      <c r="N1456" t="str">
        <f t="shared" si="247"/>
        <v/>
      </c>
      <c r="O1456" s="29" t="str">
        <f>IF($B1456="", "", IFERROR((VLOOKUP($B1456,Ingredients!$A:$H,6,FALSE)*($D1456/(VLOOKUP($B1456,Ingredients!$A:$H,3,FALSE)))), "ingredient not in list"))</f>
        <v/>
      </c>
      <c r="P1456" s="9" t="str">
        <f>IF(AND(G1456&lt;&gt;"",G1457=""),SUM(G$1:G1457)-SUM(P$1:P1455),"")</f>
        <v/>
      </c>
      <c r="Q1456" t="str">
        <f>IF(AND(O1456&lt;&gt;"",O1457=""),SUM(O$1:O1457)-SUM(Q$1:Q1455),"")</f>
        <v/>
      </c>
      <c r="R1456" s="114" t="str">
        <f>IF(AND(I1456&lt;&gt;"",I1457=""),SUM(I$1:I1457)-SUM(R$1:R1455),"")</f>
        <v/>
      </c>
      <c r="S1456" s="114" t="str">
        <f>IF(AND(K1456&lt;&gt;"",K1457=""),SUM(K$1:K1457)-SUM(S$1:S1455),"")</f>
        <v/>
      </c>
      <c r="T1456" s="114" t="str">
        <f>IF(AND(M1456&lt;&gt;"",M1457=""),SUM(M$1:M1457)-SUM(T$1:T1455),"")</f>
        <v/>
      </c>
      <c r="V1456" s="9" t="str">
        <f t="shared" si="248"/>
        <v/>
      </c>
      <c r="W1456" s="28" t="str">
        <f t="shared" si="249"/>
        <v/>
      </c>
      <c r="X1456" s="114" t="str">
        <f t="shared" si="250"/>
        <v/>
      </c>
      <c r="Y1456" s="114" t="str">
        <f t="shared" si="251"/>
        <v/>
      </c>
      <c r="Z1456" s="114" t="str">
        <f t="shared" si="252"/>
        <v/>
      </c>
    </row>
    <row r="1457" spans="3:26" ht="15.75" customHeight="1" x14ac:dyDescent="0.2">
      <c r="C1457" t="str">
        <f t="shared" si="242"/>
        <v/>
      </c>
      <c r="E1457" s="3" t="str">
        <f>IF(B1457="","",IFERROR(VLOOKUP(B1457,Ingredients!$A:$G,4,FALSE),"ingredient not in list"))</f>
        <v/>
      </c>
      <c r="F1457" t="str">
        <f t="shared" si="243"/>
        <v/>
      </c>
      <c r="G1457" s="9" t="str">
        <f>IF(B1457="", "", IFERROR((VLOOKUP(B1457,Ingredients!$A:$H,8,FALSE)*(D1457/(VLOOKUP(B1457,Ingredients!$A:$H,3,FALSE)))), "ingredient not in list"))</f>
        <v/>
      </c>
      <c r="H1457" t="str">
        <f t="shared" si="244"/>
        <v/>
      </c>
      <c r="I1457" s="69" t="str">
        <f>IF($B1457="", "", IFERROR((VLOOKUP($B1457,Ingredients!$A:$K,9,FALSE)*($D1457/(VLOOKUP($B1457,Ingredients!$A:$K,3,FALSE)))), "ingredient not in list"))</f>
        <v/>
      </c>
      <c r="J1457" t="str">
        <f t="shared" si="245"/>
        <v/>
      </c>
      <c r="K1457" s="69" t="str">
        <f>IF($B1457="", "", IFERROR((VLOOKUP($B1457,Ingredients!$A:$K,10,FALSE)*($D1457/(VLOOKUP($B1457,Ingredients!$A:$K,3,FALSE)))), "ingredient not in list"))</f>
        <v/>
      </c>
      <c r="L1457" t="str">
        <f t="shared" si="246"/>
        <v/>
      </c>
      <c r="M1457" s="69" t="str">
        <f>IF($B1457="", "", IFERROR((VLOOKUP($B1457,Ingredients!$A:$K,11,FALSE)*($D1457/(VLOOKUP($B1457,Ingredients!$A:$K,3,FALSE)))), "ingredient not in list"))</f>
        <v/>
      </c>
      <c r="N1457" t="str">
        <f t="shared" si="247"/>
        <v/>
      </c>
      <c r="O1457" s="29" t="str">
        <f>IF($B1457="", "", IFERROR((VLOOKUP($B1457,Ingredients!$A:$H,6,FALSE)*($D1457/(VLOOKUP($B1457,Ingredients!$A:$H,3,FALSE)))), "ingredient not in list"))</f>
        <v/>
      </c>
      <c r="P1457" s="9" t="str">
        <f>IF(AND(G1457&lt;&gt;"",G1458=""),SUM(G$1:G1458)-SUM(P$1:P1456),"")</f>
        <v/>
      </c>
      <c r="Q1457" t="str">
        <f>IF(AND(O1457&lt;&gt;"",O1458=""),SUM(O$1:O1458)-SUM(Q$1:Q1456),"")</f>
        <v/>
      </c>
      <c r="R1457" s="114" t="str">
        <f>IF(AND(I1457&lt;&gt;"",I1458=""),SUM(I$1:I1458)-SUM(R$1:R1456),"")</f>
        <v/>
      </c>
      <c r="S1457" s="114" t="str">
        <f>IF(AND(K1457&lt;&gt;"",K1458=""),SUM(K$1:K1458)-SUM(S$1:S1456),"")</f>
        <v/>
      </c>
      <c r="T1457" s="114" t="str">
        <f>IF(AND(M1457&lt;&gt;"",M1458=""),SUM(M$1:M1458)-SUM(T$1:T1456),"")</f>
        <v/>
      </c>
      <c r="V1457" s="9" t="str">
        <f t="shared" si="248"/>
        <v/>
      </c>
      <c r="W1457" s="28" t="str">
        <f t="shared" si="249"/>
        <v/>
      </c>
      <c r="X1457" s="114" t="str">
        <f t="shared" si="250"/>
        <v/>
      </c>
      <c r="Y1457" s="114" t="str">
        <f t="shared" si="251"/>
        <v/>
      </c>
      <c r="Z1457" s="114" t="str">
        <f t="shared" si="252"/>
        <v/>
      </c>
    </row>
    <row r="1458" spans="3:26" ht="15.75" customHeight="1" x14ac:dyDescent="0.2">
      <c r="C1458" t="str">
        <f t="shared" si="242"/>
        <v/>
      </c>
      <c r="E1458" s="3" t="str">
        <f>IF(B1458="","",IFERROR(VLOOKUP(B1458,Ingredients!$A:$G,4,FALSE),"ingredient not in list"))</f>
        <v/>
      </c>
      <c r="F1458" t="str">
        <f t="shared" si="243"/>
        <v/>
      </c>
      <c r="G1458" s="9" t="str">
        <f>IF(B1458="", "", IFERROR((VLOOKUP(B1458,Ingredients!$A:$H,8,FALSE)*(D1458/(VLOOKUP(B1458,Ingredients!$A:$H,3,FALSE)))), "ingredient not in list"))</f>
        <v/>
      </c>
      <c r="H1458" t="str">
        <f t="shared" si="244"/>
        <v/>
      </c>
      <c r="I1458" s="69" t="str">
        <f>IF($B1458="", "", IFERROR((VLOOKUP($B1458,Ingredients!$A:$K,9,FALSE)*($D1458/(VLOOKUP($B1458,Ingredients!$A:$K,3,FALSE)))), "ingredient not in list"))</f>
        <v/>
      </c>
      <c r="J1458" t="str">
        <f t="shared" si="245"/>
        <v/>
      </c>
      <c r="K1458" s="69" t="str">
        <f>IF($B1458="", "", IFERROR((VLOOKUP($B1458,Ingredients!$A:$K,10,FALSE)*($D1458/(VLOOKUP($B1458,Ingredients!$A:$K,3,FALSE)))), "ingredient not in list"))</f>
        <v/>
      </c>
      <c r="L1458" t="str">
        <f t="shared" si="246"/>
        <v/>
      </c>
      <c r="M1458" s="69" t="str">
        <f>IF($B1458="", "", IFERROR((VLOOKUP($B1458,Ingredients!$A:$K,11,FALSE)*($D1458/(VLOOKUP($B1458,Ingredients!$A:$K,3,FALSE)))), "ingredient not in list"))</f>
        <v/>
      </c>
      <c r="N1458" t="str">
        <f t="shared" si="247"/>
        <v/>
      </c>
      <c r="O1458" s="29" t="str">
        <f>IF($B1458="", "", IFERROR((VLOOKUP($B1458,Ingredients!$A:$H,6,FALSE)*($D1458/(VLOOKUP($B1458,Ingredients!$A:$H,3,FALSE)))), "ingredient not in list"))</f>
        <v/>
      </c>
      <c r="P1458" s="9" t="str">
        <f>IF(AND(G1458&lt;&gt;"",G1459=""),SUM(G$1:G1459)-SUM(P$1:P1457),"")</f>
        <v/>
      </c>
      <c r="Q1458" t="str">
        <f>IF(AND(O1458&lt;&gt;"",O1459=""),SUM(O$1:O1459)-SUM(Q$1:Q1457),"")</f>
        <v/>
      </c>
      <c r="R1458" s="114" t="str">
        <f>IF(AND(I1458&lt;&gt;"",I1459=""),SUM(I$1:I1459)-SUM(R$1:R1457),"")</f>
        <v/>
      </c>
      <c r="S1458" s="114" t="str">
        <f>IF(AND(K1458&lt;&gt;"",K1459=""),SUM(K$1:K1459)-SUM(S$1:S1457),"")</f>
        <v/>
      </c>
      <c r="T1458" s="114" t="str">
        <f>IF(AND(M1458&lt;&gt;"",M1459=""),SUM(M$1:M1459)-SUM(T$1:T1457),"")</f>
        <v/>
      </c>
      <c r="V1458" s="9" t="str">
        <f t="shared" si="248"/>
        <v/>
      </c>
      <c r="W1458" s="28" t="str">
        <f t="shared" si="249"/>
        <v/>
      </c>
      <c r="X1458" s="114" t="str">
        <f t="shared" si="250"/>
        <v/>
      </c>
      <c r="Y1458" s="114" t="str">
        <f t="shared" si="251"/>
        <v/>
      </c>
      <c r="Z1458" s="114" t="str">
        <f t="shared" si="252"/>
        <v/>
      </c>
    </row>
    <row r="1459" spans="3:26" ht="15.75" customHeight="1" x14ac:dyDescent="0.2">
      <c r="C1459" t="str">
        <f t="shared" si="242"/>
        <v/>
      </c>
      <c r="E1459" s="3" t="str">
        <f>IF(B1459="","",IFERROR(VLOOKUP(B1459,Ingredients!$A:$G,4,FALSE),"ingredient not in list"))</f>
        <v/>
      </c>
      <c r="F1459" t="str">
        <f t="shared" si="243"/>
        <v/>
      </c>
      <c r="G1459" s="9" t="str">
        <f>IF(B1459="", "", IFERROR((VLOOKUP(B1459,Ingredients!$A:$H,8,FALSE)*(D1459/(VLOOKUP(B1459,Ingredients!$A:$H,3,FALSE)))), "ingredient not in list"))</f>
        <v/>
      </c>
      <c r="H1459" t="str">
        <f t="shared" si="244"/>
        <v/>
      </c>
      <c r="I1459" s="69" t="str">
        <f>IF($B1459="", "", IFERROR((VLOOKUP($B1459,Ingredients!$A:$K,9,FALSE)*($D1459/(VLOOKUP($B1459,Ingredients!$A:$K,3,FALSE)))), "ingredient not in list"))</f>
        <v/>
      </c>
      <c r="J1459" t="str">
        <f t="shared" si="245"/>
        <v/>
      </c>
      <c r="K1459" s="69" t="str">
        <f>IF($B1459="", "", IFERROR((VLOOKUP($B1459,Ingredients!$A:$K,10,FALSE)*($D1459/(VLOOKUP($B1459,Ingredients!$A:$K,3,FALSE)))), "ingredient not in list"))</f>
        <v/>
      </c>
      <c r="L1459" t="str">
        <f t="shared" si="246"/>
        <v/>
      </c>
      <c r="M1459" s="69" t="str">
        <f>IF($B1459="", "", IFERROR((VLOOKUP($B1459,Ingredients!$A:$K,11,FALSE)*($D1459/(VLOOKUP($B1459,Ingredients!$A:$K,3,FALSE)))), "ingredient not in list"))</f>
        <v/>
      </c>
      <c r="N1459" t="str">
        <f t="shared" si="247"/>
        <v/>
      </c>
      <c r="O1459" s="29" t="str">
        <f>IF($B1459="", "", IFERROR((VLOOKUP($B1459,Ingredients!$A:$H,6,FALSE)*($D1459/(VLOOKUP($B1459,Ingredients!$A:$H,3,FALSE)))), "ingredient not in list"))</f>
        <v/>
      </c>
      <c r="P1459" s="9" t="str">
        <f>IF(AND(G1459&lt;&gt;"",G1460=""),SUM(G$1:G1460)-SUM(P$1:P1458),"")</f>
        <v/>
      </c>
      <c r="Q1459" t="str">
        <f>IF(AND(O1459&lt;&gt;"",O1460=""),SUM(O$1:O1460)-SUM(Q$1:Q1458),"")</f>
        <v/>
      </c>
      <c r="R1459" s="114" t="str">
        <f>IF(AND(I1459&lt;&gt;"",I1460=""),SUM(I$1:I1460)-SUM(R$1:R1458),"")</f>
        <v/>
      </c>
      <c r="S1459" s="114" t="str">
        <f>IF(AND(K1459&lt;&gt;"",K1460=""),SUM(K$1:K1460)-SUM(S$1:S1458),"")</f>
        <v/>
      </c>
      <c r="T1459" s="114" t="str">
        <f>IF(AND(M1459&lt;&gt;"",M1460=""),SUM(M$1:M1460)-SUM(T$1:T1458),"")</f>
        <v/>
      </c>
      <c r="V1459" s="9" t="str">
        <f t="shared" si="248"/>
        <v/>
      </c>
      <c r="W1459" s="28" t="str">
        <f t="shared" si="249"/>
        <v/>
      </c>
      <c r="X1459" s="114" t="str">
        <f t="shared" si="250"/>
        <v/>
      </c>
      <c r="Y1459" s="114" t="str">
        <f t="shared" si="251"/>
        <v/>
      </c>
      <c r="Z1459" s="114" t="str">
        <f t="shared" si="252"/>
        <v/>
      </c>
    </row>
    <row r="1460" spans="3:26" ht="15.75" customHeight="1" x14ac:dyDescent="0.2">
      <c r="C1460" t="str">
        <f t="shared" si="242"/>
        <v/>
      </c>
      <c r="E1460" s="3" t="str">
        <f>IF(B1460="","",IFERROR(VLOOKUP(B1460,Ingredients!$A:$G,4,FALSE),"ingredient not in list"))</f>
        <v/>
      </c>
      <c r="F1460" t="str">
        <f t="shared" si="243"/>
        <v/>
      </c>
      <c r="G1460" s="9" t="str">
        <f>IF(B1460="", "", IFERROR((VLOOKUP(B1460,Ingredients!$A:$H,8,FALSE)*(D1460/(VLOOKUP(B1460,Ingredients!$A:$H,3,FALSE)))), "ingredient not in list"))</f>
        <v/>
      </c>
      <c r="H1460" t="str">
        <f t="shared" si="244"/>
        <v/>
      </c>
      <c r="I1460" s="69" t="str">
        <f>IF($B1460="", "", IFERROR((VLOOKUP($B1460,Ingredients!$A:$K,9,FALSE)*($D1460/(VLOOKUP($B1460,Ingredients!$A:$K,3,FALSE)))), "ingredient not in list"))</f>
        <v/>
      </c>
      <c r="J1460" t="str">
        <f t="shared" si="245"/>
        <v/>
      </c>
      <c r="K1460" s="69" t="str">
        <f>IF($B1460="", "", IFERROR((VLOOKUP($B1460,Ingredients!$A:$K,10,FALSE)*($D1460/(VLOOKUP($B1460,Ingredients!$A:$K,3,FALSE)))), "ingredient not in list"))</f>
        <v/>
      </c>
      <c r="L1460" t="str">
        <f t="shared" si="246"/>
        <v/>
      </c>
      <c r="M1460" s="69" t="str">
        <f>IF($B1460="", "", IFERROR((VLOOKUP($B1460,Ingredients!$A:$K,11,FALSE)*($D1460/(VLOOKUP($B1460,Ingredients!$A:$K,3,FALSE)))), "ingredient not in list"))</f>
        <v/>
      </c>
      <c r="N1460" t="str">
        <f t="shared" si="247"/>
        <v/>
      </c>
      <c r="O1460" s="29" t="str">
        <f>IF($B1460="", "", IFERROR((VLOOKUP($B1460,Ingredients!$A:$H,6,FALSE)*($D1460/(VLOOKUP($B1460,Ingredients!$A:$H,3,FALSE)))), "ingredient not in list"))</f>
        <v/>
      </c>
      <c r="P1460" s="9" t="str">
        <f>IF(AND(G1460&lt;&gt;"",G1461=""),SUM(G$1:G1461)-SUM(P$1:P1459),"")</f>
        <v/>
      </c>
      <c r="Q1460" t="str">
        <f>IF(AND(O1460&lt;&gt;"",O1461=""),SUM(O$1:O1461)-SUM(Q$1:Q1459),"")</f>
        <v/>
      </c>
      <c r="R1460" s="114" t="str">
        <f>IF(AND(I1460&lt;&gt;"",I1461=""),SUM(I$1:I1461)-SUM(R$1:R1459),"")</f>
        <v/>
      </c>
      <c r="S1460" s="114" t="str">
        <f>IF(AND(K1460&lt;&gt;"",K1461=""),SUM(K$1:K1461)-SUM(S$1:S1459),"")</f>
        <v/>
      </c>
      <c r="T1460" s="114" t="str">
        <f>IF(AND(M1460&lt;&gt;"",M1461=""),SUM(M$1:M1461)-SUM(T$1:T1459),"")</f>
        <v/>
      </c>
      <c r="V1460" s="9" t="str">
        <f t="shared" si="248"/>
        <v/>
      </c>
      <c r="W1460" s="28" t="str">
        <f t="shared" si="249"/>
        <v/>
      </c>
      <c r="X1460" s="114" t="str">
        <f t="shared" si="250"/>
        <v/>
      </c>
      <c r="Y1460" s="114" t="str">
        <f t="shared" si="251"/>
        <v/>
      </c>
      <c r="Z1460" s="114" t="str">
        <f t="shared" si="252"/>
        <v/>
      </c>
    </row>
    <row r="1461" spans="3:26" ht="15.75" customHeight="1" x14ac:dyDescent="0.2">
      <c r="C1461" t="str">
        <f t="shared" si="242"/>
        <v/>
      </c>
      <c r="E1461" s="3" t="str">
        <f>IF(B1461="","",IFERROR(VLOOKUP(B1461,Ingredients!$A:$G,4,FALSE),"ingredient not in list"))</f>
        <v/>
      </c>
      <c r="F1461" t="str">
        <f t="shared" si="243"/>
        <v/>
      </c>
      <c r="G1461" s="9" t="str">
        <f>IF(B1461="", "", IFERROR((VLOOKUP(B1461,Ingredients!$A:$H,8,FALSE)*(D1461/(VLOOKUP(B1461,Ingredients!$A:$H,3,FALSE)))), "ingredient not in list"))</f>
        <v/>
      </c>
      <c r="H1461" t="str">
        <f t="shared" si="244"/>
        <v/>
      </c>
      <c r="I1461" s="69" t="str">
        <f>IF($B1461="", "", IFERROR((VLOOKUP($B1461,Ingredients!$A:$K,9,FALSE)*($D1461/(VLOOKUP($B1461,Ingredients!$A:$K,3,FALSE)))), "ingredient not in list"))</f>
        <v/>
      </c>
      <c r="J1461" t="str">
        <f t="shared" si="245"/>
        <v/>
      </c>
      <c r="K1461" s="69" t="str">
        <f>IF($B1461="", "", IFERROR((VLOOKUP($B1461,Ingredients!$A:$K,10,FALSE)*($D1461/(VLOOKUP($B1461,Ingredients!$A:$K,3,FALSE)))), "ingredient not in list"))</f>
        <v/>
      </c>
      <c r="L1461" t="str">
        <f t="shared" si="246"/>
        <v/>
      </c>
      <c r="M1461" s="69" t="str">
        <f>IF($B1461="", "", IFERROR((VLOOKUP($B1461,Ingredients!$A:$K,11,FALSE)*($D1461/(VLOOKUP($B1461,Ingredients!$A:$K,3,FALSE)))), "ingredient not in list"))</f>
        <v/>
      </c>
      <c r="N1461" t="str">
        <f t="shared" si="247"/>
        <v/>
      </c>
      <c r="O1461" s="29" t="str">
        <f>IF($B1461="", "", IFERROR((VLOOKUP($B1461,Ingredients!$A:$H,6,FALSE)*($D1461/(VLOOKUP($B1461,Ingredients!$A:$H,3,FALSE)))), "ingredient not in list"))</f>
        <v/>
      </c>
      <c r="P1461" s="9" t="str">
        <f>IF(AND(G1461&lt;&gt;"",G1462=""),SUM(G$1:G1462)-SUM(P$1:P1460),"")</f>
        <v/>
      </c>
      <c r="Q1461" t="str">
        <f>IF(AND(O1461&lt;&gt;"",O1462=""),SUM(O$1:O1462)-SUM(Q$1:Q1460),"")</f>
        <v/>
      </c>
      <c r="R1461" s="114" t="str">
        <f>IF(AND(I1461&lt;&gt;"",I1462=""),SUM(I$1:I1462)-SUM(R$1:R1460),"")</f>
        <v/>
      </c>
      <c r="S1461" s="114" t="str">
        <f>IF(AND(K1461&lt;&gt;"",K1462=""),SUM(K$1:K1462)-SUM(S$1:S1460),"")</f>
        <v/>
      </c>
      <c r="T1461" s="114" t="str">
        <f>IF(AND(M1461&lt;&gt;"",M1462=""),SUM(M$1:M1462)-SUM(T$1:T1460),"")</f>
        <v/>
      </c>
      <c r="V1461" s="9" t="str">
        <f t="shared" si="248"/>
        <v/>
      </c>
      <c r="W1461" s="28" t="str">
        <f t="shared" si="249"/>
        <v/>
      </c>
      <c r="X1461" s="114" t="str">
        <f t="shared" si="250"/>
        <v/>
      </c>
      <c r="Y1461" s="114" t="str">
        <f t="shared" si="251"/>
        <v/>
      </c>
      <c r="Z1461" s="114" t="str">
        <f t="shared" si="252"/>
        <v/>
      </c>
    </row>
    <row r="1462" spans="3:26" ht="15.75" customHeight="1" x14ac:dyDescent="0.2">
      <c r="C1462" t="str">
        <f t="shared" si="242"/>
        <v/>
      </c>
      <c r="E1462" s="3" t="str">
        <f>IF(B1462="","",IFERROR(VLOOKUP(B1462,Ingredients!$A:$G,4,FALSE),"ingredient not in list"))</f>
        <v/>
      </c>
      <c r="F1462" t="str">
        <f t="shared" si="243"/>
        <v/>
      </c>
      <c r="G1462" s="9" t="str">
        <f>IF(B1462="", "", IFERROR((VLOOKUP(B1462,Ingredients!$A:$H,8,FALSE)*(D1462/(VLOOKUP(B1462,Ingredients!$A:$H,3,FALSE)))), "ingredient not in list"))</f>
        <v/>
      </c>
      <c r="H1462" t="str">
        <f t="shared" si="244"/>
        <v/>
      </c>
      <c r="I1462" s="69" t="str">
        <f>IF($B1462="", "", IFERROR((VLOOKUP($B1462,Ingredients!$A:$K,9,FALSE)*($D1462/(VLOOKUP($B1462,Ingredients!$A:$K,3,FALSE)))), "ingredient not in list"))</f>
        <v/>
      </c>
      <c r="J1462" t="str">
        <f t="shared" si="245"/>
        <v/>
      </c>
      <c r="K1462" s="69" t="str">
        <f>IF($B1462="", "", IFERROR((VLOOKUP($B1462,Ingredients!$A:$K,10,FALSE)*($D1462/(VLOOKUP($B1462,Ingredients!$A:$K,3,FALSE)))), "ingredient not in list"))</f>
        <v/>
      </c>
      <c r="L1462" t="str">
        <f t="shared" si="246"/>
        <v/>
      </c>
      <c r="M1462" s="69" t="str">
        <f>IF($B1462="", "", IFERROR((VLOOKUP($B1462,Ingredients!$A:$K,11,FALSE)*($D1462/(VLOOKUP($B1462,Ingredients!$A:$K,3,FALSE)))), "ingredient not in list"))</f>
        <v/>
      </c>
      <c r="N1462" t="str">
        <f t="shared" si="247"/>
        <v/>
      </c>
      <c r="O1462" s="29" t="str">
        <f>IF($B1462="", "", IFERROR((VLOOKUP($B1462,Ingredients!$A:$H,6,FALSE)*($D1462/(VLOOKUP($B1462,Ingredients!$A:$H,3,FALSE)))), "ingredient not in list"))</f>
        <v/>
      </c>
      <c r="P1462" s="9" t="str">
        <f>IF(AND(G1462&lt;&gt;"",G1463=""),SUM(G$1:G1463)-SUM(P$1:P1461),"")</f>
        <v/>
      </c>
      <c r="Q1462" t="str">
        <f>IF(AND(O1462&lt;&gt;"",O1463=""),SUM(O$1:O1463)-SUM(Q$1:Q1461),"")</f>
        <v/>
      </c>
      <c r="R1462" s="114" t="str">
        <f>IF(AND(I1462&lt;&gt;"",I1463=""),SUM(I$1:I1463)-SUM(R$1:R1461),"")</f>
        <v/>
      </c>
      <c r="S1462" s="114" t="str">
        <f>IF(AND(K1462&lt;&gt;"",K1463=""),SUM(K$1:K1463)-SUM(S$1:S1461),"")</f>
        <v/>
      </c>
      <c r="T1462" s="114" t="str">
        <f>IF(AND(M1462&lt;&gt;"",M1463=""),SUM(M$1:M1463)-SUM(T$1:T1461),"")</f>
        <v/>
      </c>
      <c r="V1462" s="9" t="str">
        <f t="shared" si="248"/>
        <v/>
      </c>
      <c r="W1462" s="28" t="str">
        <f t="shared" si="249"/>
        <v/>
      </c>
      <c r="X1462" s="114" t="str">
        <f t="shared" si="250"/>
        <v/>
      </c>
      <c r="Y1462" s="114" t="str">
        <f t="shared" si="251"/>
        <v/>
      </c>
      <c r="Z1462" s="114" t="str">
        <f t="shared" si="252"/>
        <v/>
      </c>
    </row>
    <row r="1463" spans="3:26" ht="15.75" customHeight="1" x14ac:dyDescent="0.2">
      <c r="C1463" t="str">
        <f t="shared" si="242"/>
        <v/>
      </c>
      <c r="E1463" s="3" t="str">
        <f>IF(B1463="","",IFERROR(VLOOKUP(B1463,Ingredients!$A:$G,4,FALSE),"ingredient not in list"))</f>
        <v/>
      </c>
      <c r="F1463" t="str">
        <f t="shared" si="243"/>
        <v/>
      </c>
      <c r="G1463" s="9" t="str">
        <f>IF(B1463="", "", IFERROR((VLOOKUP(B1463,Ingredients!$A:$H,8,FALSE)*(D1463/(VLOOKUP(B1463,Ingredients!$A:$H,3,FALSE)))), "ingredient not in list"))</f>
        <v/>
      </c>
      <c r="H1463" t="str">
        <f t="shared" si="244"/>
        <v/>
      </c>
      <c r="I1463" s="69" t="str">
        <f>IF($B1463="", "", IFERROR((VLOOKUP($B1463,Ingredients!$A:$K,9,FALSE)*($D1463/(VLOOKUP($B1463,Ingredients!$A:$K,3,FALSE)))), "ingredient not in list"))</f>
        <v/>
      </c>
      <c r="J1463" t="str">
        <f t="shared" si="245"/>
        <v/>
      </c>
      <c r="K1463" s="69" t="str">
        <f>IF($B1463="", "", IFERROR((VLOOKUP($B1463,Ingredients!$A:$K,10,FALSE)*($D1463/(VLOOKUP($B1463,Ingredients!$A:$K,3,FALSE)))), "ingredient not in list"))</f>
        <v/>
      </c>
      <c r="L1463" t="str">
        <f t="shared" si="246"/>
        <v/>
      </c>
      <c r="M1463" s="69" t="str">
        <f>IF($B1463="", "", IFERROR((VLOOKUP($B1463,Ingredients!$A:$K,11,FALSE)*($D1463/(VLOOKUP($B1463,Ingredients!$A:$K,3,FALSE)))), "ingredient not in list"))</f>
        <v/>
      </c>
      <c r="N1463" t="str">
        <f t="shared" si="247"/>
        <v/>
      </c>
      <c r="O1463" s="29" t="str">
        <f>IF($B1463="", "", IFERROR((VLOOKUP($B1463,Ingredients!$A:$H,6,FALSE)*($D1463/(VLOOKUP($B1463,Ingredients!$A:$H,3,FALSE)))), "ingredient not in list"))</f>
        <v/>
      </c>
      <c r="P1463" s="9" t="str">
        <f>IF(AND(G1463&lt;&gt;"",G1464=""),SUM(G$1:G1464)-SUM(P$1:P1462),"")</f>
        <v/>
      </c>
      <c r="Q1463" t="str">
        <f>IF(AND(O1463&lt;&gt;"",O1464=""),SUM(O$1:O1464)-SUM(Q$1:Q1462),"")</f>
        <v/>
      </c>
      <c r="R1463" s="114" t="str">
        <f>IF(AND(I1463&lt;&gt;"",I1464=""),SUM(I$1:I1464)-SUM(R$1:R1462),"")</f>
        <v/>
      </c>
      <c r="S1463" s="114" t="str">
        <f>IF(AND(K1463&lt;&gt;"",K1464=""),SUM(K$1:K1464)-SUM(S$1:S1462),"")</f>
        <v/>
      </c>
      <c r="T1463" s="114" t="str">
        <f>IF(AND(M1463&lt;&gt;"",M1464=""),SUM(M$1:M1464)-SUM(T$1:T1462),"")</f>
        <v/>
      </c>
      <c r="V1463" s="9" t="str">
        <f t="shared" si="248"/>
        <v/>
      </c>
      <c r="W1463" s="28" t="str">
        <f t="shared" si="249"/>
        <v/>
      </c>
      <c r="X1463" s="114" t="str">
        <f t="shared" si="250"/>
        <v/>
      </c>
      <c r="Y1463" s="114" t="str">
        <f t="shared" si="251"/>
        <v/>
      </c>
      <c r="Z1463" s="114" t="str">
        <f t="shared" si="252"/>
        <v/>
      </c>
    </row>
    <row r="1464" spans="3:26" ht="15.75" customHeight="1" x14ac:dyDescent="0.2">
      <c r="C1464" t="str">
        <f t="shared" si="242"/>
        <v/>
      </c>
      <c r="E1464" s="3" t="str">
        <f>IF(B1464="","",IFERROR(VLOOKUP(B1464,Ingredients!$A:$G,4,FALSE),"ingredient not in list"))</f>
        <v/>
      </c>
      <c r="F1464" t="str">
        <f t="shared" si="243"/>
        <v/>
      </c>
      <c r="G1464" s="9" t="str">
        <f>IF(B1464="", "", IFERROR((VLOOKUP(B1464,Ingredients!$A:$H,8,FALSE)*(D1464/(VLOOKUP(B1464,Ingredients!$A:$H,3,FALSE)))), "ingredient not in list"))</f>
        <v/>
      </c>
      <c r="H1464" t="str">
        <f t="shared" si="244"/>
        <v/>
      </c>
      <c r="I1464" s="69" t="str">
        <f>IF($B1464="", "", IFERROR((VLOOKUP($B1464,Ingredients!$A:$K,9,FALSE)*($D1464/(VLOOKUP($B1464,Ingredients!$A:$K,3,FALSE)))), "ingredient not in list"))</f>
        <v/>
      </c>
      <c r="J1464" t="str">
        <f t="shared" si="245"/>
        <v/>
      </c>
      <c r="K1464" s="69" t="str">
        <f>IF($B1464="", "", IFERROR((VLOOKUP($B1464,Ingredients!$A:$K,10,FALSE)*($D1464/(VLOOKUP($B1464,Ingredients!$A:$K,3,FALSE)))), "ingredient not in list"))</f>
        <v/>
      </c>
      <c r="L1464" t="str">
        <f t="shared" si="246"/>
        <v/>
      </c>
      <c r="M1464" s="69" t="str">
        <f>IF($B1464="", "", IFERROR((VLOOKUP($B1464,Ingredients!$A:$K,11,FALSE)*($D1464/(VLOOKUP($B1464,Ingredients!$A:$K,3,FALSE)))), "ingredient not in list"))</f>
        <v/>
      </c>
      <c r="N1464" t="str">
        <f t="shared" si="247"/>
        <v/>
      </c>
      <c r="O1464" s="29" t="str">
        <f>IF($B1464="", "", IFERROR((VLOOKUP($B1464,Ingredients!$A:$H,6,FALSE)*($D1464/(VLOOKUP($B1464,Ingredients!$A:$H,3,FALSE)))), "ingredient not in list"))</f>
        <v/>
      </c>
      <c r="P1464" s="9" t="str">
        <f>IF(AND(G1464&lt;&gt;"",G1465=""),SUM(G$1:G1465)-SUM(P$1:P1463),"")</f>
        <v/>
      </c>
      <c r="Q1464" t="str">
        <f>IF(AND(O1464&lt;&gt;"",O1465=""),SUM(O$1:O1465)-SUM(Q$1:Q1463),"")</f>
        <v/>
      </c>
      <c r="R1464" s="114" t="str">
        <f>IF(AND(I1464&lt;&gt;"",I1465=""),SUM(I$1:I1465)-SUM(R$1:R1463),"")</f>
        <v/>
      </c>
      <c r="S1464" s="114" t="str">
        <f>IF(AND(K1464&lt;&gt;"",K1465=""),SUM(K$1:K1465)-SUM(S$1:S1463),"")</f>
        <v/>
      </c>
      <c r="T1464" s="114" t="str">
        <f>IF(AND(M1464&lt;&gt;"",M1465=""),SUM(M$1:M1465)-SUM(T$1:T1463),"")</f>
        <v/>
      </c>
      <c r="V1464" s="9" t="str">
        <f t="shared" si="248"/>
        <v/>
      </c>
      <c r="W1464" s="28" t="str">
        <f t="shared" si="249"/>
        <v/>
      </c>
      <c r="X1464" s="114" t="str">
        <f t="shared" si="250"/>
        <v/>
      </c>
      <c r="Y1464" s="114" t="str">
        <f t="shared" si="251"/>
        <v/>
      </c>
      <c r="Z1464" s="114" t="str">
        <f t="shared" si="252"/>
        <v/>
      </c>
    </row>
    <row r="1465" spans="3:26" ht="15.75" customHeight="1" x14ac:dyDescent="0.2">
      <c r="C1465" t="str">
        <f t="shared" si="242"/>
        <v/>
      </c>
      <c r="E1465" s="3" t="str">
        <f>IF(B1465="","",IFERROR(VLOOKUP(B1465,Ingredients!$A:$G,4,FALSE),"ingredient not in list"))</f>
        <v/>
      </c>
      <c r="F1465" t="str">
        <f t="shared" si="243"/>
        <v/>
      </c>
      <c r="G1465" s="9" t="str">
        <f>IF(B1465="", "", IFERROR((VLOOKUP(B1465,Ingredients!$A:$H,8,FALSE)*(D1465/(VLOOKUP(B1465,Ingredients!$A:$H,3,FALSE)))), "ingredient not in list"))</f>
        <v/>
      </c>
      <c r="H1465" t="str">
        <f t="shared" si="244"/>
        <v/>
      </c>
      <c r="I1465" s="69" t="str">
        <f>IF($B1465="", "", IFERROR((VLOOKUP($B1465,Ingredients!$A:$K,9,FALSE)*($D1465/(VLOOKUP($B1465,Ingredients!$A:$K,3,FALSE)))), "ingredient not in list"))</f>
        <v/>
      </c>
      <c r="J1465" t="str">
        <f t="shared" si="245"/>
        <v/>
      </c>
      <c r="K1465" s="69" t="str">
        <f>IF($B1465="", "", IFERROR((VLOOKUP($B1465,Ingredients!$A:$K,10,FALSE)*($D1465/(VLOOKUP($B1465,Ingredients!$A:$K,3,FALSE)))), "ingredient not in list"))</f>
        <v/>
      </c>
      <c r="L1465" t="str">
        <f t="shared" si="246"/>
        <v/>
      </c>
      <c r="M1465" s="69" t="str">
        <f>IF($B1465="", "", IFERROR((VLOOKUP($B1465,Ingredients!$A:$K,11,FALSE)*($D1465/(VLOOKUP($B1465,Ingredients!$A:$K,3,FALSE)))), "ingredient not in list"))</f>
        <v/>
      </c>
      <c r="N1465" t="str">
        <f t="shared" si="247"/>
        <v/>
      </c>
      <c r="O1465" s="29" t="str">
        <f>IF($B1465="", "", IFERROR((VLOOKUP($B1465,Ingredients!$A:$H,6,FALSE)*($D1465/(VLOOKUP($B1465,Ingredients!$A:$H,3,FALSE)))), "ingredient not in list"))</f>
        <v/>
      </c>
      <c r="P1465" s="9" t="str">
        <f>IF(AND(G1465&lt;&gt;"",G1466=""),SUM(G$1:G1466)-SUM(P$1:P1464),"")</f>
        <v/>
      </c>
      <c r="Q1465" t="str">
        <f>IF(AND(O1465&lt;&gt;"",O1466=""),SUM(O$1:O1466)-SUM(Q$1:Q1464),"")</f>
        <v/>
      </c>
      <c r="R1465" s="114" t="str">
        <f>IF(AND(I1465&lt;&gt;"",I1466=""),SUM(I$1:I1466)-SUM(R$1:R1464),"")</f>
        <v/>
      </c>
      <c r="S1465" s="114" t="str">
        <f>IF(AND(K1465&lt;&gt;"",K1466=""),SUM(K$1:K1466)-SUM(S$1:S1464),"")</f>
        <v/>
      </c>
      <c r="T1465" s="114" t="str">
        <f>IF(AND(M1465&lt;&gt;"",M1466=""),SUM(M$1:M1466)-SUM(T$1:T1464),"")</f>
        <v/>
      </c>
      <c r="V1465" s="9" t="str">
        <f t="shared" si="248"/>
        <v/>
      </c>
      <c r="W1465" s="28" t="str">
        <f t="shared" si="249"/>
        <v/>
      </c>
      <c r="X1465" s="114" t="str">
        <f t="shared" si="250"/>
        <v/>
      </c>
      <c r="Y1465" s="114" t="str">
        <f t="shared" si="251"/>
        <v/>
      </c>
      <c r="Z1465" s="114" t="str">
        <f t="shared" si="252"/>
        <v/>
      </c>
    </row>
    <row r="1466" spans="3:26" ht="15.75" customHeight="1" x14ac:dyDescent="0.2">
      <c r="C1466" t="str">
        <f t="shared" si="242"/>
        <v/>
      </c>
      <c r="E1466" s="3" t="str">
        <f>IF(B1466="","",IFERROR(VLOOKUP(B1466,Ingredients!$A:$G,4,FALSE),"ingredient not in list"))</f>
        <v/>
      </c>
      <c r="F1466" t="str">
        <f t="shared" si="243"/>
        <v/>
      </c>
      <c r="G1466" s="9" t="str">
        <f>IF(B1466="", "", IFERROR((VLOOKUP(B1466,Ingredients!$A:$H,8,FALSE)*(D1466/(VLOOKUP(B1466,Ingredients!$A:$H,3,FALSE)))), "ingredient not in list"))</f>
        <v/>
      </c>
      <c r="H1466" t="str">
        <f t="shared" si="244"/>
        <v/>
      </c>
      <c r="I1466" s="69" t="str">
        <f>IF($B1466="", "", IFERROR((VLOOKUP($B1466,Ingredients!$A:$K,9,FALSE)*($D1466/(VLOOKUP($B1466,Ingredients!$A:$K,3,FALSE)))), "ingredient not in list"))</f>
        <v/>
      </c>
      <c r="J1466" t="str">
        <f t="shared" si="245"/>
        <v/>
      </c>
      <c r="K1466" s="69" t="str">
        <f>IF($B1466="", "", IFERROR((VLOOKUP($B1466,Ingredients!$A:$K,10,FALSE)*($D1466/(VLOOKUP($B1466,Ingredients!$A:$K,3,FALSE)))), "ingredient not in list"))</f>
        <v/>
      </c>
      <c r="L1466" t="str">
        <f t="shared" si="246"/>
        <v/>
      </c>
      <c r="M1466" s="69" t="str">
        <f>IF($B1466="", "", IFERROR((VLOOKUP($B1466,Ingredients!$A:$K,11,FALSE)*($D1466/(VLOOKUP($B1466,Ingredients!$A:$K,3,FALSE)))), "ingredient not in list"))</f>
        <v/>
      </c>
      <c r="N1466" t="str">
        <f t="shared" si="247"/>
        <v/>
      </c>
      <c r="O1466" s="29" t="str">
        <f>IF($B1466="", "", IFERROR((VLOOKUP($B1466,Ingredients!$A:$H,6,FALSE)*($D1466/(VLOOKUP($B1466,Ingredients!$A:$H,3,FALSE)))), "ingredient not in list"))</f>
        <v/>
      </c>
      <c r="P1466" s="9" t="str">
        <f>IF(AND(G1466&lt;&gt;"",G1467=""),SUM(G$1:G1467)-SUM(P$1:P1465),"")</f>
        <v/>
      </c>
      <c r="Q1466" t="str">
        <f>IF(AND(O1466&lt;&gt;"",O1467=""),SUM(O$1:O1467)-SUM(Q$1:Q1465),"")</f>
        <v/>
      </c>
      <c r="R1466" s="114" t="str">
        <f>IF(AND(I1466&lt;&gt;"",I1467=""),SUM(I$1:I1467)-SUM(R$1:R1465),"")</f>
        <v/>
      </c>
      <c r="S1466" s="114" t="str">
        <f>IF(AND(K1466&lt;&gt;"",K1467=""),SUM(K$1:K1467)-SUM(S$1:S1465),"")</f>
        <v/>
      </c>
      <c r="T1466" s="114" t="str">
        <f>IF(AND(M1466&lt;&gt;"",M1467=""),SUM(M$1:M1467)-SUM(T$1:T1465),"")</f>
        <v/>
      </c>
      <c r="V1466" s="9" t="str">
        <f t="shared" si="248"/>
        <v/>
      </c>
      <c r="W1466" s="28" t="str">
        <f t="shared" si="249"/>
        <v/>
      </c>
      <c r="X1466" s="114" t="str">
        <f t="shared" si="250"/>
        <v/>
      </c>
      <c r="Y1466" s="114" t="str">
        <f t="shared" si="251"/>
        <v/>
      </c>
      <c r="Z1466" s="114" t="str">
        <f t="shared" si="252"/>
        <v/>
      </c>
    </row>
    <row r="1467" spans="3:26" ht="15.75" customHeight="1" x14ac:dyDescent="0.2">
      <c r="C1467" t="str">
        <f t="shared" si="242"/>
        <v/>
      </c>
      <c r="E1467" s="3" t="str">
        <f>IF(B1467="","",IFERROR(VLOOKUP(B1467,Ingredients!$A:$G,4,FALSE),"ingredient not in list"))</f>
        <v/>
      </c>
      <c r="F1467" t="str">
        <f t="shared" si="243"/>
        <v/>
      </c>
      <c r="G1467" s="9" t="str">
        <f>IF(B1467="", "", IFERROR((VLOOKUP(B1467,Ingredients!$A:$H,8,FALSE)*(D1467/(VLOOKUP(B1467,Ingredients!$A:$H,3,FALSE)))), "ingredient not in list"))</f>
        <v/>
      </c>
      <c r="H1467" t="str">
        <f t="shared" si="244"/>
        <v/>
      </c>
      <c r="I1467" s="69" t="str">
        <f>IF($B1467="", "", IFERROR((VLOOKUP($B1467,Ingredients!$A:$K,9,FALSE)*($D1467/(VLOOKUP($B1467,Ingredients!$A:$K,3,FALSE)))), "ingredient not in list"))</f>
        <v/>
      </c>
      <c r="J1467" t="str">
        <f t="shared" si="245"/>
        <v/>
      </c>
      <c r="K1467" s="69" t="str">
        <f>IF($B1467="", "", IFERROR((VLOOKUP($B1467,Ingredients!$A:$K,10,FALSE)*($D1467/(VLOOKUP($B1467,Ingredients!$A:$K,3,FALSE)))), "ingredient not in list"))</f>
        <v/>
      </c>
      <c r="L1467" t="str">
        <f t="shared" si="246"/>
        <v/>
      </c>
      <c r="M1467" s="69" t="str">
        <f>IF($B1467="", "", IFERROR((VLOOKUP($B1467,Ingredients!$A:$K,11,FALSE)*($D1467/(VLOOKUP($B1467,Ingredients!$A:$K,3,FALSE)))), "ingredient not in list"))</f>
        <v/>
      </c>
      <c r="N1467" t="str">
        <f t="shared" si="247"/>
        <v/>
      </c>
      <c r="O1467" s="29" t="str">
        <f>IF($B1467="", "", IFERROR((VLOOKUP($B1467,Ingredients!$A:$H,6,FALSE)*($D1467/(VLOOKUP($B1467,Ingredients!$A:$H,3,FALSE)))), "ingredient not in list"))</f>
        <v/>
      </c>
      <c r="P1467" s="9" t="str">
        <f>IF(AND(G1467&lt;&gt;"",G1468=""),SUM(G$1:G1468)-SUM(P$1:P1466),"")</f>
        <v/>
      </c>
      <c r="Q1467" t="str">
        <f>IF(AND(O1467&lt;&gt;"",O1468=""),SUM(O$1:O1468)-SUM(Q$1:Q1466),"")</f>
        <v/>
      </c>
      <c r="R1467" s="114" t="str">
        <f>IF(AND(I1467&lt;&gt;"",I1468=""),SUM(I$1:I1468)-SUM(R$1:R1466),"")</f>
        <v/>
      </c>
      <c r="S1467" s="114" t="str">
        <f>IF(AND(K1467&lt;&gt;"",K1468=""),SUM(K$1:K1468)-SUM(S$1:S1466),"")</f>
        <v/>
      </c>
      <c r="T1467" s="114" t="str">
        <f>IF(AND(M1467&lt;&gt;"",M1468=""),SUM(M$1:M1468)-SUM(T$1:T1466),"")</f>
        <v/>
      </c>
      <c r="V1467" s="9" t="str">
        <f t="shared" si="248"/>
        <v/>
      </c>
      <c r="W1467" s="28" t="str">
        <f t="shared" si="249"/>
        <v/>
      </c>
      <c r="X1467" s="114" t="str">
        <f t="shared" si="250"/>
        <v/>
      </c>
      <c r="Y1467" s="114" t="str">
        <f t="shared" si="251"/>
        <v/>
      </c>
      <c r="Z1467" s="114" t="str">
        <f t="shared" si="252"/>
        <v/>
      </c>
    </row>
    <row r="1468" spans="3:26" ht="15.75" customHeight="1" x14ac:dyDescent="0.2">
      <c r="C1468" t="str">
        <f t="shared" si="242"/>
        <v/>
      </c>
      <c r="E1468" s="3" t="str">
        <f>IF(B1468="","",IFERROR(VLOOKUP(B1468,Ingredients!$A:$G,4,FALSE),"ingredient not in list"))</f>
        <v/>
      </c>
      <c r="F1468" t="str">
        <f t="shared" si="243"/>
        <v/>
      </c>
      <c r="G1468" s="9" t="str">
        <f>IF(B1468="", "", IFERROR((VLOOKUP(B1468,Ingredients!$A:$H,8,FALSE)*(D1468/(VLOOKUP(B1468,Ingredients!$A:$H,3,FALSE)))), "ingredient not in list"))</f>
        <v/>
      </c>
      <c r="H1468" t="str">
        <f t="shared" si="244"/>
        <v/>
      </c>
      <c r="I1468" s="69" t="str">
        <f>IF($B1468="", "", IFERROR((VLOOKUP($B1468,Ingredients!$A:$K,9,FALSE)*($D1468/(VLOOKUP($B1468,Ingredients!$A:$K,3,FALSE)))), "ingredient not in list"))</f>
        <v/>
      </c>
      <c r="J1468" t="str">
        <f t="shared" si="245"/>
        <v/>
      </c>
      <c r="K1468" s="69" t="str">
        <f>IF($B1468="", "", IFERROR((VLOOKUP($B1468,Ingredients!$A:$K,10,FALSE)*($D1468/(VLOOKUP($B1468,Ingredients!$A:$K,3,FALSE)))), "ingredient not in list"))</f>
        <v/>
      </c>
      <c r="L1468" t="str">
        <f t="shared" si="246"/>
        <v/>
      </c>
      <c r="M1468" s="69" t="str">
        <f>IF($B1468="", "", IFERROR((VLOOKUP($B1468,Ingredients!$A:$K,11,FALSE)*($D1468/(VLOOKUP($B1468,Ingredients!$A:$K,3,FALSE)))), "ingredient not in list"))</f>
        <v/>
      </c>
      <c r="N1468" t="str">
        <f t="shared" si="247"/>
        <v/>
      </c>
      <c r="O1468" s="29" t="str">
        <f>IF($B1468="", "", IFERROR((VLOOKUP($B1468,Ingredients!$A:$H,6,FALSE)*($D1468/(VLOOKUP($B1468,Ingredients!$A:$H,3,FALSE)))), "ingredient not in list"))</f>
        <v/>
      </c>
      <c r="P1468" s="9" t="str">
        <f>IF(AND(G1468&lt;&gt;"",G1469=""),SUM(G$1:G1469)-SUM(P$1:P1467),"")</f>
        <v/>
      </c>
      <c r="Q1468" t="str">
        <f>IF(AND(O1468&lt;&gt;"",O1469=""),SUM(O$1:O1469)-SUM(Q$1:Q1467),"")</f>
        <v/>
      </c>
      <c r="R1468" s="114" t="str">
        <f>IF(AND(I1468&lt;&gt;"",I1469=""),SUM(I$1:I1469)-SUM(R$1:R1467),"")</f>
        <v/>
      </c>
      <c r="S1468" s="114" t="str">
        <f>IF(AND(K1468&lt;&gt;"",K1469=""),SUM(K$1:K1469)-SUM(S$1:S1467),"")</f>
        <v/>
      </c>
      <c r="T1468" s="114" t="str">
        <f>IF(AND(M1468&lt;&gt;"",M1469=""),SUM(M$1:M1469)-SUM(T$1:T1467),"")</f>
        <v/>
      </c>
      <c r="V1468" s="9" t="str">
        <f t="shared" si="248"/>
        <v/>
      </c>
      <c r="W1468" s="28" t="str">
        <f t="shared" si="249"/>
        <v/>
      </c>
      <c r="X1468" s="114" t="str">
        <f t="shared" si="250"/>
        <v/>
      </c>
      <c r="Y1468" s="114" t="str">
        <f t="shared" si="251"/>
        <v/>
      </c>
      <c r="Z1468" s="114" t="str">
        <f t="shared" si="252"/>
        <v/>
      </c>
    </row>
    <row r="1469" spans="3:26" ht="15.75" customHeight="1" x14ac:dyDescent="0.2">
      <c r="C1469" t="str">
        <f t="shared" si="242"/>
        <v/>
      </c>
      <c r="E1469" s="3" t="str">
        <f>IF(B1469="","",IFERROR(VLOOKUP(B1469,Ingredients!$A:$G,4,FALSE),"ingredient not in list"))</f>
        <v/>
      </c>
      <c r="F1469" t="str">
        <f t="shared" si="243"/>
        <v/>
      </c>
      <c r="G1469" s="9" t="str">
        <f>IF(B1469="", "", IFERROR((VLOOKUP(B1469,Ingredients!$A:$H,8,FALSE)*(D1469/(VLOOKUP(B1469,Ingredients!$A:$H,3,FALSE)))), "ingredient not in list"))</f>
        <v/>
      </c>
      <c r="H1469" t="str">
        <f t="shared" si="244"/>
        <v/>
      </c>
      <c r="I1469" s="69" t="str">
        <f>IF($B1469="", "", IFERROR((VLOOKUP($B1469,Ingredients!$A:$K,9,FALSE)*($D1469/(VLOOKUP($B1469,Ingredients!$A:$K,3,FALSE)))), "ingredient not in list"))</f>
        <v/>
      </c>
      <c r="J1469" t="str">
        <f t="shared" si="245"/>
        <v/>
      </c>
      <c r="K1469" s="69" t="str">
        <f>IF($B1469="", "", IFERROR((VLOOKUP($B1469,Ingredients!$A:$K,10,FALSE)*($D1469/(VLOOKUP($B1469,Ingredients!$A:$K,3,FALSE)))), "ingredient not in list"))</f>
        <v/>
      </c>
      <c r="L1469" t="str">
        <f t="shared" si="246"/>
        <v/>
      </c>
      <c r="M1469" s="69" t="str">
        <f>IF($B1469="", "", IFERROR((VLOOKUP($B1469,Ingredients!$A:$K,11,FALSE)*($D1469/(VLOOKUP($B1469,Ingredients!$A:$K,3,FALSE)))), "ingredient not in list"))</f>
        <v/>
      </c>
      <c r="N1469" t="str">
        <f t="shared" si="247"/>
        <v/>
      </c>
      <c r="O1469" s="29" t="str">
        <f>IF($B1469="", "", IFERROR((VLOOKUP($B1469,Ingredients!$A:$H,6,FALSE)*($D1469/(VLOOKUP($B1469,Ingredients!$A:$H,3,FALSE)))), "ingredient not in list"))</f>
        <v/>
      </c>
      <c r="P1469" s="9" t="str">
        <f>IF(AND(G1469&lt;&gt;"",G1470=""),SUM(G$1:G1470)-SUM(P$1:P1468),"")</f>
        <v/>
      </c>
      <c r="Q1469" t="str">
        <f>IF(AND(O1469&lt;&gt;"",O1470=""),SUM(O$1:O1470)-SUM(Q$1:Q1468),"")</f>
        <v/>
      </c>
      <c r="R1469" s="114" t="str">
        <f>IF(AND(I1469&lt;&gt;"",I1470=""),SUM(I$1:I1470)-SUM(R$1:R1468),"")</f>
        <v/>
      </c>
      <c r="S1469" s="114" t="str">
        <f>IF(AND(K1469&lt;&gt;"",K1470=""),SUM(K$1:K1470)-SUM(S$1:S1468),"")</f>
        <v/>
      </c>
      <c r="T1469" s="114" t="str">
        <f>IF(AND(M1469&lt;&gt;"",M1470=""),SUM(M$1:M1470)-SUM(T$1:T1468),"")</f>
        <v/>
      </c>
      <c r="V1469" s="9" t="str">
        <f t="shared" si="248"/>
        <v/>
      </c>
      <c r="W1469" s="28" t="str">
        <f t="shared" si="249"/>
        <v/>
      </c>
      <c r="X1469" s="114" t="str">
        <f t="shared" si="250"/>
        <v/>
      </c>
      <c r="Y1469" s="114" t="str">
        <f t="shared" si="251"/>
        <v/>
      </c>
      <c r="Z1469" s="114" t="str">
        <f t="shared" si="252"/>
        <v/>
      </c>
    </row>
    <row r="1470" spans="3:26" ht="15.75" customHeight="1" x14ac:dyDescent="0.2">
      <c r="C1470" t="str">
        <f t="shared" si="242"/>
        <v/>
      </c>
      <c r="E1470" s="3" t="str">
        <f>IF(B1470="","",IFERROR(VLOOKUP(B1470,Ingredients!$A:$G,4,FALSE),"ingredient not in list"))</f>
        <v/>
      </c>
      <c r="F1470" t="str">
        <f t="shared" si="243"/>
        <v/>
      </c>
      <c r="G1470" s="9" t="str">
        <f>IF(B1470="", "", IFERROR((VLOOKUP(B1470,Ingredients!$A:$H,8,FALSE)*(D1470/(VLOOKUP(B1470,Ingredients!$A:$H,3,FALSE)))), "ingredient not in list"))</f>
        <v/>
      </c>
      <c r="H1470" t="str">
        <f t="shared" si="244"/>
        <v/>
      </c>
      <c r="I1470" s="69" t="str">
        <f>IF($B1470="", "", IFERROR((VLOOKUP($B1470,Ingredients!$A:$K,9,FALSE)*($D1470/(VLOOKUP($B1470,Ingredients!$A:$K,3,FALSE)))), "ingredient not in list"))</f>
        <v/>
      </c>
      <c r="J1470" t="str">
        <f t="shared" si="245"/>
        <v/>
      </c>
      <c r="K1470" s="69" t="str">
        <f>IF($B1470="", "", IFERROR((VLOOKUP($B1470,Ingredients!$A:$K,10,FALSE)*($D1470/(VLOOKUP($B1470,Ingredients!$A:$K,3,FALSE)))), "ingredient not in list"))</f>
        <v/>
      </c>
      <c r="L1470" t="str">
        <f t="shared" si="246"/>
        <v/>
      </c>
      <c r="M1470" s="69" t="str">
        <f>IF($B1470="", "", IFERROR((VLOOKUP($B1470,Ingredients!$A:$K,11,FALSE)*($D1470/(VLOOKUP($B1470,Ingredients!$A:$K,3,FALSE)))), "ingredient not in list"))</f>
        <v/>
      </c>
      <c r="N1470" t="str">
        <f t="shared" si="247"/>
        <v/>
      </c>
      <c r="O1470" s="29" t="str">
        <f>IF($B1470="", "", IFERROR((VLOOKUP($B1470,Ingredients!$A:$H,6,FALSE)*($D1470/(VLOOKUP($B1470,Ingredients!$A:$H,3,FALSE)))), "ingredient not in list"))</f>
        <v/>
      </c>
      <c r="P1470" s="9" t="str">
        <f>IF(AND(G1470&lt;&gt;"",G1471=""),SUM(G$1:G1471)-SUM(P$1:P1469),"")</f>
        <v/>
      </c>
      <c r="Q1470" t="str">
        <f>IF(AND(O1470&lt;&gt;"",O1471=""),SUM(O$1:O1471)-SUM(Q$1:Q1469),"")</f>
        <v/>
      </c>
      <c r="R1470" s="114" t="str">
        <f>IF(AND(I1470&lt;&gt;"",I1471=""),SUM(I$1:I1471)-SUM(R$1:R1469),"")</f>
        <v/>
      </c>
      <c r="S1470" s="114" t="str">
        <f>IF(AND(K1470&lt;&gt;"",K1471=""),SUM(K$1:K1471)-SUM(S$1:S1469),"")</f>
        <v/>
      </c>
      <c r="T1470" s="114" t="str">
        <f>IF(AND(M1470&lt;&gt;"",M1471=""),SUM(M$1:M1471)-SUM(T$1:T1469),"")</f>
        <v/>
      </c>
      <c r="V1470" s="9" t="str">
        <f t="shared" si="248"/>
        <v/>
      </c>
      <c r="W1470" s="28" t="str">
        <f t="shared" si="249"/>
        <v/>
      </c>
      <c r="X1470" s="114" t="str">
        <f t="shared" si="250"/>
        <v/>
      </c>
      <c r="Y1470" s="114" t="str">
        <f t="shared" si="251"/>
        <v/>
      </c>
      <c r="Z1470" s="114" t="str">
        <f t="shared" si="252"/>
        <v/>
      </c>
    </row>
    <row r="1471" spans="3:26" ht="15.75" customHeight="1" x14ac:dyDescent="0.2">
      <c r="C1471" t="str">
        <f t="shared" si="242"/>
        <v/>
      </c>
      <c r="E1471" s="3" t="str">
        <f>IF(B1471="","",IFERROR(VLOOKUP(B1471,Ingredients!$A:$G,4,FALSE),"ingredient not in list"))</f>
        <v/>
      </c>
      <c r="F1471" t="str">
        <f t="shared" si="243"/>
        <v/>
      </c>
      <c r="G1471" s="9" t="str">
        <f>IF(B1471="", "", IFERROR((VLOOKUP(B1471,Ingredients!$A:$H,8,FALSE)*(D1471/(VLOOKUP(B1471,Ingredients!$A:$H,3,FALSE)))), "ingredient not in list"))</f>
        <v/>
      </c>
      <c r="H1471" t="str">
        <f t="shared" si="244"/>
        <v/>
      </c>
      <c r="I1471" s="69" t="str">
        <f>IF($B1471="", "", IFERROR((VLOOKUP($B1471,Ingredients!$A:$K,9,FALSE)*($D1471/(VLOOKUP($B1471,Ingredients!$A:$K,3,FALSE)))), "ingredient not in list"))</f>
        <v/>
      </c>
      <c r="J1471" t="str">
        <f t="shared" si="245"/>
        <v/>
      </c>
      <c r="K1471" s="69" t="str">
        <f>IF($B1471="", "", IFERROR((VLOOKUP($B1471,Ingredients!$A:$K,10,FALSE)*($D1471/(VLOOKUP($B1471,Ingredients!$A:$K,3,FALSE)))), "ingredient not in list"))</f>
        <v/>
      </c>
      <c r="L1471" t="str">
        <f t="shared" si="246"/>
        <v/>
      </c>
      <c r="M1471" s="69" t="str">
        <f>IF($B1471="", "", IFERROR((VLOOKUP($B1471,Ingredients!$A:$K,11,FALSE)*($D1471/(VLOOKUP($B1471,Ingredients!$A:$K,3,FALSE)))), "ingredient not in list"))</f>
        <v/>
      </c>
      <c r="N1471" t="str">
        <f t="shared" si="247"/>
        <v/>
      </c>
      <c r="O1471" s="29" t="str">
        <f>IF($B1471="", "", IFERROR((VLOOKUP($B1471,Ingredients!$A:$H,6,FALSE)*($D1471/(VLOOKUP($B1471,Ingredients!$A:$H,3,FALSE)))), "ingredient not in list"))</f>
        <v/>
      </c>
      <c r="P1471" s="9" t="str">
        <f>IF(AND(G1471&lt;&gt;"",G1472=""),SUM(G$1:G1472)-SUM(P$1:P1470),"")</f>
        <v/>
      </c>
      <c r="Q1471" t="str">
        <f>IF(AND(O1471&lt;&gt;"",O1472=""),SUM(O$1:O1472)-SUM(Q$1:Q1470),"")</f>
        <v/>
      </c>
      <c r="R1471" s="114" t="str">
        <f>IF(AND(I1471&lt;&gt;"",I1472=""),SUM(I$1:I1472)-SUM(R$1:R1470),"")</f>
        <v/>
      </c>
      <c r="S1471" s="114" t="str">
        <f>IF(AND(K1471&lt;&gt;"",K1472=""),SUM(K$1:K1472)-SUM(S$1:S1470),"")</f>
        <v/>
      </c>
      <c r="T1471" s="114" t="str">
        <f>IF(AND(M1471&lt;&gt;"",M1472=""),SUM(M$1:M1472)-SUM(T$1:T1470),"")</f>
        <v/>
      </c>
      <c r="V1471" s="9" t="str">
        <f t="shared" si="248"/>
        <v/>
      </c>
      <c r="W1471" s="28" t="str">
        <f t="shared" si="249"/>
        <v/>
      </c>
      <c r="X1471" s="114" t="str">
        <f t="shared" si="250"/>
        <v/>
      </c>
      <c r="Y1471" s="114" t="str">
        <f t="shared" si="251"/>
        <v/>
      </c>
      <c r="Z1471" s="114" t="str">
        <f t="shared" si="252"/>
        <v/>
      </c>
    </row>
    <row r="1472" spans="3:26" ht="15.75" customHeight="1" x14ac:dyDescent="0.2">
      <c r="C1472" t="str">
        <f t="shared" si="242"/>
        <v/>
      </c>
      <c r="E1472" s="3" t="str">
        <f>IF(B1472="","",IFERROR(VLOOKUP(B1472,Ingredients!$A:$G,4,FALSE),"ingredient not in list"))</f>
        <v/>
      </c>
      <c r="F1472" t="str">
        <f t="shared" si="243"/>
        <v/>
      </c>
      <c r="G1472" s="9" t="str">
        <f>IF(B1472="", "", IFERROR((VLOOKUP(B1472,Ingredients!$A:$H,8,FALSE)*(D1472/(VLOOKUP(B1472,Ingredients!$A:$H,3,FALSE)))), "ingredient not in list"))</f>
        <v/>
      </c>
      <c r="H1472" t="str">
        <f t="shared" si="244"/>
        <v/>
      </c>
      <c r="I1472" s="69" t="str">
        <f>IF($B1472="", "", IFERROR((VLOOKUP($B1472,Ingredients!$A:$K,9,FALSE)*($D1472/(VLOOKUP($B1472,Ingredients!$A:$K,3,FALSE)))), "ingredient not in list"))</f>
        <v/>
      </c>
      <c r="J1472" t="str">
        <f t="shared" si="245"/>
        <v/>
      </c>
      <c r="K1472" s="69" t="str">
        <f>IF($B1472="", "", IFERROR((VLOOKUP($B1472,Ingredients!$A:$K,10,FALSE)*($D1472/(VLOOKUP($B1472,Ingredients!$A:$K,3,FALSE)))), "ingredient not in list"))</f>
        <v/>
      </c>
      <c r="L1472" t="str">
        <f t="shared" si="246"/>
        <v/>
      </c>
      <c r="M1472" s="69" t="str">
        <f>IF($B1472="", "", IFERROR((VLOOKUP($B1472,Ingredients!$A:$K,11,FALSE)*($D1472/(VLOOKUP($B1472,Ingredients!$A:$K,3,FALSE)))), "ingredient not in list"))</f>
        <v/>
      </c>
      <c r="N1472" t="str">
        <f t="shared" si="247"/>
        <v/>
      </c>
      <c r="O1472" s="29" t="str">
        <f>IF($B1472="", "", IFERROR((VLOOKUP($B1472,Ingredients!$A:$H,6,FALSE)*($D1472/(VLOOKUP($B1472,Ingredients!$A:$H,3,FALSE)))), "ingredient not in list"))</f>
        <v/>
      </c>
      <c r="P1472" s="9" t="str">
        <f>IF(AND(G1472&lt;&gt;"",G1473=""),SUM(G$1:G1473)-SUM(P$1:P1471),"")</f>
        <v/>
      </c>
      <c r="Q1472" t="str">
        <f>IF(AND(O1472&lt;&gt;"",O1473=""),SUM(O$1:O1473)-SUM(Q$1:Q1471),"")</f>
        <v/>
      </c>
      <c r="R1472" s="114" t="str">
        <f>IF(AND(I1472&lt;&gt;"",I1473=""),SUM(I$1:I1473)-SUM(R$1:R1471),"")</f>
        <v/>
      </c>
      <c r="S1472" s="114" t="str">
        <f>IF(AND(K1472&lt;&gt;"",K1473=""),SUM(K$1:K1473)-SUM(S$1:S1471),"")</f>
        <v/>
      </c>
      <c r="T1472" s="114" t="str">
        <f>IF(AND(M1472&lt;&gt;"",M1473=""),SUM(M$1:M1473)-SUM(T$1:T1471),"")</f>
        <v/>
      </c>
      <c r="V1472" s="9" t="str">
        <f t="shared" si="248"/>
        <v/>
      </c>
      <c r="W1472" s="28" t="str">
        <f t="shared" si="249"/>
        <v/>
      </c>
      <c r="X1472" s="114" t="str">
        <f t="shared" si="250"/>
        <v/>
      </c>
      <c r="Y1472" s="114" t="str">
        <f t="shared" si="251"/>
        <v/>
      </c>
      <c r="Z1472" s="114" t="str">
        <f t="shared" si="252"/>
        <v/>
      </c>
    </row>
    <row r="1473" spans="3:26" ht="15.75" customHeight="1" x14ac:dyDescent="0.2">
      <c r="C1473" t="str">
        <f t="shared" si="242"/>
        <v/>
      </c>
      <c r="E1473" s="3" t="str">
        <f>IF(B1473="","",IFERROR(VLOOKUP(B1473,Ingredients!$A:$G,4,FALSE),"ingredient not in list"))</f>
        <v/>
      </c>
      <c r="F1473" t="str">
        <f t="shared" si="243"/>
        <v/>
      </c>
      <c r="G1473" s="9" t="str">
        <f>IF(B1473="", "", IFERROR((VLOOKUP(B1473,Ingredients!$A:$H,8,FALSE)*(D1473/(VLOOKUP(B1473,Ingredients!$A:$H,3,FALSE)))), "ingredient not in list"))</f>
        <v/>
      </c>
      <c r="H1473" t="str">
        <f t="shared" si="244"/>
        <v/>
      </c>
      <c r="I1473" s="69" t="str">
        <f>IF($B1473="", "", IFERROR((VLOOKUP($B1473,Ingredients!$A:$K,9,FALSE)*($D1473/(VLOOKUP($B1473,Ingredients!$A:$K,3,FALSE)))), "ingredient not in list"))</f>
        <v/>
      </c>
      <c r="J1473" t="str">
        <f t="shared" si="245"/>
        <v/>
      </c>
      <c r="K1473" s="69" t="str">
        <f>IF($B1473="", "", IFERROR((VLOOKUP($B1473,Ingredients!$A:$K,10,FALSE)*($D1473/(VLOOKUP($B1473,Ingredients!$A:$K,3,FALSE)))), "ingredient not in list"))</f>
        <v/>
      </c>
      <c r="L1473" t="str">
        <f t="shared" si="246"/>
        <v/>
      </c>
      <c r="M1473" s="69" t="str">
        <f>IF($B1473="", "", IFERROR((VLOOKUP($B1473,Ingredients!$A:$K,11,FALSE)*($D1473/(VLOOKUP($B1473,Ingredients!$A:$K,3,FALSE)))), "ingredient not in list"))</f>
        <v/>
      </c>
      <c r="N1473" t="str">
        <f t="shared" si="247"/>
        <v/>
      </c>
      <c r="O1473" s="29" t="str">
        <f>IF($B1473="", "", IFERROR((VLOOKUP($B1473,Ingredients!$A:$H,6,FALSE)*($D1473/(VLOOKUP($B1473,Ingredients!$A:$H,3,FALSE)))), "ingredient not in list"))</f>
        <v/>
      </c>
      <c r="P1473" s="9" t="str">
        <f>IF(AND(G1473&lt;&gt;"",G1474=""),SUM(G$1:G1474)-SUM(P$1:P1472),"")</f>
        <v/>
      </c>
      <c r="Q1473" t="str">
        <f>IF(AND(O1473&lt;&gt;"",O1474=""),SUM(O$1:O1474)-SUM(Q$1:Q1472),"")</f>
        <v/>
      </c>
      <c r="R1473" s="114" t="str">
        <f>IF(AND(I1473&lt;&gt;"",I1474=""),SUM(I$1:I1474)-SUM(R$1:R1472),"")</f>
        <v/>
      </c>
      <c r="S1473" s="114" t="str">
        <f>IF(AND(K1473&lt;&gt;"",K1474=""),SUM(K$1:K1474)-SUM(S$1:S1472),"")</f>
        <v/>
      </c>
      <c r="T1473" s="114" t="str">
        <f>IF(AND(M1473&lt;&gt;"",M1474=""),SUM(M$1:M1474)-SUM(T$1:T1472),"")</f>
        <v/>
      </c>
      <c r="V1473" s="9" t="str">
        <f t="shared" si="248"/>
        <v/>
      </c>
      <c r="W1473" s="28" t="str">
        <f t="shared" si="249"/>
        <v/>
      </c>
      <c r="X1473" s="114" t="str">
        <f t="shared" si="250"/>
        <v/>
      </c>
      <c r="Y1473" s="114" t="str">
        <f t="shared" si="251"/>
        <v/>
      </c>
      <c r="Z1473" s="114" t="str">
        <f t="shared" si="252"/>
        <v/>
      </c>
    </row>
    <row r="1474" spans="3:26" ht="15.75" customHeight="1" x14ac:dyDescent="0.2">
      <c r="C1474" t="str">
        <f t="shared" ref="C1474:C1495" si="253">IF($B1474="","", "|")</f>
        <v/>
      </c>
      <c r="E1474" s="3" t="str">
        <f>IF(B1474="","",IFERROR(VLOOKUP(B1474,Ingredients!$A:$G,4,FALSE),"ingredient not in list"))</f>
        <v/>
      </c>
      <c r="F1474" t="str">
        <f t="shared" ref="F1474:F1495" si="254">IF($B1474="","", "|")</f>
        <v/>
      </c>
      <c r="G1474" s="9" t="str">
        <f>IF(B1474="", "", IFERROR((VLOOKUP(B1474,Ingredients!$A:$H,8,FALSE)*(D1474/(VLOOKUP(B1474,Ingredients!$A:$H,3,FALSE)))), "ingredient not in list"))</f>
        <v/>
      </c>
      <c r="H1474" t="str">
        <f t="shared" ref="H1474:H1495" si="255">IF($B1474="","", "|")</f>
        <v/>
      </c>
      <c r="I1474" s="69" t="str">
        <f>IF($B1474="", "", IFERROR((VLOOKUP($B1474,Ingredients!$A:$K,9,FALSE)*($D1474/(VLOOKUP($B1474,Ingredients!$A:$K,3,FALSE)))), "ingredient not in list"))</f>
        <v/>
      </c>
      <c r="J1474" t="str">
        <f t="shared" ref="J1474:J1495" si="256">IF($B1474="","", "|")</f>
        <v/>
      </c>
      <c r="K1474" s="69" t="str">
        <f>IF($B1474="", "", IFERROR((VLOOKUP($B1474,Ingredients!$A:$K,10,FALSE)*($D1474/(VLOOKUP($B1474,Ingredients!$A:$K,3,FALSE)))), "ingredient not in list"))</f>
        <v/>
      </c>
      <c r="L1474" t="str">
        <f t="shared" ref="L1474:L1495" si="257">IF($B1474="","", "|")</f>
        <v/>
      </c>
      <c r="M1474" s="69" t="str">
        <f>IF($B1474="", "", IFERROR((VLOOKUP($B1474,Ingredients!$A:$K,11,FALSE)*($D1474/(VLOOKUP($B1474,Ingredients!$A:$K,3,FALSE)))), "ingredient not in list"))</f>
        <v/>
      </c>
      <c r="N1474" t="str">
        <f t="shared" ref="N1474:N1495" si="258">IF($B1474="","", "|")</f>
        <v/>
      </c>
      <c r="O1474" s="29" t="str">
        <f>IF($B1474="", "", IFERROR((VLOOKUP($B1474,Ingredients!$A:$H,6,FALSE)*($D1474/(VLOOKUP($B1474,Ingredients!$A:$H,3,FALSE)))), "ingredient not in list"))</f>
        <v/>
      </c>
      <c r="P1474" s="9" t="str">
        <f>IF(AND(G1474&lt;&gt;"",G1475=""),SUM(G$1:G1475)-SUM(P$1:P1473),"")</f>
        <v/>
      </c>
      <c r="Q1474" t="str">
        <f>IF(AND(O1474&lt;&gt;"",O1475=""),SUM(O$1:O1475)-SUM(Q$1:Q1473),"")</f>
        <v/>
      </c>
      <c r="R1474" s="114" t="str">
        <f>IF(AND(I1474&lt;&gt;"",I1475=""),SUM(I$1:I1475)-SUM(R$1:R1473),"")</f>
        <v/>
      </c>
      <c r="S1474" s="114" t="str">
        <f>IF(AND(K1474&lt;&gt;"",K1475=""),SUM(K$1:K1475)-SUM(S$1:S1473),"")</f>
        <v/>
      </c>
      <c r="T1474" s="114" t="str">
        <f>IF(AND(M1474&lt;&gt;"",M1475=""),SUM(M$1:M1475)-SUM(T$1:T1473),"")</f>
        <v/>
      </c>
      <c r="V1474" s="9" t="str">
        <f t="shared" si="248"/>
        <v/>
      </c>
      <c r="W1474" s="28" t="str">
        <f t="shared" si="249"/>
        <v/>
      </c>
      <c r="X1474" s="114" t="str">
        <f t="shared" si="250"/>
        <v/>
      </c>
      <c r="Y1474" s="114" t="str">
        <f t="shared" si="251"/>
        <v/>
      </c>
      <c r="Z1474" s="114" t="str">
        <f t="shared" si="252"/>
        <v/>
      </c>
    </row>
    <row r="1475" spans="3:26" ht="15.75" customHeight="1" x14ac:dyDescent="0.2">
      <c r="C1475" t="str">
        <f t="shared" si="253"/>
        <v/>
      </c>
      <c r="E1475" s="3" t="str">
        <f>IF(B1475="","",IFERROR(VLOOKUP(B1475,Ingredients!$A:$G,4,FALSE),"ingredient not in list"))</f>
        <v/>
      </c>
      <c r="F1475" t="str">
        <f t="shared" si="254"/>
        <v/>
      </c>
      <c r="G1475" s="9" t="str">
        <f>IF(B1475="", "", IFERROR((VLOOKUP(B1475,Ingredients!$A:$H,8,FALSE)*(D1475/(VLOOKUP(B1475,Ingredients!$A:$H,3,FALSE)))), "ingredient not in list"))</f>
        <v/>
      </c>
      <c r="H1475" t="str">
        <f t="shared" si="255"/>
        <v/>
      </c>
      <c r="I1475" s="69" t="str">
        <f>IF($B1475="", "", IFERROR((VLOOKUP($B1475,Ingredients!$A:$K,9,FALSE)*($D1475/(VLOOKUP($B1475,Ingredients!$A:$K,3,FALSE)))), "ingredient not in list"))</f>
        <v/>
      </c>
      <c r="J1475" t="str">
        <f t="shared" si="256"/>
        <v/>
      </c>
      <c r="K1475" s="69" t="str">
        <f>IF($B1475="", "", IFERROR((VLOOKUP($B1475,Ingredients!$A:$K,10,FALSE)*($D1475/(VLOOKUP($B1475,Ingredients!$A:$K,3,FALSE)))), "ingredient not in list"))</f>
        <v/>
      </c>
      <c r="L1475" t="str">
        <f t="shared" si="257"/>
        <v/>
      </c>
      <c r="M1475" s="69" t="str">
        <f>IF($B1475="", "", IFERROR((VLOOKUP($B1475,Ingredients!$A:$K,11,FALSE)*($D1475/(VLOOKUP($B1475,Ingredients!$A:$K,3,FALSE)))), "ingredient not in list"))</f>
        <v/>
      </c>
      <c r="N1475" t="str">
        <f t="shared" si="258"/>
        <v/>
      </c>
      <c r="O1475" s="29" t="str">
        <f>IF($B1475="", "", IFERROR((VLOOKUP($B1475,Ingredients!$A:$H,6,FALSE)*($D1475/(VLOOKUP($B1475,Ingredients!$A:$H,3,FALSE)))), "ingredient not in list"))</f>
        <v/>
      </c>
      <c r="P1475" s="9" t="str">
        <f>IF(AND(G1475&lt;&gt;"",G1476=""),SUM(G$1:G1476)-SUM(P$1:P1474),"")</f>
        <v/>
      </c>
      <c r="Q1475" t="str">
        <f>IF(AND(O1475&lt;&gt;"",O1476=""),SUM(O$1:O1476)-SUM(Q$1:Q1474),"")</f>
        <v/>
      </c>
      <c r="R1475" s="114" t="str">
        <f>IF(AND(I1475&lt;&gt;"",I1476=""),SUM(I$1:I1476)-SUM(R$1:R1474),"")</f>
        <v/>
      </c>
      <c r="S1475" s="114" t="str">
        <f>IF(AND(K1475&lt;&gt;"",K1476=""),SUM(K$1:K1476)-SUM(S$1:S1474),"")</f>
        <v/>
      </c>
      <c r="T1475" s="114" t="str">
        <f>IF(AND(M1475&lt;&gt;"",M1476=""),SUM(M$1:M1476)-SUM(T$1:T1474),"")</f>
        <v/>
      </c>
      <c r="V1475" s="9" t="str">
        <f t="shared" ref="V1475:V1495" si="259">IF(U1475="","",P1475/U1475)</f>
        <v/>
      </c>
      <c r="W1475" s="28" t="str">
        <f t="shared" ref="W1475:W1495" si="260">IF(U1475="","", Q1475/U1475)</f>
        <v/>
      </c>
      <c r="X1475" s="114" t="str">
        <f t="shared" ref="X1475:X1495" si="261">IF(R1475="","", R1475/U1475)</f>
        <v/>
      </c>
      <c r="Y1475" s="114" t="str">
        <f t="shared" ref="Y1475:Y1495" si="262">IF(S1475="","", S1475/U1475)</f>
        <v/>
      </c>
      <c r="Z1475" s="114" t="str">
        <f t="shared" ref="Z1475:Z1495" si="263">IF(T1475="","", T1475/U1475)</f>
        <v/>
      </c>
    </row>
    <row r="1476" spans="3:26" ht="15.75" customHeight="1" x14ac:dyDescent="0.2">
      <c r="C1476" t="str">
        <f t="shared" si="253"/>
        <v/>
      </c>
      <c r="E1476" s="3" t="str">
        <f>IF(B1476="","",IFERROR(VLOOKUP(B1476,Ingredients!$A:$G,4,FALSE),"ingredient not in list"))</f>
        <v/>
      </c>
      <c r="F1476" t="str">
        <f t="shared" si="254"/>
        <v/>
      </c>
      <c r="G1476" s="9" t="str">
        <f>IF(B1476="", "", IFERROR((VLOOKUP(B1476,Ingredients!$A:$H,8,FALSE)*(D1476/(VLOOKUP(B1476,Ingredients!$A:$H,3,FALSE)))), "ingredient not in list"))</f>
        <v/>
      </c>
      <c r="H1476" t="str">
        <f t="shared" si="255"/>
        <v/>
      </c>
      <c r="I1476" s="69" t="str">
        <f>IF($B1476="", "", IFERROR((VLOOKUP($B1476,Ingredients!$A:$K,9,FALSE)*($D1476/(VLOOKUP($B1476,Ingredients!$A:$K,3,FALSE)))), "ingredient not in list"))</f>
        <v/>
      </c>
      <c r="J1476" t="str">
        <f t="shared" si="256"/>
        <v/>
      </c>
      <c r="K1476" s="69" t="str">
        <f>IF($B1476="", "", IFERROR((VLOOKUP($B1476,Ingredients!$A:$K,10,FALSE)*($D1476/(VLOOKUP($B1476,Ingredients!$A:$K,3,FALSE)))), "ingredient not in list"))</f>
        <v/>
      </c>
      <c r="L1476" t="str">
        <f t="shared" si="257"/>
        <v/>
      </c>
      <c r="M1476" s="69" t="str">
        <f>IF($B1476="", "", IFERROR((VLOOKUP($B1476,Ingredients!$A:$K,11,FALSE)*($D1476/(VLOOKUP($B1476,Ingredients!$A:$K,3,FALSE)))), "ingredient not in list"))</f>
        <v/>
      </c>
      <c r="N1476" t="str">
        <f t="shared" si="258"/>
        <v/>
      </c>
      <c r="O1476" s="29" t="str">
        <f>IF($B1476="", "", IFERROR((VLOOKUP($B1476,Ingredients!$A:$H,6,FALSE)*($D1476/(VLOOKUP($B1476,Ingredients!$A:$H,3,FALSE)))), "ingredient not in list"))</f>
        <v/>
      </c>
      <c r="P1476" s="9" t="str">
        <f>IF(AND(G1476&lt;&gt;"",G1477=""),SUM(G$1:G1477)-SUM(P$1:P1475),"")</f>
        <v/>
      </c>
      <c r="Q1476" t="str">
        <f>IF(AND(O1476&lt;&gt;"",O1477=""),SUM(O$1:O1477)-SUM(Q$1:Q1475),"")</f>
        <v/>
      </c>
      <c r="R1476" s="114" t="str">
        <f>IF(AND(I1476&lt;&gt;"",I1477=""),SUM(I$1:I1477)-SUM(R$1:R1475),"")</f>
        <v/>
      </c>
      <c r="S1476" s="114" t="str">
        <f>IF(AND(K1476&lt;&gt;"",K1477=""),SUM(K$1:K1477)-SUM(S$1:S1475),"")</f>
        <v/>
      </c>
      <c r="T1476" s="114" t="str">
        <f>IF(AND(M1476&lt;&gt;"",M1477=""),SUM(M$1:M1477)-SUM(T$1:T1475),"")</f>
        <v/>
      </c>
      <c r="V1476" s="9" t="str">
        <f t="shared" si="259"/>
        <v/>
      </c>
      <c r="W1476" s="28" t="str">
        <f t="shared" si="260"/>
        <v/>
      </c>
      <c r="X1476" s="114" t="str">
        <f t="shared" si="261"/>
        <v/>
      </c>
      <c r="Y1476" s="114" t="str">
        <f t="shared" si="262"/>
        <v/>
      </c>
      <c r="Z1476" s="114" t="str">
        <f t="shared" si="263"/>
        <v/>
      </c>
    </row>
    <row r="1477" spans="3:26" ht="15.75" customHeight="1" x14ac:dyDescent="0.2">
      <c r="C1477" t="str">
        <f t="shared" si="253"/>
        <v/>
      </c>
      <c r="E1477" s="3" t="str">
        <f>IF(B1477="","",IFERROR(VLOOKUP(B1477,Ingredients!$A:$G,4,FALSE),"ingredient not in list"))</f>
        <v/>
      </c>
      <c r="F1477" t="str">
        <f t="shared" si="254"/>
        <v/>
      </c>
      <c r="G1477" s="9" t="str">
        <f>IF(B1477="", "", IFERROR((VLOOKUP(B1477,Ingredients!$A:$H,8,FALSE)*(D1477/(VLOOKUP(B1477,Ingredients!$A:$H,3,FALSE)))), "ingredient not in list"))</f>
        <v/>
      </c>
      <c r="H1477" t="str">
        <f t="shared" si="255"/>
        <v/>
      </c>
      <c r="I1477" s="69" t="str">
        <f>IF($B1477="", "", IFERROR((VLOOKUP($B1477,Ingredients!$A:$K,9,FALSE)*($D1477/(VLOOKUP($B1477,Ingredients!$A:$K,3,FALSE)))), "ingredient not in list"))</f>
        <v/>
      </c>
      <c r="J1477" t="str">
        <f t="shared" si="256"/>
        <v/>
      </c>
      <c r="K1477" s="69" t="str">
        <f>IF($B1477="", "", IFERROR((VLOOKUP($B1477,Ingredients!$A:$K,10,FALSE)*($D1477/(VLOOKUP($B1477,Ingredients!$A:$K,3,FALSE)))), "ingredient not in list"))</f>
        <v/>
      </c>
      <c r="L1477" t="str">
        <f t="shared" si="257"/>
        <v/>
      </c>
      <c r="M1477" s="69" t="str">
        <f>IF($B1477="", "", IFERROR((VLOOKUP($B1477,Ingredients!$A:$K,11,FALSE)*($D1477/(VLOOKUP($B1477,Ingredients!$A:$K,3,FALSE)))), "ingredient not in list"))</f>
        <v/>
      </c>
      <c r="N1477" t="str">
        <f t="shared" si="258"/>
        <v/>
      </c>
      <c r="O1477" s="29" t="str">
        <f>IF($B1477="", "", IFERROR((VLOOKUP($B1477,Ingredients!$A:$H,6,FALSE)*($D1477/(VLOOKUP($B1477,Ingredients!$A:$H,3,FALSE)))), "ingredient not in list"))</f>
        <v/>
      </c>
      <c r="P1477" s="9" t="str">
        <f>IF(AND(G1477&lt;&gt;"",G1478=""),SUM(G$1:G1478)-SUM(P$1:P1476),"")</f>
        <v/>
      </c>
      <c r="Q1477" t="str">
        <f>IF(AND(O1477&lt;&gt;"",O1478=""),SUM(O$1:O1478)-SUM(Q$1:Q1476),"")</f>
        <v/>
      </c>
      <c r="R1477" s="114" t="str">
        <f>IF(AND(I1477&lt;&gt;"",I1478=""),SUM(I$1:I1478)-SUM(R$1:R1476),"")</f>
        <v/>
      </c>
      <c r="S1477" s="114" t="str">
        <f>IF(AND(K1477&lt;&gt;"",K1478=""),SUM(K$1:K1478)-SUM(S$1:S1476),"")</f>
        <v/>
      </c>
      <c r="T1477" s="114" t="str">
        <f>IF(AND(M1477&lt;&gt;"",M1478=""),SUM(M$1:M1478)-SUM(T$1:T1476),"")</f>
        <v/>
      </c>
      <c r="V1477" s="9" t="str">
        <f t="shared" si="259"/>
        <v/>
      </c>
      <c r="W1477" s="28" t="str">
        <f t="shared" si="260"/>
        <v/>
      </c>
      <c r="X1477" s="114" t="str">
        <f t="shared" si="261"/>
        <v/>
      </c>
      <c r="Y1477" s="114" t="str">
        <f t="shared" si="262"/>
        <v/>
      </c>
      <c r="Z1477" s="114" t="str">
        <f t="shared" si="263"/>
        <v/>
      </c>
    </row>
    <row r="1478" spans="3:26" ht="15.75" customHeight="1" x14ac:dyDescent="0.2">
      <c r="C1478" t="str">
        <f t="shared" si="253"/>
        <v/>
      </c>
      <c r="E1478" s="3" t="str">
        <f>IF(B1478="","",IFERROR(VLOOKUP(B1478,Ingredients!$A:$G,4,FALSE),"ingredient not in list"))</f>
        <v/>
      </c>
      <c r="F1478" t="str">
        <f t="shared" si="254"/>
        <v/>
      </c>
      <c r="G1478" s="9" t="str">
        <f>IF(B1478="", "", IFERROR((VLOOKUP(B1478,Ingredients!$A:$H,8,FALSE)*(D1478/(VLOOKUP(B1478,Ingredients!$A:$H,3,FALSE)))), "ingredient not in list"))</f>
        <v/>
      </c>
      <c r="H1478" t="str">
        <f t="shared" si="255"/>
        <v/>
      </c>
      <c r="I1478" s="69" t="str">
        <f>IF($B1478="", "", IFERROR((VLOOKUP($B1478,Ingredients!$A:$K,9,FALSE)*($D1478/(VLOOKUP($B1478,Ingredients!$A:$K,3,FALSE)))), "ingredient not in list"))</f>
        <v/>
      </c>
      <c r="J1478" t="str">
        <f t="shared" si="256"/>
        <v/>
      </c>
      <c r="K1478" s="69" t="str">
        <f>IF($B1478="", "", IFERROR((VLOOKUP($B1478,Ingredients!$A:$K,10,FALSE)*($D1478/(VLOOKUP($B1478,Ingredients!$A:$K,3,FALSE)))), "ingredient not in list"))</f>
        <v/>
      </c>
      <c r="L1478" t="str">
        <f t="shared" si="257"/>
        <v/>
      </c>
      <c r="M1478" s="69" t="str">
        <f>IF($B1478="", "", IFERROR((VLOOKUP($B1478,Ingredients!$A:$K,11,FALSE)*($D1478/(VLOOKUP($B1478,Ingredients!$A:$K,3,FALSE)))), "ingredient not in list"))</f>
        <v/>
      </c>
      <c r="N1478" t="str">
        <f t="shared" si="258"/>
        <v/>
      </c>
      <c r="O1478" s="29" t="str">
        <f>IF($B1478="", "", IFERROR((VLOOKUP($B1478,Ingredients!$A:$H,6,FALSE)*($D1478/(VLOOKUP($B1478,Ingredients!$A:$H,3,FALSE)))), "ingredient not in list"))</f>
        <v/>
      </c>
      <c r="P1478" s="9" t="str">
        <f>IF(AND(G1478&lt;&gt;"",G1479=""),SUM(G$1:G1479)-SUM(P$1:P1477),"")</f>
        <v/>
      </c>
      <c r="Q1478" t="str">
        <f>IF(AND(O1478&lt;&gt;"",O1479=""),SUM(O$1:O1479)-SUM(Q$1:Q1477),"")</f>
        <v/>
      </c>
      <c r="R1478" s="114" t="str">
        <f>IF(AND(I1478&lt;&gt;"",I1479=""),SUM(I$1:I1479)-SUM(R$1:R1477),"")</f>
        <v/>
      </c>
      <c r="S1478" s="114" t="str">
        <f>IF(AND(K1478&lt;&gt;"",K1479=""),SUM(K$1:K1479)-SUM(S$1:S1477),"")</f>
        <v/>
      </c>
      <c r="T1478" s="114" t="str">
        <f>IF(AND(M1478&lt;&gt;"",M1479=""),SUM(M$1:M1479)-SUM(T$1:T1477),"")</f>
        <v/>
      </c>
      <c r="V1478" s="9" t="str">
        <f t="shared" si="259"/>
        <v/>
      </c>
      <c r="W1478" s="28" t="str">
        <f t="shared" si="260"/>
        <v/>
      </c>
      <c r="X1478" s="114" t="str">
        <f t="shared" si="261"/>
        <v/>
      </c>
      <c r="Y1478" s="114" t="str">
        <f t="shared" si="262"/>
        <v/>
      </c>
      <c r="Z1478" s="114" t="str">
        <f t="shared" si="263"/>
        <v/>
      </c>
    </row>
    <row r="1479" spans="3:26" ht="15.75" customHeight="1" x14ac:dyDescent="0.2">
      <c r="C1479" t="str">
        <f t="shared" si="253"/>
        <v/>
      </c>
      <c r="E1479" s="3" t="str">
        <f>IF(B1479="","",IFERROR(VLOOKUP(B1479,Ingredients!$A:$G,4,FALSE),"ingredient not in list"))</f>
        <v/>
      </c>
      <c r="F1479" t="str">
        <f t="shared" si="254"/>
        <v/>
      </c>
      <c r="G1479" s="9" t="str">
        <f>IF(B1479="", "", IFERROR((VLOOKUP(B1479,Ingredients!$A:$H,8,FALSE)*(D1479/(VLOOKUP(B1479,Ingredients!$A:$H,3,FALSE)))), "ingredient not in list"))</f>
        <v/>
      </c>
      <c r="H1479" t="str">
        <f t="shared" si="255"/>
        <v/>
      </c>
      <c r="I1479" s="69" t="str">
        <f>IF($B1479="", "", IFERROR((VLOOKUP($B1479,Ingredients!$A:$K,9,FALSE)*($D1479/(VLOOKUP($B1479,Ingredients!$A:$K,3,FALSE)))), "ingredient not in list"))</f>
        <v/>
      </c>
      <c r="J1479" t="str">
        <f t="shared" si="256"/>
        <v/>
      </c>
      <c r="K1479" s="69" t="str">
        <f>IF($B1479="", "", IFERROR((VLOOKUP($B1479,Ingredients!$A:$K,10,FALSE)*($D1479/(VLOOKUP($B1479,Ingredients!$A:$K,3,FALSE)))), "ingredient not in list"))</f>
        <v/>
      </c>
      <c r="L1479" t="str">
        <f t="shared" si="257"/>
        <v/>
      </c>
      <c r="M1479" s="69" t="str">
        <f>IF($B1479="", "", IFERROR((VLOOKUP($B1479,Ingredients!$A:$K,11,FALSE)*($D1479/(VLOOKUP($B1479,Ingredients!$A:$K,3,FALSE)))), "ingredient not in list"))</f>
        <v/>
      </c>
      <c r="N1479" t="str">
        <f t="shared" si="258"/>
        <v/>
      </c>
      <c r="O1479" s="29" t="str">
        <f>IF($B1479="", "", IFERROR((VLOOKUP($B1479,Ingredients!$A:$H,6,FALSE)*($D1479/(VLOOKUP($B1479,Ingredients!$A:$H,3,FALSE)))), "ingredient not in list"))</f>
        <v/>
      </c>
      <c r="P1479" s="9" t="str">
        <f>IF(AND(G1479&lt;&gt;"",G1480=""),SUM(G$1:G1480)-SUM(P$1:P1478),"")</f>
        <v/>
      </c>
      <c r="Q1479" t="str">
        <f>IF(AND(O1479&lt;&gt;"",O1480=""),SUM(O$1:O1480)-SUM(Q$1:Q1478),"")</f>
        <v/>
      </c>
      <c r="R1479" s="114" t="str">
        <f>IF(AND(I1479&lt;&gt;"",I1480=""),SUM(I$1:I1480)-SUM(R$1:R1478),"")</f>
        <v/>
      </c>
      <c r="S1479" s="114" t="str">
        <f>IF(AND(K1479&lt;&gt;"",K1480=""),SUM(K$1:K1480)-SUM(S$1:S1478),"")</f>
        <v/>
      </c>
      <c r="T1479" s="114" t="str">
        <f>IF(AND(M1479&lt;&gt;"",M1480=""),SUM(M$1:M1480)-SUM(T$1:T1478),"")</f>
        <v/>
      </c>
      <c r="V1479" s="9" t="str">
        <f t="shared" si="259"/>
        <v/>
      </c>
      <c r="W1479" s="28" t="str">
        <f t="shared" si="260"/>
        <v/>
      </c>
      <c r="X1479" s="114" t="str">
        <f t="shared" si="261"/>
        <v/>
      </c>
      <c r="Y1479" s="114" t="str">
        <f t="shared" si="262"/>
        <v/>
      </c>
      <c r="Z1479" s="114" t="str">
        <f t="shared" si="263"/>
        <v/>
      </c>
    </row>
    <row r="1480" spans="3:26" ht="15.75" customHeight="1" x14ac:dyDescent="0.2">
      <c r="C1480" t="str">
        <f t="shared" si="253"/>
        <v/>
      </c>
      <c r="E1480" s="3" t="str">
        <f>IF(B1480="","",IFERROR(VLOOKUP(B1480,Ingredients!$A:$G,4,FALSE),"ingredient not in list"))</f>
        <v/>
      </c>
      <c r="F1480" t="str">
        <f t="shared" si="254"/>
        <v/>
      </c>
      <c r="G1480" s="9" t="str">
        <f>IF(B1480="", "", IFERROR((VLOOKUP(B1480,Ingredients!$A:$H,8,FALSE)*(D1480/(VLOOKUP(B1480,Ingredients!$A:$H,3,FALSE)))), "ingredient not in list"))</f>
        <v/>
      </c>
      <c r="H1480" t="str">
        <f t="shared" si="255"/>
        <v/>
      </c>
      <c r="I1480" s="69" t="str">
        <f>IF($B1480="", "", IFERROR((VLOOKUP($B1480,Ingredients!$A:$K,9,FALSE)*($D1480/(VLOOKUP($B1480,Ingredients!$A:$K,3,FALSE)))), "ingredient not in list"))</f>
        <v/>
      </c>
      <c r="J1480" t="str">
        <f t="shared" si="256"/>
        <v/>
      </c>
      <c r="K1480" s="69" t="str">
        <f>IF($B1480="", "", IFERROR((VLOOKUP($B1480,Ingredients!$A:$K,10,FALSE)*($D1480/(VLOOKUP($B1480,Ingredients!$A:$K,3,FALSE)))), "ingredient not in list"))</f>
        <v/>
      </c>
      <c r="L1480" t="str">
        <f t="shared" si="257"/>
        <v/>
      </c>
      <c r="M1480" s="69" t="str">
        <f>IF($B1480="", "", IFERROR((VLOOKUP($B1480,Ingredients!$A:$K,11,FALSE)*($D1480/(VLOOKUP($B1480,Ingredients!$A:$K,3,FALSE)))), "ingredient not in list"))</f>
        <v/>
      </c>
      <c r="N1480" t="str">
        <f t="shared" si="258"/>
        <v/>
      </c>
      <c r="O1480" s="29" t="str">
        <f>IF($B1480="", "", IFERROR((VLOOKUP($B1480,Ingredients!$A:$H,6,FALSE)*($D1480/(VLOOKUP($B1480,Ingredients!$A:$H,3,FALSE)))), "ingredient not in list"))</f>
        <v/>
      </c>
      <c r="P1480" s="9" t="str">
        <f>IF(AND(G1480&lt;&gt;"",G1481=""),SUM(G$1:G1481)-SUM(P$1:P1479),"")</f>
        <v/>
      </c>
      <c r="Q1480" t="str">
        <f>IF(AND(O1480&lt;&gt;"",O1481=""),SUM(O$1:O1481)-SUM(Q$1:Q1479),"")</f>
        <v/>
      </c>
      <c r="R1480" s="114" t="str">
        <f>IF(AND(I1480&lt;&gt;"",I1481=""),SUM(I$1:I1481)-SUM(R$1:R1479),"")</f>
        <v/>
      </c>
      <c r="S1480" s="114" t="str">
        <f>IF(AND(K1480&lt;&gt;"",K1481=""),SUM(K$1:K1481)-SUM(S$1:S1479),"")</f>
        <v/>
      </c>
      <c r="T1480" s="114" t="str">
        <f>IF(AND(M1480&lt;&gt;"",M1481=""),SUM(M$1:M1481)-SUM(T$1:T1479),"")</f>
        <v/>
      </c>
      <c r="V1480" s="9" t="str">
        <f t="shared" si="259"/>
        <v/>
      </c>
      <c r="W1480" s="28" t="str">
        <f t="shared" si="260"/>
        <v/>
      </c>
      <c r="X1480" s="114" t="str">
        <f t="shared" si="261"/>
        <v/>
      </c>
      <c r="Y1480" s="114" t="str">
        <f t="shared" si="262"/>
        <v/>
      </c>
      <c r="Z1480" s="114" t="str">
        <f t="shared" si="263"/>
        <v/>
      </c>
    </row>
    <row r="1481" spans="3:26" ht="15.75" customHeight="1" x14ac:dyDescent="0.2">
      <c r="C1481" t="str">
        <f t="shared" si="253"/>
        <v/>
      </c>
      <c r="E1481" s="3" t="str">
        <f>IF(B1481="","",IFERROR(VLOOKUP(B1481,Ingredients!$A:$G,4,FALSE),"ingredient not in list"))</f>
        <v/>
      </c>
      <c r="F1481" t="str">
        <f t="shared" si="254"/>
        <v/>
      </c>
      <c r="G1481" s="9" t="str">
        <f>IF(B1481="", "", IFERROR((VLOOKUP(B1481,Ingredients!$A:$H,8,FALSE)*(D1481/(VLOOKUP(B1481,Ingredients!$A:$H,3,FALSE)))), "ingredient not in list"))</f>
        <v/>
      </c>
      <c r="H1481" t="str">
        <f t="shared" si="255"/>
        <v/>
      </c>
      <c r="I1481" s="69" t="str">
        <f>IF($B1481="", "", IFERROR((VLOOKUP($B1481,Ingredients!$A:$K,9,FALSE)*($D1481/(VLOOKUP($B1481,Ingredients!$A:$K,3,FALSE)))), "ingredient not in list"))</f>
        <v/>
      </c>
      <c r="J1481" t="str">
        <f t="shared" si="256"/>
        <v/>
      </c>
      <c r="K1481" s="69" t="str">
        <f>IF($B1481="", "", IFERROR((VLOOKUP($B1481,Ingredients!$A:$K,10,FALSE)*($D1481/(VLOOKUP($B1481,Ingredients!$A:$K,3,FALSE)))), "ingredient not in list"))</f>
        <v/>
      </c>
      <c r="L1481" t="str">
        <f t="shared" si="257"/>
        <v/>
      </c>
      <c r="M1481" s="69" t="str">
        <f>IF($B1481="", "", IFERROR((VLOOKUP($B1481,Ingredients!$A:$K,11,FALSE)*($D1481/(VLOOKUP($B1481,Ingredients!$A:$K,3,FALSE)))), "ingredient not in list"))</f>
        <v/>
      </c>
      <c r="N1481" t="str">
        <f t="shared" si="258"/>
        <v/>
      </c>
      <c r="O1481" s="29" t="str">
        <f>IF($B1481="", "", IFERROR((VLOOKUP($B1481,Ingredients!$A:$H,6,FALSE)*($D1481/(VLOOKUP($B1481,Ingredients!$A:$H,3,FALSE)))), "ingredient not in list"))</f>
        <v/>
      </c>
      <c r="P1481" s="9" t="str">
        <f>IF(AND(G1481&lt;&gt;"",G1482=""),SUM(G$1:G1482)-SUM(P$1:P1480),"")</f>
        <v/>
      </c>
      <c r="Q1481" t="str">
        <f>IF(AND(O1481&lt;&gt;"",O1482=""),SUM(O$1:O1482)-SUM(Q$1:Q1480),"")</f>
        <v/>
      </c>
      <c r="R1481" s="114" t="str">
        <f>IF(AND(I1481&lt;&gt;"",I1482=""),SUM(I$1:I1482)-SUM(R$1:R1480),"")</f>
        <v/>
      </c>
      <c r="S1481" s="114" t="str">
        <f>IF(AND(K1481&lt;&gt;"",K1482=""),SUM(K$1:K1482)-SUM(S$1:S1480),"")</f>
        <v/>
      </c>
      <c r="T1481" s="114" t="str">
        <f>IF(AND(M1481&lt;&gt;"",M1482=""),SUM(M$1:M1482)-SUM(T$1:T1480),"")</f>
        <v/>
      </c>
      <c r="V1481" s="9" t="str">
        <f t="shared" si="259"/>
        <v/>
      </c>
      <c r="W1481" s="28" t="str">
        <f t="shared" si="260"/>
        <v/>
      </c>
      <c r="X1481" s="114" t="str">
        <f t="shared" si="261"/>
        <v/>
      </c>
      <c r="Y1481" s="114" t="str">
        <f t="shared" si="262"/>
        <v/>
      </c>
      <c r="Z1481" s="114" t="str">
        <f t="shared" si="263"/>
        <v/>
      </c>
    </row>
    <row r="1482" spans="3:26" ht="15.75" customHeight="1" x14ac:dyDescent="0.2">
      <c r="C1482" t="str">
        <f t="shared" si="253"/>
        <v/>
      </c>
      <c r="E1482" s="3" t="str">
        <f>IF(B1482="","",IFERROR(VLOOKUP(B1482,Ingredients!$A:$G,4,FALSE),"ingredient not in list"))</f>
        <v/>
      </c>
      <c r="F1482" t="str">
        <f t="shared" si="254"/>
        <v/>
      </c>
      <c r="G1482" s="9" t="str">
        <f>IF(B1482="", "", IFERROR((VLOOKUP(B1482,Ingredients!$A:$H,8,FALSE)*(D1482/(VLOOKUP(B1482,Ingredients!$A:$H,3,FALSE)))), "ingredient not in list"))</f>
        <v/>
      </c>
      <c r="H1482" t="str">
        <f t="shared" si="255"/>
        <v/>
      </c>
      <c r="I1482" s="69" t="str">
        <f>IF($B1482="", "", IFERROR((VLOOKUP($B1482,Ingredients!$A:$K,9,FALSE)*($D1482/(VLOOKUP($B1482,Ingredients!$A:$K,3,FALSE)))), "ingredient not in list"))</f>
        <v/>
      </c>
      <c r="J1482" t="str">
        <f t="shared" si="256"/>
        <v/>
      </c>
      <c r="K1482" s="69" t="str">
        <f>IF($B1482="", "", IFERROR((VLOOKUP($B1482,Ingredients!$A:$K,10,FALSE)*($D1482/(VLOOKUP($B1482,Ingredients!$A:$K,3,FALSE)))), "ingredient not in list"))</f>
        <v/>
      </c>
      <c r="L1482" t="str">
        <f t="shared" si="257"/>
        <v/>
      </c>
      <c r="M1482" s="69" t="str">
        <f>IF($B1482="", "", IFERROR((VLOOKUP($B1482,Ingredients!$A:$K,11,FALSE)*($D1482/(VLOOKUP($B1482,Ingredients!$A:$K,3,FALSE)))), "ingredient not in list"))</f>
        <v/>
      </c>
      <c r="N1482" t="str">
        <f t="shared" si="258"/>
        <v/>
      </c>
      <c r="O1482" s="29" t="str">
        <f>IF($B1482="", "", IFERROR((VLOOKUP($B1482,Ingredients!$A:$H,6,FALSE)*($D1482/(VLOOKUP($B1482,Ingredients!$A:$H,3,FALSE)))), "ingredient not in list"))</f>
        <v/>
      </c>
      <c r="P1482" s="9" t="str">
        <f>IF(AND(G1482&lt;&gt;"",G1483=""),SUM(G$1:G1483)-SUM(P$1:P1481),"")</f>
        <v/>
      </c>
      <c r="Q1482" t="str">
        <f>IF(AND(O1482&lt;&gt;"",O1483=""),SUM(O$1:O1483)-SUM(Q$1:Q1481),"")</f>
        <v/>
      </c>
      <c r="R1482" s="114" t="str">
        <f>IF(AND(I1482&lt;&gt;"",I1483=""),SUM(I$1:I1483)-SUM(R$1:R1481),"")</f>
        <v/>
      </c>
      <c r="S1482" s="114" t="str">
        <f>IF(AND(K1482&lt;&gt;"",K1483=""),SUM(K$1:K1483)-SUM(S$1:S1481),"")</f>
        <v/>
      </c>
      <c r="T1482" s="114" t="str">
        <f>IF(AND(M1482&lt;&gt;"",M1483=""),SUM(M$1:M1483)-SUM(T$1:T1481),"")</f>
        <v/>
      </c>
      <c r="V1482" s="9" t="str">
        <f t="shared" si="259"/>
        <v/>
      </c>
      <c r="W1482" s="28" t="str">
        <f t="shared" si="260"/>
        <v/>
      </c>
      <c r="X1482" s="114" t="str">
        <f t="shared" si="261"/>
        <v/>
      </c>
      <c r="Y1482" s="114" t="str">
        <f t="shared" si="262"/>
        <v/>
      </c>
      <c r="Z1482" s="114" t="str">
        <f t="shared" si="263"/>
        <v/>
      </c>
    </row>
    <row r="1483" spans="3:26" ht="15.75" customHeight="1" x14ac:dyDescent="0.2">
      <c r="C1483" t="str">
        <f t="shared" si="253"/>
        <v/>
      </c>
      <c r="E1483" s="3" t="str">
        <f>IF(B1483="","",IFERROR(VLOOKUP(B1483,Ingredients!$A:$G,4,FALSE),"ingredient not in list"))</f>
        <v/>
      </c>
      <c r="F1483" t="str">
        <f t="shared" si="254"/>
        <v/>
      </c>
      <c r="G1483" s="9" t="str">
        <f>IF(B1483="", "", IFERROR((VLOOKUP(B1483,Ingredients!$A:$H,8,FALSE)*(D1483/(VLOOKUP(B1483,Ingredients!$A:$H,3,FALSE)))), "ingredient not in list"))</f>
        <v/>
      </c>
      <c r="H1483" t="str">
        <f t="shared" si="255"/>
        <v/>
      </c>
      <c r="I1483" s="69" t="str">
        <f>IF($B1483="", "", IFERROR((VLOOKUP($B1483,Ingredients!$A:$K,9,FALSE)*($D1483/(VLOOKUP($B1483,Ingredients!$A:$K,3,FALSE)))), "ingredient not in list"))</f>
        <v/>
      </c>
      <c r="J1483" t="str">
        <f t="shared" si="256"/>
        <v/>
      </c>
      <c r="K1483" s="69" t="str">
        <f>IF($B1483="", "", IFERROR((VLOOKUP($B1483,Ingredients!$A:$K,10,FALSE)*($D1483/(VLOOKUP($B1483,Ingredients!$A:$K,3,FALSE)))), "ingredient not in list"))</f>
        <v/>
      </c>
      <c r="L1483" t="str">
        <f t="shared" si="257"/>
        <v/>
      </c>
      <c r="M1483" s="69" t="str">
        <f>IF($B1483="", "", IFERROR((VLOOKUP($B1483,Ingredients!$A:$K,11,FALSE)*($D1483/(VLOOKUP($B1483,Ingredients!$A:$K,3,FALSE)))), "ingredient not in list"))</f>
        <v/>
      </c>
      <c r="N1483" t="str">
        <f t="shared" si="258"/>
        <v/>
      </c>
      <c r="O1483" s="29" t="str">
        <f>IF($B1483="", "", IFERROR((VLOOKUP($B1483,Ingredients!$A:$H,6,FALSE)*($D1483/(VLOOKUP($B1483,Ingredients!$A:$H,3,FALSE)))), "ingredient not in list"))</f>
        <v/>
      </c>
      <c r="P1483" s="9" t="str">
        <f>IF(AND(G1483&lt;&gt;"",G1484=""),SUM(G$1:G1484)-SUM(P$1:P1482),"")</f>
        <v/>
      </c>
      <c r="Q1483" t="str">
        <f>IF(AND(O1483&lt;&gt;"",O1484=""),SUM(O$1:O1484)-SUM(Q$1:Q1482),"")</f>
        <v/>
      </c>
      <c r="R1483" s="114" t="str">
        <f>IF(AND(I1483&lt;&gt;"",I1484=""),SUM(I$1:I1484)-SUM(R$1:R1482),"")</f>
        <v/>
      </c>
      <c r="S1483" s="114" t="str">
        <f>IF(AND(K1483&lt;&gt;"",K1484=""),SUM(K$1:K1484)-SUM(S$1:S1482),"")</f>
        <v/>
      </c>
      <c r="T1483" s="114" t="str">
        <f>IF(AND(M1483&lt;&gt;"",M1484=""),SUM(M$1:M1484)-SUM(T$1:T1482),"")</f>
        <v/>
      </c>
      <c r="V1483" s="9" t="str">
        <f t="shared" si="259"/>
        <v/>
      </c>
      <c r="W1483" s="28" t="str">
        <f t="shared" si="260"/>
        <v/>
      </c>
      <c r="X1483" s="114" t="str">
        <f t="shared" si="261"/>
        <v/>
      </c>
      <c r="Y1483" s="114" t="str">
        <f t="shared" si="262"/>
        <v/>
      </c>
      <c r="Z1483" s="114" t="str">
        <f t="shared" si="263"/>
        <v/>
      </c>
    </row>
    <row r="1484" spans="3:26" ht="15.75" customHeight="1" x14ac:dyDescent="0.2">
      <c r="C1484" t="str">
        <f t="shared" si="253"/>
        <v/>
      </c>
      <c r="E1484" s="3" t="str">
        <f>IF(B1484="","",IFERROR(VLOOKUP(B1484,Ingredients!$A:$G,4,FALSE),"ingredient not in list"))</f>
        <v/>
      </c>
      <c r="F1484" t="str">
        <f t="shared" si="254"/>
        <v/>
      </c>
      <c r="G1484" s="9" t="str">
        <f>IF(B1484="", "", IFERROR((VLOOKUP(B1484,Ingredients!$A:$H,8,FALSE)*(D1484/(VLOOKUP(B1484,Ingredients!$A:$H,3,FALSE)))), "ingredient not in list"))</f>
        <v/>
      </c>
      <c r="H1484" t="str">
        <f t="shared" si="255"/>
        <v/>
      </c>
      <c r="I1484" s="69" t="str">
        <f>IF($B1484="", "", IFERROR((VLOOKUP($B1484,Ingredients!$A:$K,9,FALSE)*($D1484/(VLOOKUP($B1484,Ingredients!$A:$K,3,FALSE)))), "ingredient not in list"))</f>
        <v/>
      </c>
      <c r="J1484" t="str">
        <f t="shared" si="256"/>
        <v/>
      </c>
      <c r="K1484" s="69" t="str">
        <f>IF($B1484="", "", IFERROR((VLOOKUP($B1484,Ingredients!$A:$K,10,FALSE)*($D1484/(VLOOKUP($B1484,Ingredients!$A:$K,3,FALSE)))), "ingredient not in list"))</f>
        <v/>
      </c>
      <c r="L1484" t="str">
        <f t="shared" si="257"/>
        <v/>
      </c>
      <c r="M1484" s="69" t="str">
        <f>IF($B1484="", "", IFERROR((VLOOKUP($B1484,Ingredients!$A:$K,11,FALSE)*($D1484/(VLOOKUP($B1484,Ingredients!$A:$K,3,FALSE)))), "ingredient not in list"))</f>
        <v/>
      </c>
      <c r="N1484" t="str">
        <f t="shared" si="258"/>
        <v/>
      </c>
      <c r="O1484" s="29" t="str">
        <f>IF($B1484="", "", IFERROR((VLOOKUP($B1484,Ingredients!$A:$H,6,FALSE)*($D1484/(VLOOKUP($B1484,Ingredients!$A:$H,3,FALSE)))), "ingredient not in list"))</f>
        <v/>
      </c>
      <c r="P1484" s="9" t="str">
        <f>IF(AND(G1484&lt;&gt;"",G1485=""),SUM(G$1:G1485)-SUM(P$1:P1483),"")</f>
        <v/>
      </c>
      <c r="Q1484" t="str">
        <f>IF(AND(O1484&lt;&gt;"",O1485=""),SUM(O$1:O1485)-SUM(Q$1:Q1483),"")</f>
        <v/>
      </c>
      <c r="R1484" s="114" t="str">
        <f>IF(AND(I1484&lt;&gt;"",I1485=""),SUM(I$1:I1485)-SUM(R$1:R1483),"")</f>
        <v/>
      </c>
      <c r="S1484" s="114" t="str">
        <f>IF(AND(K1484&lt;&gt;"",K1485=""),SUM(K$1:K1485)-SUM(S$1:S1483),"")</f>
        <v/>
      </c>
      <c r="T1484" s="114" t="str">
        <f>IF(AND(M1484&lt;&gt;"",M1485=""),SUM(M$1:M1485)-SUM(T$1:T1483),"")</f>
        <v/>
      </c>
      <c r="V1484" s="9" t="str">
        <f t="shared" si="259"/>
        <v/>
      </c>
      <c r="W1484" s="28" t="str">
        <f t="shared" si="260"/>
        <v/>
      </c>
      <c r="X1484" s="114" t="str">
        <f t="shared" si="261"/>
        <v/>
      </c>
      <c r="Y1484" s="114" t="str">
        <f t="shared" si="262"/>
        <v/>
      </c>
      <c r="Z1484" s="114" t="str">
        <f t="shared" si="263"/>
        <v/>
      </c>
    </row>
    <row r="1485" spans="3:26" ht="15.75" customHeight="1" x14ac:dyDescent="0.2">
      <c r="C1485" t="str">
        <f t="shared" si="253"/>
        <v/>
      </c>
      <c r="E1485" s="3" t="str">
        <f>IF(B1485="","",IFERROR(VLOOKUP(B1485,Ingredients!$A:$G,4,FALSE),"ingredient not in list"))</f>
        <v/>
      </c>
      <c r="F1485" t="str">
        <f t="shared" si="254"/>
        <v/>
      </c>
      <c r="G1485" s="9" t="str">
        <f>IF(B1485="", "", IFERROR((VLOOKUP(B1485,Ingredients!$A:$H,8,FALSE)*(D1485/(VLOOKUP(B1485,Ingredients!$A:$H,3,FALSE)))), "ingredient not in list"))</f>
        <v/>
      </c>
      <c r="H1485" t="str">
        <f t="shared" si="255"/>
        <v/>
      </c>
      <c r="I1485" s="69" t="str">
        <f>IF($B1485="", "", IFERROR((VLOOKUP($B1485,Ingredients!$A:$K,9,FALSE)*($D1485/(VLOOKUP($B1485,Ingredients!$A:$K,3,FALSE)))), "ingredient not in list"))</f>
        <v/>
      </c>
      <c r="J1485" t="str">
        <f t="shared" si="256"/>
        <v/>
      </c>
      <c r="K1485" s="69" t="str">
        <f>IF($B1485="", "", IFERROR((VLOOKUP($B1485,Ingredients!$A:$K,10,FALSE)*($D1485/(VLOOKUP($B1485,Ingredients!$A:$K,3,FALSE)))), "ingredient not in list"))</f>
        <v/>
      </c>
      <c r="L1485" t="str">
        <f t="shared" si="257"/>
        <v/>
      </c>
      <c r="M1485" s="69" t="str">
        <f>IF($B1485="", "", IFERROR((VLOOKUP($B1485,Ingredients!$A:$K,11,FALSE)*($D1485/(VLOOKUP($B1485,Ingredients!$A:$K,3,FALSE)))), "ingredient not in list"))</f>
        <v/>
      </c>
      <c r="N1485" t="str">
        <f t="shared" si="258"/>
        <v/>
      </c>
      <c r="O1485" s="29" t="str">
        <f>IF($B1485="", "", IFERROR((VLOOKUP($B1485,Ingredients!$A:$H,6,FALSE)*($D1485/(VLOOKUP($B1485,Ingredients!$A:$H,3,FALSE)))), "ingredient not in list"))</f>
        <v/>
      </c>
      <c r="P1485" s="9" t="str">
        <f>IF(AND(G1485&lt;&gt;"",G1486=""),SUM(G$1:G1486)-SUM(P$1:P1484),"")</f>
        <v/>
      </c>
      <c r="Q1485" t="str">
        <f>IF(AND(O1485&lt;&gt;"",O1486=""),SUM(O$1:O1486)-SUM(Q$1:Q1484),"")</f>
        <v/>
      </c>
      <c r="R1485" s="114" t="str">
        <f>IF(AND(I1485&lt;&gt;"",I1486=""),SUM(I$1:I1486)-SUM(R$1:R1484),"")</f>
        <v/>
      </c>
      <c r="S1485" s="114" t="str">
        <f>IF(AND(K1485&lt;&gt;"",K1486=""),SUM(K$1:K1486)-SUM(S$1:S1484),"")</f>
        <v/>
      </c>
      <c r="T1485" s="114" t="str">
        <f>IF(AND(M1485&lt;&gt;"",M1486=""),SUM(M$1:M1486)-SUM(T$1:T1484),"")</f>
        <v/>
      </c>
      <c r="V1485" s="9" t="str">
        <f t="shared" si="259"/>
        <v/>
      </c>
      <c r="W1485" s="28" t="str">
        <f t="shared" si="260"/>
        <v/>
      </c>
      <c r="X1485" s="114" t="str">
        <f t="shared" si="261"/>
        <v/>
      </c>
      <c r="Y1485" s="114" t="str">
        <f t="shared" si="262"/>
        <v/>
      </c>
      <c r="Z1485" s="114" t="str">
        <f t="shared" si="263"/>
        <v/>
      </c>
    </row>
    <row r="1486" spans="3:26" ht="15.75" customHeight="1" x14ac:dyDescent="0.2">
      <c r="C1486" t="str">
        <f t="shared" si="253"/>
        <v/>
      </c>
      <c r="E1486" s="3" t="str">
        <f>IF(B1486="","",IFERROR(VLOOKUP(B1486,Ingredients!$A:$G,4,FALSE),"ingredient not in list"))</f>
        <v/>
      </c>
      <c r="F1486" t="str">
        <f t="shared" si="254"/>
        <v/>
      </c>
      <c r="G1486" s="9" t="str">
        <f>IF(B1486="", "", IFERROR((VLOOKUP(B1486,Ingredients!$A:$H,8,FALSE)*(D1486/(VLOOKUP(B1486,Ingredients!$A:$H,3,FALSE)))), "ingredient not in list"))</f>
        <v/>
      </c>
      <c r="H1486" t="str">
        <f t="shared" si="255"/>
        <v/>
      </c>
      <c r="I1486" s="69" t="str">
        <f>IF($B1486="", "", IFERROR((VLOOKUP($B1486,Ingredients!$A:$K,9,FALSE)*($D1486/(VLOOKUP($B1486,Ingredients!$A:$K,3,FALSE)))), "ingredient not in list"))</f>
        <v/>
      </c>
      <c r="J1486" t="str">
        <f t="shared" si="256"/>
        <v/>
      </c>
      <c r="K1486" s="69" t="str">
        <f>IF($B1486="", "", IFERROR((VLOOKUP($B1486,Ingredients!$A:$K,10,FALSE)*($D1486/(VLOOKUP($B1486,Ingredients!$A:$K,3,FALSE)))), "ingredient not in list"))</f>
        <v/>
      </c>
      <c r="L1486" t="str">
        <f t="shared" si="257"/>
        <v/>
      </c>
      <c r="M1486" s="69" t="str">
        <f>IF($B1486="", "", IFERROR((VLOOKUP($B1486,Ingredients!$A:$K,11,FALSE)*($D1486/(VLOOKUP($B1486,Ingredients!$A:$K,3,FALSE)))), "ingredient not in list"))</f>
        <v/>
      </c>
      <c r="N1486" t="str">
        <f t="shared" si="258"/>
        <v/>
      </c>
      <c r="O1486" s="29" t="str">
        <f>IF($B1486="", "", IFERROR((VLOOKUP($B1486,Ingredients!$A:$H,6,FALSE)*($D1486/(VLOOKUP($B1486,Ingredients!$A:$H,3,FALSE)))), "ingredient not in list"))</f>
        <v/>
      </c>
      <c r="P1486" s="9" t="str">
        <f>IF(AND(G1486&lt;&gt;"",G1487=""),SUM(G$1:G1487)-SUM(P$1:P1485),"")</f>
        <v/>
      </c>
      <c r="Q1486" t="str">
        <f>IF(AND(O1486&lt;&gt;"",O1487=""),SUM(O$1:O1487)-SUM(Q$1:Q1485),"")</f>
        <v/>
      </c>
      <c r="R1486" s="114" t="str">
        <f>IF(AND(I1486&lt;&gt;"",I1487=""),SUM(I$1:I1487)-SUM(R$1:R1485),"")</f>
        <v/>
      </c>
      <c r="S1486" s="114" t="str">
        <f>IF(AND(K1486&lt;&gt;"",K1487=""),SUM(K$1:K1487)-SUM(S$1:S1485),"")</f>
        <v/>
      </c>
      <c r="T1486" s="114" t="str">
        <f>IF(AND(M1486&lt;&gt;"",M1487=""),SUM(M$1:M1487)-SUM(T$1:T1485),"")</f>
        <v/>
      </c>
      <c r="V1486" s="9" t="str">
        <f t="shared" si="259"/>
        <v/>
      </c>
      <c r="W1486" s="28" t="str">
        <f t="shared" si="260"/>
        <v/>
      </c>
      <c r="X1486" s="114" t="str">
        <f t="shared" si="261"/>
        <v/>
      </c>
      <c r="Y1486" s="114" t="str">
        <f t="shared" si="262"/>
        <v/>
      </c>
      <c r="Z1486" s="114" t="str">
        <f t="shared" si="263"/>
        <v/>
      </c>
    </row>
    <row r="1487" spans="3:26" ht="15.75" customHeight="1" x14ac:dyDescent="0.2">
      <c r="C1487" t="str">
        <f t="shared" si="253"/>
        <v/>
      </c>
      <c r="E1487" s="3" t="str">
        <f>IF(B1487="","",IFERROR(VLOOKUP(B1487,Ingredients!$A:$G,4,FALSE),"ingredient not in list"))</f>
        <v/>
      </c>
      <c r="F1487" t="str">
        <f t="shared" si="254"/>
        <v/>
      </c>
      <c r="G1487" s="9" t="str">
        <f>IF(B1487="", "", IFERROR((VLOOKUP(B1487,Ingredients!$A:$H,8,FALSE)*(D1487/(VLOOKUP(B1487,Ingredients!$A:$H,3,FALSE)))), "ingredient not in list"))</f>
        <v/>
      </c>
      <c r="H1487" t="str">
        <f t="shared" si="255"/>
        <v/>
      </c>
      <c r="I1487" s="69" t="str">
        <f>IF($B1487="", "", IFERROR((VLOOKUP($B1487,Ingredients!$A:$K,9,FALSE)*($D1487/(VLOOKUP($B1487,Ingredients!$A:$K,3,FALSE)))), "ingredient not in list"))</f>
        <v/>
      </c>
      <c r="J1487" t="str">
        <f t="shared" si="256"/>
        <v/>
      </c>
      <c r="K1487" s="69" t="str">
        <f>IF($B1487="", "", IFERROR((VLOOKUP($B1487,Ingredients!$A:$K,10,FALSE)*($D1487/(VLOOKUP($B1487,Ingredients!$A:$K,3,FALSE)))), "ingredient not in list"))</f>
        <v/>
      </c>
      <c r="L1487" t="str">
        <f t="shared" si="257"/>
        <v/>
      </c>
      <c r="M1487" s="69" t="str">
        <f>IF($B1487="", "", IFERROR((VLOOKUP($B1487,Ingredients!$A:$K,11,FALSE)*($D1487/(VLOOKUP($B1487,Ingredients!$A:$K,3,FALSE)))), "ingredient not in list"))</f>
        <v/>
      </c>
      <c r="N1487" t="str">
        <f t="shared" si="258"/>
        <v/>
      </c>
      <c r="O1487" s="29" t="str">
        <f>IF($B1487="", "", IFERROR((VLOOKUP($B1487,Ingredients!$A:$H,6,FALSE)*($D1487/(VLOOKUP($B1487,Ingredients!$A:$H,3,FALSE)))), "ingredient not in list"))</f>
        <v/>
      </c>
      <c r="P1487" s="9" t="str">
        <f>IF(AND(G1487&lt;&gt;"",G1488=""),SUM(G$1:G1488)-SUM(P$1:P1486),"")</f>
        <v/>
      </c>
      <c r="Q1487" t="str">
        <f>IF(AND(O1487&lt;&gt;"",O1488=""),SUM(O$1:O1488)-SUM(Q$1:Q1486),"")</f>
        <v/>
      </c>
      <c r="R1487" s="114" t="str">
        <f>IF(AND(I1487&lt;&gt;"",I1488=""),SUM(I$1:I1488)-SUM(R$1:R1486),"")</f>
        <v/>
      </c>
      <c r="S1487" s="114" t="str">
        <f>IF(AND(K1487&lt;&gt;"",K1488=""),SUM(K$1:K1488)-SUM(S$1:S1486),"")</f>
        <v/>
      </c>
      <c r="T1487" s="114" t="str">
        <f>IF(AND(M1487&lt;&gt;"",M1488=""),SUM(M$1:M1488)-SUM(T$1:T1486),"")</f>
        <v/>
      </c>
      <c r="V1487" s="9" t="str">
        <f t="shared" si="259"/>
        <v/>
      </c>
      <c r="W1487" s="28" t="str">
        <f t="shared" si="260"/>
        <v/>
      </c>
      <c r="X1487" s="114" t="str">
        <f t="shared" si="261"/>
        <v/>
      </c>
      <c r="Y1487" s="114" t="str">
        <f t="shared" si="262"/>
        <v/>
      </c>
      <c r="Z1487" s="114" t="str">
        <f t="shared" si="263"/>
        <v/>
      </c>
    </row>
    <row r="1488" spans="3:26" ht="15.75" customHeight="1" x14ac:dyDescent="0.2">
      <c r="C1488" t="str">
        <f t="shared" si="253"/>
        <v/>
      </c>
      <c r="E1488" s="3" t="str">
        <f>IF(B1488="","",IFERROR(VLOOKUP(B1488,Ingredients!$A:$G,4,FALSE),"ingredient not in list"))</f>
        <v/>
      </c>
      <c r="F1488" t="str">
        <f t="shared" si="254"/>
        <v/>
      </c>
      <c r="G1488" s="9" t="str">
        <f>IF(B1488="", "", IFERROR((VLOOKUP(B1488,Ingredients!$A:$H,8,FALSE)*(D1488/(VLOOKUP(B1488,Ingredients!$A:$H,3,FALSE)))), "ingredient not in list"))</f>
        <v/>
      </c>
      <c r="H1488" t="str">
        <f t="shared" si="255"/>
        <v/>
      </c>
      <c r="I1488" s="69" t="str">
        <f>IF($B1488="", "", IFERROR((VLOOKUP($B1488,Ingredients!$A:$K,9,FALSE)*($D1488/(VLOOKUP($B1488,Ingredients!$A:$K,3,FALSE)))), "ingredient not in list"))</f>
        <v/>
      </c>
      <c r="J1488" t="str">
        <f t="shared" si="256"/>
        <v/>
      </c>
      <c r="K1488" s="69" t="str">
        <f>IF($B1488="", "", IFERROR((VLOOKUP($B1488,Ingredients!$A:$K,10,FALSE)*($D1488/(VLOOKUP($B1488,Ingredients!$A:$K,3,FALSE)))), "ingredient not in list"))</f>
        <v/>
      </c>
      <c r="L1488" t="str">
        <f t="shared" si="257"/>
        <v/>
      </c>
      <c r="M1488" s="69" t="str">
        <f>IF($B1488="", "", IFERROR((VLOOKUP($B1488,Ingredients!$A:$K,11,FALSE)*($D1488/(VLOOKUP($B1488,Ingredients!$A:$K,3,FALSE)))), "ingredient not in list"))</f>
        <v/>
      </c>
      <c r="N1488" t="str">
        <f t="shared" si="258"/>
        <v/>
      </c>
      <c r="O1488" s="29" t="str">
        <f>IF($B1488="", "", IFERROR((VLOOKUP($B1488,Ingredients!$A:$H,6,FALSE)*($D1488/(VLOOKUP($B1488,Ingredients!$A:$H,3,FALSE)))), "ingredient not in list"))</f>
        <v/>
      </c>
      <c r="P1488" s="9" t="str">
        <f>IF(AND(G1488&lt;&gt;"",G1489=""),SUM(G$1:G1489)-SUM(P$1:P1487),"")</f>
        <v/>
      </c>
      <c r="Q1488" t="str">
        <f>IF(AND(O1488&lt;&gt;"",O1489=""),SUM(O$1:O1489)-SUM(Q$1:Q1487),"")</f>
        <v/>
      </c>
      <c r="R1488" s="114" t="str">
        <f>IF(AND(I1488&lt;&gt;"",I1489=""),SUM(I$1:I1489)-SUM(R$1:R1487),"")</f>
        <v/>
      </c>
      <c r="S1488" s="114" t="str">
        <f>IF(AND(K1488&lt;&gt;"",K1489=""),SUM(K$1:K1489)-SUM(S$1:S1487),"")</f>
        <v/>
      </c>
      <c r="T1488" s="114" t="str">
        <f>IF(AND(M1488&lt;&gt;"",M1489=""),SUM(M$1:M1489)-SUM(T$1:T1487),"")</f>
        <v/>
      </c>
      <c r="V1488" s="9" t="str">
        <f t="shared" si="259"/>
        <v/>
      </c>
      <c r="W1488" s="28" t="str">
        <f t="shared" si="260"/>
        <v/>
      </c>
      <c r="X1488" s="114" t="str">
        <f t="shared" si="261"/>
        <v/>
      </c>
      <c r="Y1488" s="114" t="str">
        <f t="shared" si="262"/>
        <v/>
      </c>
      <c r="Z1488" s="114" t="str">
        <f t="shared" si="263"/>
        <v/>
      </c>
    </row>
    <row r="1489" spans="1:29" ht="15.75" customHeight="1" x14ac:dyDescent="0.2">
      <c r="C1489" t="str">
        <f t="shared" si="253"/>
        <v/>
      </c>
      <c r="E1489" s="3" t="str">
        <f>IF(B1489="","",IFERROR(VLOOKUP(B1489,Ingredients!$A:$G,4,FALSE),"ingredient not in list"))</f>
        <v/>
      </c>
      <c r="F1489" t="str">
        <f t="shared" si="254"/>
        <v/>
      </c>
      <c r="G1489" s="9" t="str">
        <f>IF(B1489="", "", IFERROR((VLOOKUP(B1489,Ingredients!$A:$H,8,FALSE)*(D1489/(VLOOKUP(B1489,Ingredients!$A:$H,3,FALSE)))), "ingredient not in list"))</f>
        <v/>
      </c>
      <c r="H1489" t="str">
        <f t="shared" si="255"/>
        <v/>
      </c>
      <c r="I1489" s="69" t="str">
        <f>IF($B1489="", "", IFERROR((VLOOKUP($B1489,Ingredients!$A:$K,9,FALSE)*($D1489/(VLOOKUP($B1489,Ingredients!$A:$K,3,FALSE)))), "ingredient not in list"))</f>
        <v/>
      </c>
      <c r="J1489" t="str">
        <f t="shared" si="256"/>
        <v/>
      </c>
      <c r="K1489" s="69" t="str">
        <f>IF($B1489="", "", IFERROR((VLOOKUP($B1489,Ingredients!$A:$K,10,FALSE)*($D1489/(VLOOKUP($B1489,Ingredients!$A:$K,3,FALSE)))), "ingredient not in list"))</f>
        <v/>
      </c>
      <c r="L1489" t="str">
        <f t="shared" si="257"/>
        <v/>
      </c>
      <c r="M1489" s="69" t="str">
        <f>IF($B1489="", "", IFERROR((VLOOKUP($B1489,Ingredients!$A:$K,11,FALSE)*($D1489/(VLOOKUP($B1489,Ingredients!$A:$K,3,FALSE)))), "ingredient not in list"))</f>
        <v/>
      </c>
      <c r="N1489" t="str">
        <f t="shared" si="258"/>
        <v/>
      </c>
      <c r="O1489" s="29" t="str">
        <f>IF($B1489="", "", IFERROR((VLOOKUP($B1489,Ingredients!$A:$H,6,FALSE)*($D1489/(VLOOKUP($B1489,Ingredients!$A:$H,3,FALSE)))), "ingredient not in list"))</f>
        <v/>
      </c>
      <c r="P1489" s="9" t="str">
        <f>IF(AND(G1489&lt;&gt;"",G1490=""),SUM(G$1:G1490)-SUM(P$1:P1488),"")</f>
        <v/>
      </c>
      <c r="Q1489" t="str">
        <f>IF(AND(O1489&lt;&gt;"",O1490=""),SUM(O$1:O1490)-SUM(Q$1:Q1488),"")</f>
        <v/>
      </c>
      <c r="R1489" s="114" t="str">
        <f>IF(AND(I1489&lt;&gt;"",I1490=""),SUM(I$1:I1490)-SUM(R$1:R1488),"")</f>
        <v/>
      </c>
      <c r="S1489" s="114" t="str">
        <f>IF(AND(K1489&lt;&gt;"",K1490=""),SUM(K$1:K1490)-SUM(S$1:S1488),"")</f>
        <v/>
      </c>
      <c r="T1489" s="114" t="str">
        <f>IF(AND(M1489&lt;&gt;"",M1490=""),SUM(M$1:M1490)-SUM(T$1:T1488),"")</f>
        <v/>
      </c>
      <c r="V1489" s="9" t="str">
        <f t="shared" si="259"/>
        <v/>
      </c>
      <c r="W1489" s="28" t="str">
        <f t="shared" si="260"/>
        <v/>
      </c>
      <c r="X1489" s="114" t="str">
        <f t="shared" si="261"/>
        <v/>
      </c>
      <c r="Y1489" s="114" t="str">
        <f t="shared" si="262"/>
        <v/>
      </c>
      <c r="Z1489" s="114" t="str">
        <f t="shared" si="263"/>
        <v/>
      </c>
    </row>
    <row r="1490" spans="1:29" ht="15.75" customHeight="1" x14ac:dyDescent="0.2">
      <c r="C1490" t="str">
        <f t="shared" si="253"/>
        <v/>
      </c>
      <c r="E1490" s="3" t="str">
        <f>IF(B1490="","",IFERROR(VLOOKUP(B1490,Ingredients!$A:$G,4,FALSE),"ingredient not in list"))</f>
        <v/>
      </c>
      <c r="F1490" t="str">
        <f t="shared" si="254"/>
        <v/>
      </c>
      <c r="G1490" s="9" t="str">
        <f>IF(B1490="", "", IFERROR((VLOOKUP(B1490,Ingredients!$A:$H,8,FALSE)*(D1490/(VLOOKUP(B1490,Ingredients!$A:$H,3,FALSE)))), "ingredient not in list"))</f>
        <v/>
      </c>
      <c r="H1490" t="str">
        <f t="shared" si="255"/>
        <v/>
      </c>
      <c r="I1490" s="69" t="str">
        <f>IF($B1490="", "", IFERROR((VLOOKUP($B1490,Ingredients!$A:$K,9,FALSE)*($D1490/(VLOOKUP($B1490,Ingredients!$A:$K,3,FALSE)))), "ingredient not in list"))</f>
        <v/>
      </c>
      <c r="J1490" t="str">
        <f t="shared" si="256"/>
        <v/>
      </c>
      <c r="K1490" s="69" t="str">
        <f>IF($B1490="", "", IFERROR((VLOOKUP($B1490,Ingredients!$A:$K,10,FALSE)*($D1490/(VLOOKUP($B1490,Ingredients!$A:$K,3,FALSE)))), "ingredient not in list"))</f>
        <v/>
      </c>
      <c r="L1490" t="str">
        <f t="shared" si="257"/>
        <v/>
      </c>
      <c r="M1490" s="69" t="str">
        <f>IF($B1490="", "", IFERROR((VLOOKUP($B1490,Ingredients!$A:$K,11,FALSE)*($D1490/(VLOOKUP($B1490,Ingredients!$A:$K,3,FALSE)))), "ingredient not in list"))</f>
        <v/>
      </c>
      <c r="N1490" t="str">
        <f t="shared" si="258"/>
        <v/>
      </c>
      <c r="O1490" s="29" t="str">
        <f>IF($B1490="", "", IFERROR((VLOOKUP($B1490,Ingredients!$A:$H,6,FALSE)*($D1490/(VLOOKUP($B1490,Ingredients!$A:$H,3,FALSE)))), "ingredient not in list"))</f>
        <v/>
      </c>
      <c r="P1490" s="9" t="str">
        <f>IF(AND(G1490&lt;&gt;"",G1491=""),SUM(G$1:G1491)-SUM(P$1:P1489),"")</f>
        <v/>
      </c>
      <c r="Q1490" t="str">
        <f>IF(AND(O1490&lt;&gt;"",O1491=""),SUM(O$1:O1491)-SUM(Q$1:Q1489),"")</f>
        <v/>
      </c>
      <c r="R1490" s="114" t="str">
        <f>IF(AND(I1490&lt;&gt;"",I1491=""),SUM(I$1:I1491)-SUM(R$1:R1489),"")</f>
        <v/>
      </c>
      <c r="S1490" s="114" t="str">
        <f>IF(AND(K1490&lt;&gt;"",K1491=""),SUM(K$1:K1491)-SUM(S$1:S1489),"")</f>
        <v/>
      </c>
      <c r="T1490" s="114" t="str">
        <f>IF(AND(M1490&lt;&gt;"",M1491=""),SUM(M$1:M1491)-SUM(T$1:T1489),"")</f>
        <v/>
      </c>
      <c r="V1490" s="9" t="str">
        <f t="shared" si="259"/>
        <v/>
      </c>
      <c r="W1490" s="28" t="str">
        <f t="shared" si="260"/>
        <v/>
      </c>
      <c r="X1490" s="114" t="str">
        <f t="shared" si="261"/>
        <v/>
      </c>
      <c r="Y1490" s="114" t="str">
        <f t="shared" si="262"/>
        <v/>
      </c>
      <c r="Z1490" s="114" t="str">
        <f t="shared" si="263"/>
        <v/>
      </c>
    </row>
    <row r="1491" spans="1:29" ht="15.75" customHeight="1" x14ac:dyDescent="0.2">
      <c r="C1491" t="str">
        <f t="shared" si="253"/>
        <v/>
      </c>
      <c r="E1491" s="3" t="str">
        <f>IF(B1491="","",IFERROR(VLOOKUP(B1491,Ingredients!$A:$G,4,FALSE),"ingredient not in list"))</f>
        <v/>
      </c>
      <c r="F1491" t="str">
        <f t="shared" si="254"/>
        <v/>
      </c>
      <c r="G1491" s="9" t="str">
        <f>IF(B1491="", "", IFERROR((VLOOKUP(B1491,Ingredients!$A:$H,8,FALSE)*(D1491/(VLOOKUP(B1491,Ingredients!$A:$H,3,FALSE)))), "ingredient not in list"))</f>
        <v/>
      </c>
      <c r="H1491" t="str">
        <f t="shared" si="255"/>
        <v/>
      </c>
      <c r="I1491" s="69" t="str">
        <f>IF($B1491="", "", IFERROR((VLOOKUP($B1491,Ingredients!$A:$K,9,FALSE)*($D1491/(VLOOKUP($B1491,Ingredients!$A:$K,3,FALSE)))), "ingredient not in list"))</f>
        <v/>
      </c>
      <c r="J1491" t="str">
        <f t="shared" si="256"/>
        <v/>
      </c>
      <c r="K1491" s="69" t="str">
        <f>IF($B1491="", "", IFERROR((VLOOKUP($B1491,Ingredients!$A:$K,10,FALSE)*($D1491/(VLOOKUP($B1491,Ingredients!$A:$K,3,FALSE)))), "ingredient not in list"))</f>
        <v/>
      </c>
      <c r="L1491" t="str">
        <f t="shared" si="257"/>
        <v/>
      </c>
      <c r="M1491" s="69" t="str">
        <f>IF($B1491="", "", IFERROR((VLOOKUP($B1491,Ingredients!$A:$K,11,FALSE)*($D1491/(VLOOKUP($B1491,Ingredients!$A:$K,3,FALSE)))), "ingredient not in list"))</f>
        <v/>
      </c>
      <c r="N1491" t="str">
        <f t="shared" si="258"/>
        <v/>
      </c>
      <c r="O1491" s="29" t="str">
        <f>IF($B1491="", "", IFERROR((VLOOKUP($B1491,Ingredients!$A:$H,6,FALSE)*($D1491/(VLOOKUP($B1491,Ingredients!$A:$H,3,FALSE)))), "ingredient not in list"))</f>
        <v/>
      </c>
      <c r="P1491" s="9" t="str">
        <f>IF(AND(G1491&lt;&gt;"",G1492=""),SUM(G$1:G1492)-SUM(P$1:P1490),"")</f>
        <v/>
      </c>
      <c r="Q1491" t="str">
        <f>IF(AND(O1491&lt;&gt;"",O1492=""),SUM(O$1:O1492)-SUM(Q$1:Q1490),"")</f>
        <v/>
      </c>
      <c r="R1491" s="114" t="str">
        <f>IF(AND(I1491&lt;&gt;"",I1492=""),SUM(I$1:I1492)-SUM(R$1:R1490),"")</f>
        <v/>
      </c>
      <c r="S1491" s="114" t="str">
        <f>IF(AND(K1491&lt;&gt;"",K1492=""),SUM(K$1:K1492)-SUM(S$1:S1490),"")</f>
        <v/>
      </c>
      <c r="T1491" s="114" t="str">
        <f>IF(AND(M1491&lt;&gt;"",M1492=""),SUM(M$1:M1492)-SUM(T$1:T1490),"")</f>
        <v/>
      </c>
      <c r="V1491" s="9" t="str">
        <f t="shared" si="259"/>
        <v/>
      </c>
      <c r="W1491" s="28" t="str">
        <f t="shared" si="260"/>
        <v/>
      </c>
      <c r="X1491" s="114" t="str">
        <f t="shared" si="261"/>
        <v/>
      </c>
      <c r="Y1491" s="114" t="str">
        <f t="shared" si="262"/>
        <v/>
      </c>
      <c r="Z1491" s="114" t="str">
        <f t="shared" si="263"/>
        <v/>
      </c>
    </row>
    <row r="1492" spans="1:29" ht="15.75" customHeight="1" x14ac:dyDescent="0.2">
      <c r="C1492" t="str">
        <f t="shared" si="253"/>
        <v/>
      </c>
      <c r="E1492" s="3" t="str">
        <f>IF(B1492="","",IFERROR(VLOOKUP(B1492,Ingredients!$A:$G,4,FALSE),"ingredient not in list"))</f>
        <v/>
      </c>
      <c r="F1492" t="str">
        <f t="shared" si="254"/>
        <v/>
      </c>
      <c r="G1492" s="9" t="str">
        <f>IF(B1492="", "", IFERROR((VLOOKUP(B1492,Ingredients!$A:$H,8,FALSE)*(D1492/(VLOOKUP(B1492,Ingredients!$A:$H,3,FALSE)))), "ingredient not in list"))</f>
        <v/>
      </c>
      <c r="H1492" t="str">
        <f t="shared" si="255"/>
        <v/>
      </c>
      <c r="I1492" s="69" t="str">
        <f>IF($B1492="", "", IFERROR((VLOOKUP($B1492,Ingredients!$A:$K,9,FALSE)*($D1492/(VLOOKUP($B1492,Ingredients!$A:$K,3,FALSE)))), "ingredient not in list"))</f>
        <v/>
      </c>
      <c r="J1492" t="str">
        <f t="shared" si="256"/>
        <v/>
      </c>
      <c r="K1492" s="69" t="str">
        <f>IF($B1492="", "", IFERROR((VLOOKUP($B1492,Ingredients!$A:$K,10,FALSE)*($D1492/(VLOOKUP($B1492,Ingredients!$A:$K,3,FALSE)))), "ingredient not in list"))</f>
        <v/>
      </c>
      <c r="L1492" t="str">
        <f t="shared" si="257"/>
        <v/>
      </c>
      <c r="M1492" s="69" t="str">
        <f>IF($B1492="", "", IFERROR((VLOOKUP($B1492,Ingredients!$A:$K,11,FALSE)*($D1492/(VLOOKUP($B1492,Ingredients!$A:$K,3,FALSE)))), "ingredient not in list"))</f>
        <v/>
      </c>
      <c r="N1492" t="str">
        <f t="shared" si="258"/>
        <v/>
      </c>
      <c r="O1492" s="29" t="str">
        <f>IF($B1492="", "", IFERROR((VLOOKUP($B1492,Ingredients!$A:$H,6,FALSE)*($D1492/(VLOOKUP($B1492,Ingredients!$A:$H,3,FALSE)))), "ingredient not in list"))</f>
        <v/>
      </c>
      <c r="P1492" s="9" t="str">
        <f>IF(AND(G1492&lt;&gt;"",G1493=""),SUM(G$1:G1493)-SUM(P$1:P1491),"")</f>
        <v/>
      </c>
      <c r="Q1492" t="str">
        <f>IF(AND(O1492&lt;&gt;"",O1493=""),SUM(O$1:O1493)-SUM(Q$1:Q1491),"")</f>
        <v/>
      </c>
      <c r="R1492" s="114" t="str">
        <f>IF(AND(I1492&lt;&gt;"",I1493=""),SUM(I$1:I1493)-SUM(R$1:R1491),"")</f>
        <v/>
      </c>
      <c r="S1492" s="114" t="str">
        <f>IF(AND(K1492&lt;&gt;"",K1493=""),SUM(K$1:K1493)-SUM(S$1:S1491),"")</f>
        <v/>
      </c>
      <c r="T1492" s="114" t="str">
        <f>IF(AND(M1492&lt;&gt;"",M1493=""),SUM(M$1:M1493)-SUM(T$1:T1491),"")</f>
        <v/>
      </c>
      <c r="V1492" s="9" t="str">
        <f t="shared" si="259"/>
        <v/>
      </c>
      <c r="W1492" s="28" t="str">
        <f t="shared" si="260"/>
        <v/>
      </c>
      <c r="X1492" s="114" t="str">
        <f t="shared" si="261"/>
        <v/>
      </c>
      <c r="Y1492" s="114" t="str">
        <f t="shared" si="262"/>
        <v/>
      </c>
      <c r="Z1492" s="114" t="str">
        <f t="shared" si="263"/>
        <v/>
      </c>
    </row>
    <row r="1493" spans="1:29" ht="15.75" customHeight="1" x14ac:dyDescent="0.2">
      <c r="C1493" t="str">
        <f t="shared" si="253"/>
        <v/>
      </c>
      <c r="E1493" s="3" t="str">
        <f>IF(B1493="","",IFERROR(VLOOKUP(B1493,Ingredients!$A:$G,4,FALSE),"ingredient not in list"))</f>
        <v/>
      </c>
      <c r="F1493" t="str">
        <f t="shared" si="254"/>
        <v/>
      </c>
      <c r="G1493" s="9" t="str">
        <f>IF(B1493="", "", IFERROR((VLOOKUP(B1493,Ingredients!$A:$H,8,FALSE)*(D1493/(VLOOKUP(B1493,Ingredients!$A:$H,3,FALSE)))), "ingredient not in list"))</f>
        <v/>
      </c>
      <c r="H1493" t="str">
        <f t="shared" si="255"/>
        <v/>
      </c>
      <c r="I1493" s="69" t="str">
        <f>IF($B1493="", "", IFERROR((VLOOKUP($B1493,Ingredients!$A:$K,9,FALSE)*($D1493/(VLOOKUP($B1493,Ingredients!$A:$K,3,FALSE)))), "ingredient not in list"))</f>
        <v/>
      </c>
      <c r="J1493" t="str">
        <f t="shared" si="256"/>
        <v/>
      </c>
      <c r="K1493" s="69" t="str">
        <f>IF($B1493="", "", IFERROR((VLOOKUP($B1493,Ingredients!$A:$K,10,FALSE)*($D1493/(VLOOKUP($B1493,Ingredients!$A:$K,3,FALSE)))), "ingredient not in list"))</f>
        <v/>
      </c>
      <c r="L1493" t="str">
        <f t="shared" si="257"/>
        <v/>
      </c>
      <c r="M1493" s="69" t="str">
        <f>IF($B1493="", "", IFERROR((VLOOKUP($B1493,Ingredients!$A:$K,11,FALSE)*($D1493/(VLOOKUP($B1493,Ingredients!$A:$K,3,FALSE)))), "ingredient not in list"))</f>
        <v/>
      </c>
      <c r="N1493" t="str">
        <f t="shared" si="258"/>
        <v/>
      </c>
      <c r="O1493" s="29" t="str">
        <f>IF($B1493="", "", IFERROR((VLOOKUP($B1493,Ingredients!$A:$H,6,FALSE)*($D1493/(VLOOKUP($B1493,Ingredients!$A:$H,3,FALSE)))), "ingredient not in list"))</f>
        <v/>
      </c>
      <c r="P1493" s="9" t="str">
        <f>IF(AND(G1493&lt;&gt;"",G1494=""),SUM(G$1:G1494)-SUM(P$1:P1492),"")</f>
        <v/>
      </c>
      <c r="Q1493" t="str">
        <f>IF(AND(O1493&lt;&gt;"",O1494=""),SUM(O$1:O1494)-SUM(Q$1:Q1492),"")</f>
        <v/>
      </c>
      <c r="R1493" s="114" t="str">
        <f>IF(AND(I1493&lt;&gt;"",I1494=""),SUM(I$1:I1494)-SUM(R$1:R1492),"")</f>
        <v/>
      </c>
      <c r="S1493" s="114" t="str">
        <f>IF(AND(K1493&lt;&gt;"",K1494=""),SUM(K$1:K1494)-SUM(S$1:S1492),"")</f>
        <v/>
      </c>
      <c r="T1493" s="114" t="str">
        <f>IF(AND(M1493&lt;&gt;"",M1494=""),SUM(M$1:M1494)-SUM(T$1:T1492),"")</f>
        <v/>
      </c>
      <c r="V1493" s="9" t="str">
        <f t="shared" si="259"/>
        <v/>
      </c>
      <c r="W1493" s="28" t="str">
        <f t="shared" si="260"/>
        <v/>
      </c>
      <c r="X1493" s="114" t="str">
        <f t="shared" si="261"/>
        <v/>
      </c>
      <c r="Y1493" s="114" t="str">
        <f t="shared" si="262"/>
        <v/>
      </c>
      <c r="Z1493" s="114" t="str">
        <f t="shared" si="263"/>
        <v/>
      </c>
    </row>
    <row r="1494" spans="1:29" ht="15.75" customHeight="1" x14ac:dyDescent="0.2">
      <c r="C1494" t="str">
        <f t="shared" si="253"/>
        <v/>
      </c>
      <c r="E1494" s="3" t="str">
        <f>IF(B1494="","",IFERROR(VLOOKUP(B1494,Ingredients!$A:$G,4,FALSE),"ingredient not in list"))</f>
        <v/>
      </c>
      <c r="F1494" t="str">
        <f t="shared" si="254"/>
        <v/>
      </c>
      <c r="G1494" s="9" t="str">
        <f>IF(B1494="", "", IFERROR((VLOOKUP(B1494,Ingredients!$A:$H,8,FALSE)*(D1494/(VLOOKUP(B1494,Ingredients!$A:$H,3,FALSE)))), "ingredient not in list"))</f>
        <v/>
      </c>
      <c r="H1494" t="str">
        <f t="shared" si="255"/>
        <v/>
      </c>
      <c r="I1494" s="69" t="str">
        <f>IF($B1494="", "", IFERROR((VLOOKUP($B1494,Ingredients!$A:$K,9,FALSE)*($D1494/(VLOOKUP($B1494,Ingredients!$A:$K,3,FALSE)))), "ingredient not in list"))</f>
        <v/>
      </c>
      <c r="J1494" t="str">
        <f t="shared" si="256"/>
        <v/>
      </c>
      <c r="K1494" s="69" t="str">
        <f>IF($B1494="", "", IFERROR((VLOOKUP($B1494,Ingredients!$A:$K,10,FALSE)*($D1494/(VLOOKUP($B1494,Ingredients!$A:$K,3,FALSE)))), "ingredient not in list"))</f>
        <v/>
      </c>
      <c r="L1494" t="str">
        <f t="shared" si="257"/>
        <v/>
      </c>
      <c r="M1494" s="69" t="str">
        <f>IF($B1494="", "", IFERROR((VLOOKUP($B1494,Ingredients!$A:$K,11,FALSE)*($D1494/(VLOOKUP($B1494,Ingredients!$A:$K,3,FALSE)))), "ingredient not in list"))</f>
        <v/>
      </c>
      <c r="N1494" t="str">
        <f t="shared" si="258"/>
        <v/>
      </c>
      <c r="O1494" s="29" t="str">
        <f>IF($B1494="", "", IFERROR((VLOOKUP($B1494,Ingredients!$A:$H,6,FALSE)*($D1494/(VLOOKUP($B1494,Ingredients!$A:$H,3,FALSE)))), "ingredient not in list"))</f>
        <v/>
      </c>
      <c r="P1494" s="9" t="str">
        <f>IF(AND(G1494&lt;&gt;"",G1495=""),SUM(G$1:G1495)-SUM(P$1:P1493),"")</f>
        <v/>
      </c>
      <c r="Q1494" t="str">
        <f>IF(AND(O1494&lt;&gt;"",O1495=""),SUM(O$1:O1495)-SUM(Q$1:Q1493),"")</f>
        <v/>
      </c>
      <c r="R1494" s="114" t="str">
        <f>IF(AND(I1494&lt;&gt;"",I1495=""),SUM(I$1:I1495)-SUM(R$1:R1493),"")</f>
        <v/>
      </c>
      <c r="S1494" s="114" t="str">
        <f>IF(AND(K1494&lt;&gt;"",K1495=""),SUM(K$1:K1495)-SUM(S$1:S1493),"")</f>
        <v/>
      </c>
      <c r="T1494" s="114" t="str">
        <f>IF(AND(M1494&lt;&gt;"",M1495=""),SUM(M$1:M1495)-SUM(T$1:T1493),"")</f>
        <v/>
      </c>
      <c r="V1494" s="9" t="str">
        <f t="shared" si="259"/>
        <v/>
      </c>
      <c r="W1494" s="28" t="str">
        <f t="shared" si="260"/>
        <v/>
      </c>
      <c r="X1494" s="114" t="str">
        <f t="shared" si="261"/>
        <v/>
      </c>
      <c r="Y1494" s="114" t="str">
        <f t="shared" si="262"/>
        <v/>
      </c>
      <c r="Z1494" s="114" t="str">
        <f t="shared" si="263"/>
        <v/>
      </c>
    </row>
    <row r="1495" spans="1:29" ht="15.75" customHeight="1" x14ac:dyDescent="0.2">
      <c r="C1495" t="str">
        <f t="shared" si="253"/>
        <v/>
      </c>
      <c r="E1495" s="3" t="str">
        <f>IF(B1495="","",IFERROR(VLOOKUP(B1495,Ingredients!$A:$G,4,FALSE),"ingredient not in list"))</f>
        <v/>
      </c>
      <c r="F1495" t="str">
        <f t="shared" si="254"/>
        <v/>
      </c>
      <c r="G1495" s="9" t="str">
        <f>IF(B1495="", "", IFERROR((VLOOKUP(B1495,Ingredients!$A:$H,8,FALSE)*(D1495/(VLOOKUP(B1495,Ingredients!$A:$H,3,FALSE)))), "ingredient not in list"))</f>
        <v/>
      </c>
      <c r="H1495" t="str">
        <f t="shared" si="255"/>
        <v/>
      </c>
      <c r="I1495" s="69" t="str">
        <f>IF($B1495="", "", IFERROR((VLOOKUP($B1495,Ingredients!$A:$K,9,FALSE)*($D1495/(VLOOKUP($B1495,Ingredients!$A:$K,3,FALSE)))), "ingredient not in list"))</f>
        <v/>
      </c>
      <c r="J1495" t="str">
        <f t="shared" si="256"/>
        <v/>
      </c>
      <c r="K1495" s="69" t="str">
        <f>IF($B1495="", "", IFERROR((VLOOKUP($B1495,Ingredients!$A:$K,10,FALSE)*($D1495/(VLOOKUP($B1495,Ingredients!$A:$K,3,FALSE)))), "ingredient not in list"))</f>
        <v/>
      </c>
      <c r="L1495" t="str">
        <f t="shared" si="257"/>
        <v/>
      </c>
      <c r="M1495" s="69" t="str">
        <f>IF($B1495="", "", IFERROR((VLOOKUP($B1495,Ingredients!$A:$K,11,FALSE)*($D1495/(VLOOKUP($B1495,Ingredients!$A:$K,3,FALSE)))), "ingredient not in list"))</f>
        <v/>
      </c>
      <c r="N1495" t="str">
        <f t="shared" si="258"/>
        <v/>
      </c>
      <c r="O1495" s="29" t="str">
        <f>IF($B1495="", "", IFERROR((VLOOKUP($B1495,Ingredients!$A:$H,6,FALSE)*($D1495/(VLOOKUP($B1495,Ingredients!$A:$H,3,FALSE)))), "ingredient not in list"))</f>
        <v/>
      </c>
      <c r="P1495" s="9" t="str">
        <f>IF(AND(G1495&lt;&gt;"",G1496=""),SUM(G$1:G1496)-SUM(P$1:P1494),"")</f>
        <v/>
      </c>
      <c r="Q1495" t="str">
        <f>IF(AND(O1495&lt;&gt;"",O1496=""),SUM(O$1:O1496)-SUM(Q$1:Q1494),"")</f>
        <v/>
      </c>
      <c r="R1495" s="114" t="str">
        <f>IF(AND(I1495&lt;&gt;"",I1496=""),SUM(I$1:I1496)-SUM(R$1:R1494),"")</f>
        <v/>
      </c>
      <c r="S1495" s="114" t="str">
        <f>IF(AND(K1495&lt;&gt;"",K1496=""),SUM(K$1:K1496)-SUM(S$1:S1494),"")</f>
        <v/>
      </c>
      <c r="T1495" s="114" t="str">
        <f>IF(AND(M1495&lt;&gt;"",M1496=""),SUM(M$1:M1496)-SUM(T$1:T1494),"")</f>
        <v/>
      </c>
      <c r="V1495" s="9" t="str">
        <f t="shared" si="259"/>
        <v/>
      </c>
      <c r="W1495" s="28" t="str">
        <f t="shared" si="260"/>
        <v/>
      </c>
      <c r="X1495" s="114" t="str">
        <f t="shared" si="261"/>
        <v/>
      </c>
      <c r="Y1495" s="114" t="str">
        <f t="shared" si="262"/>
        <v/>
      </c>
      <c r="Z1495" s="114" t="str">
        <f t="shared" si="263"/>
        <v/>
      </c>
    </row>
    <row r="1496" spans="1:29" ht="15.75" customHeight="1" x14ac:dyDescent="0.2">
      <c r="A1496" s="14" t="s">
        <v>109</v>
      </c>
      <c r="B1496" s="14" t="s">
        <v>109</v>
      </c>
      <c r="C1496" s="30" t="s">
        <v>109</v>
      </c>
      <c r="D1496" s="14" t="s">
        <v>109</v>
      </c>
      <c r="E1496" t="s">
        <v>109</v>
      </c>
      <c r="F1496" s="30" t="s">
        <v>109</v>
      </c>
      <c r="G1496" s="9" t="s">
        <v>109</v>
      </c>
      <c r="H1496" s="30" t="s">
        <v>109</v>
      </c>
      <c r="I1496" s="69" t="s">
        <v>109</v>
      </c>
      <c r="J1496" s="30" t="s">
        <v>109</v>
      </c>
      <c r="K1496" s="9" t="s">
        <v>109</v>
      </c>
      <c r="L1496" s="30" t="s">
        <v>109</v>
      </c>
      <c r="M1496" s="9" t="s">
        <v>109</v>
      </c>
      <c r="N1496" s="30" t="s">
        <v>109</v>
      </c>
      <c r="O1496" s="30" t="s">
        <v>109</v>
      </c>
      <c r="P1496" t="s">
        <v>109</v>
      </c>
      <c r="Q1496" t="s">
        <v>109</v>
      </c>
      <c r="R1496" s="114" t="s">
        <v>109</v>
      </c>
      <c r="S1496" s="114" t="s">
        <v>109</v>
      </c>
      <c r="T1496" s="114" t="s">
        <v>109</v>
      </c>
      <c r="U1496" s="14" t="s">
        <v>109</v>
      </c>
      <c r="V1496" s="9" t="s">
        <v>109</v>
      </c>
      <c r="W1496" s="28" t="s">
        <v>109</v>
      </c>
      <c r="X1496" s="114" t="s">
        <v>109</v>
      </c>
      <c r="Y1496" s="114" t="s">
        <v>109</v>
      </c>
      <c r="Z1496" s="114" t="s">
        <v>109</v>
      </c>
      <c r="AA1496" t="s">
        <v>109</v>
      </c>
      <c r="AB1496" t="s">
        <v>109</v>
      </c>
      <c r="AC1496" t="s">
        <v>109</v>
      </c>
    </row>
  </sheetData>
  <mergeCells count="29">
    <mergeCell ref="AA339:AA351"/>
    <mergeCell ref="AA353:AA362"/>
    <mergeCell ref="AA364:AA377"/>
    <mergeCell ref="AA379:AA390"/>
    <mergeCell ref="AA299:AA302"/>
    <mergeCell ref="AA304:AA316"/>
    <mergeCell ref="AA318:AA325"/>
    <mergeCell ref="AA327:AA337"/>
    <mergeCell ref="AA292:AA297"/>
    <mergeCell ref="AA280:AA290"/>
    <mergeCell ref="AA257:AA278"/>
    <mergeCell ref="AA162:AA169"/>
    <mergeCell ref="AA171:AA182"/>
    <mergeCell ref="AA184:AA197"/>
    <mergeCell ref="AA199:AA207"/>
    <mergeCell ref="AA16:AA24"/>
    <mergeCell ref="AA26:AA34"/>
    <mergeCell ref="AA6:AA14"/>
    <mergeCell ref="AA133:AA144"/>
    <mergeCell ref="AA146:AA160"/>
    <mergeCell ref="AA36:AA43"/>
    <mergeCell ref="AA45:AA51"/>
    <mergeCell ref="AA53:AA59"/>
    <mergeCell ref="AA61:AA72"/>
    <mergeCell ref="AA74:AA76"/>
    <mergeCell ref="AA78:AA96"/>
    <mergeCell ref="AA98:AA106"/>
    <mergeCell ref="AA121:AA128"/>
    <mergeCell ref="AA108:AA119"/>
  </mergeCells>
  <conditionalFormatting sqref="P2:P1048576">
    <cfRule type="notContainsBlanks" dxfId="4" priority="2">
      <formula>LEN(TRIM(P2))&gt;0</formula>
    </cfRule>
  </conditionalFormatting>
  <conditionalFormatting sqref="U2:U1048576">
    <cfRule type="notContainsBlanks" dxfId="2" priority="1">
      <formula>LEN(TRIM(U2))&gt;0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00"/>
  <sheetViews>
    <sheetView workbookViewId="0">
      <pane xSplit="2" ySplit="1" topLeftCell="C95" activePane="bottomRight" state="frozen"/>
      <selection pane="topRight" activeCell="C1" sqref="C1"/>
      <selection pane="bottomLeft" activeCell="A2" sqref="A2"/>
      <selection pane="bottomRight" activeCell="K20" sqref="K20"/>
    </sheetView>
  </sheetViews>
  <sheetFormatPr defaultRowHeight="12.75" x14ac:dyDescent="0.2"/>
  <cols>
    <col min="1" max="1" width="31.140625" style="14" bestFit="1" customWidth="1"/>
    <col min="2" max="2" width="13.7109375" hidden="1" customWidth="1"/>
    <col min="3" max="4" width="13.7109375" style="14" customWidth="1"/>
    <col min="5" max="5" width="18.5703125" style="33" bestFit="1" customWidth="1"/>
    <col min="6" max="6" width="16.140625" style="33" bestFit="1" customWidth="1"/>
    <col min="7" max="7" width="9.140625" style="25"/>
    <col min="8" max="8" width="17.28515625" style="9" bestFit="1" customWidth="1"/>
    <col min="9" max="9" width="19.140625" style="57" bestFit="1" customWidth="1"/>
    <col min="10" max="10" width="17.7109375" style="57" bestFit="1" customWidth="1"/>
    <col min="11" max="11" width="15.28515625" style="57" bestFit="1" customWidth="1"/>
    <col min="12" max="12" width="8.5703125" style="57" customWidth="1"/>
  </cols>
  <sheetData>
    <row r="1" spans="1:19" x14ac:dyDescent="0.2">
      <c r="A1" s="26" t="s">
        <v>73</v>
      </c>
      <c r="B1" s="26" t="s">
        <v>74</v>
      </c>
      <c r="C1" s="26" t="s">
        <v>82</v>
      </c>
      <c r="D1" s="26" t="s">
        <v>64</v>
      </c>
      <c r="E1" s="32" t="s">
        <v>107</v>
      </c>
      <c r="F1" s="32" t="s">
        <v>14</v>
      </c>
      <c r="G1" s="27" t="s">
        <v>5</v>
      </c>
      <c r="H1" s="27" t="s">
        <v>111</v>
      </c>
      <c r="I1" s="56" t="s">
        <v>276</v>
      </c>
      <c r="J1" s="56" t="s">
        <v>277</v>
      </c>
      <c r="K1" s="56" t="s">
        <v>278</v>
      </c>
      <c r="L1" s="56"/>
      <c r="O1" s="13"/>
      <c r="P1" s="13"/>
      <c r="Q1" s="13"/>
      <c r="R1" s="13"/>
      <c r="S1" s="13"/>
    </row>
    <row r="2" spans="1:19" x14ac:dyDescent="0.2">
      <c r="A2" s="14" t="s">
        <v>65</v>
      </c>
      <c r="B2">
        <v>0</v>
      </c>
      <c r="C2" s="14">
        <v>1</v>
      </c>
      <c r="D2" s="14" t="s">
        <v>83</v>
      </c>
      <c r="E2" s="33">
        <v>1</v>
      </c>
      <c r="F2" s="33">
        <v>0</v>
      </c>
      <c r="G2" s="25">
        <v>0</v>
      </c>
      <c r="H2" s="9">
        <f>IF(A2="", "", G2/E2)</f>
        <v>0</v>
      </c>
      <c r="I2" s="57">
        <v>0</v>
      </c>
      <c r="J2" s="57">
        <v>0</v>
      </c>
      <c r="K2" s="57">
        <v>0</v>
      </c>
    </row>
    <row r="3" spans="1:19" x14ac:dyDescent="0.2">
      <c r="A3" s="15" t="s">
        <v>66</v>
      </c>
      <c r="B3" s="10" t="s">
        <v>75</v>
      </c>
      <c r="C3" s="14">
        <v>1</v>
      </c>
      <c r="D3" s="14" t="s">
        <v>84</v>
      </c>
      <c r="E3" s="33">
        <v>3</v>
      </c>
      <c r="F3" s="33">
        <v>21</v>
      </c>
      <c r="G3" s="25">
        <v>0.99</v>
      </c>
      <c r="H3" s="9">
        <f t="shared" ref="H3:H66" si="0">IF(A3="", "", G3/E3)</f>
        <v>0.33</v>
      </c>
      <c r="I3" s="57">
        <v>2.68</v>
      </c>
      <c r="J3" s="57">
        <v>2.67</v>
      </c>
      <c r="K3" s="57">
        <v>0.32</v>
      </c>
    </row>
    <row r="4" spans="1:19" x14ac:dyDescent="0.2">
      <c r="A4" s="15" t="s">
        <v>32</v>
      </c>
      <c r="B4" s="10" t="s">
        <v>76</v>
      </c>
      <c r="C4" s="14">
        <v>1</v>
      </c>
      <c r="D4" s="14" t="s">
        <v>80</v>
      </c>
      <c r="E4" s="33">
        <v>16</v>
      </c>
      <c r="F4" s="33">
        <v>60</v>
      </c>
      <c r="G4" s="25">
        <v>3.49</v>
      </c>
      <c r="H4" s="9">
        <f t="shared" si="0"/>
        <v>0.21812500000000001</v>
      </c>
      <c r="I4" s="59">
        <v>0.06</v>
      </c>
      <c r="J4" s="57">
        <v>17.3</v>
      </c>
      <c r="K4" s="57">
        <v>0</v>
      </c>
    </row>
    <row r="5" spans="1:19" s="11" customFormat="1" x14ac:dyDescent="0.2">
      <c r="A5" s="39" t="s">
        <v>67</v>
      </c>
      <c r="B5" s="40" t="s">
        <v>77</v>
      </c>
      <c r="C5" s="22">
        <v>1</v>
      </c>
      <c r="D5" s="22" t="s">
        <v>80</v>
      </c>
      <c r="E5" s="22">
        <v>48</v>
      </c>
      <c r="F5" s="22">
        <v>130</v>
      </c>
      <c r="G5" s="24">
        <v>2.5</v>
      </c>
      <c r="H5" s="20">
        <f t="shared" si="0"/>
        <v>5.2083333333333336E-2</v>
      </c>
      <c r="I5" s="58">
        <v>0</v>
      </c>
      <c r="J5" s="58">
        <v>0</v>
      </c>
      <c r="K5" s="58">
        <v>13.6</v>
      </c>
      <c r="L5" s="58"/>
    </row>
    <row r="6" spans="1:19" x14ac:dyDescent="0.2">
      <c r="A6" s="15" t="s">
        <v>68</v>
      </c>
      <c r="B6" s="10" t="s">
        <v>78</v>
      </c>
      <c r="C6" s="14">
        <v>1</v>
      </c>
      <c r="D6" s="14" t="s">
        <v>85</v>
      </c>
      <c r="E6" s="33">
        <v>12</v>
      </c>
      <c r="F6" s="33">
        <v>72</v>
      </c>
      <c r="G6" s="25">
        <v>1.29</v>
      </c>
      <c r="H6" s="9">
        <f t="shared" si="0"/>
        <v>0.1075</v>
      </c>
      <c r="I6" s="57">
        <v>6.29</v>
      </c>
      <c r="J6" s="57">
        <v>0.38</v>
      </c>
      <c r="K6" s="57">
        <v>4.97</v>
      </c>
    </row>
    <row r="7" spans="1:19" x14ac:dyDescent="0.2">
      <c r="A7" s="15" t="s">
        <v>69</v>
      </c>
      <c r="B7" s="10" t="s">
        <v>81</v>
      </c>
      <c r="C7" s="14">
        <v>0.25</v>
      </c>
      <c r="D7" s="14" t="s">
        <v>79</v>
      </c>
      <c r="E7" s="33">
        <v>491</v>
      </c>
      <c r="F7" s="33">
        <v>0</v>
      </c>
      <c r="G7" s="24">
        <v>1.5</v>
      </c>
      <c r="H7" s="9">
        <f t="shared" si="0"/>
        <v>3.0549898167006109E-3</v>
      </c>
      <c r="I7" s="57">
        <v>0</v>
      </c>
      <c r="J7" s="57">
        <v>0</v>
      </c>
      <c r="K7" s="57">
        <v>0</v>
      </c>
    </row>
    <row r="8" spans="1:19" x14ac:dyDescent="0.2">
      <c r="A8" s="15" t="s">
        <v>62</v>
      </c>
      <c r="B8" s="10" t="s">
        <v>81</v>
      </c>
      <c r="C8" s="14">
        <v>0.25</v>
      </c>
      <c r="D8" s="14" t="s">
        <v>83</v>
      </c>
      <c r="E8" s="33">
        <v>151</v>
      </c>
      <c r="F8" s="33">
        <v>110</v>
      </c>
      <c r="G8" s="25">
        <v>3.49</v>
      </c>
      <c r="H8" s="9">
        <f t="shared" si="0"/>
        <v>2.3112582781456954E-2</v>
      </c>
      <c r="I8" s="57">
        <v>3</v>
      </c>
      <c r="J8" s="57">
        <v>22</v>
      </c>
      <c r="K8" s="57">
        <v>0</v>
      </c>
    </row>
    <row r="9" spans="1:19" x14ac:dyDescent="0.2">
      <c r="A9" s="14" t="s">
        <v>70</v>
      </c>
      <c r="B9" s="10" t="s">
        <v>86</v>
      </c>
      <c r="C9" s="14">
        <v>4</v>
      </c>
      <c r="D9" s="14" t="s">
        <v>87</v>
      </c>
      <c r="E9" s="33">
        <v>3</v>
      </c>
      <c r="F9" s="22">
        <v>170</v>
      </c>
      <c r="G9" s="25">
        <v>3.99</v>
      </c>
      <c r="H9" s="9">
        <f t="shared" si="0"/>
        <v>1.33</v>
      </c>
      <c r="I9" s="57">
        <v>22</v>
      </c>
      <c r="J9" s="57">
        <v>1</v>
      </c>
      <c r="K9" s="57">
        <v>9</v>
      </c>
    </row>
    <row r="10" spans="1:19" x14ac:dyDescent="0.2">
      <c r="A10" s="14" t="s">
        <v>43</v>
      </c>
      <c r="B10" s="10" t="s">
        <v>88</v>
      </c>
      <c r="C10" s="14">
        <v>1</v>
      </c>
      <c r="D10" s="14" t="s">
        <v>92</v>
      </c>
      <c r="E10" s="33">
        <v>1</v>
      </c>
      <c r="F10" s="33">
        <v>33</v>
      </c>
      <c r="G10" s="25">
        <v>0.89</v>
      </c>
      <c r="H10" s="9">
        <f t="shared" si="0"/>
        <v>0.89</v>
      </c>
      <c r="I10" s="57">
        <v>1</v>
      </c>
      <c r="J10" s="57">
        <v>7</v>
      </c>
      <c r="K10" s="57">
        <v>0</v>
      </c>
    </row>
    <row r="11" spans="1:19" x14ac:dyDescent="0.2">
      <c r="A11" s="14" t="s">
        <v>42</v>
      </c>
      <c r="B11" s="10" t="s">
        <v>89</v>
      </c>
      <c r="C11" s="14">
        <v>1</v>
      </c>
      <c r="D11" s="14" t="s">
        <v>93</v>
      </c>
      <c r="E11" s="33">
        <v>1</v>
      </c>
      <c r="F11" s="33">
        <v>44</v>
      </c>
      <c r="G11" s="25">
        <v>1</v>
      </c>
      <c r="H11" s="9">
        <f t="shared" si="0"/>
        <v>1</v>
      </c>
      <c r="I11" s="57">
        <v>2</v>
      </c>
      <c r="J11" s="57">
        <v>14</v>
      </c>
      <c r="K11" s="57">
        <v>0</v>
      </c>
    </row>
    <row r="12" spans="1:19" x14ac:dyDescent="0.2">
      <c r="A12" s="14" t="s">
        <v>71</v>
      </c>
      <c r="B12" s="10" t="s">
        <v>100</v>
      </c>
      <c r="C12" s="14">
        <v>1</v>
      </c>
      <c r="D12" s="14" t="s">
        <v>94</v>
      </c>
      <c r="E12" s="33">
        <v>1</v>
      </c>
      <c r="F12" s="33">
        <v>35</v>
      </c>
      <c r="G12" s="25">
        <v>0.28999999999999998</v>
      </c>
      <c r="H12" s="9">
        <f t="shared" si="0"/>
        <v>0.28999999999999998</v>
      </c>
      <c r="I12" s="57">
        <v>1</v>
      </c>
      <c r="J12" s="57">
        <v>2</v>
      </c>
      <c r="K12" s="57">
        <v>1</v>
      </c>
    </row>
    <row r="13" spans="1:19" x14ac:dyDescent="0.2">
      <c r="A13" s="14" t="s">
        <v>60</v>
      </c>
      <c r="B13" s="10" t="s">
        <v>101</v>
      </c>
      <c r="C13" s="14">
        <v>1</v>
      </c>
      <c r="D13" s="14" t="s">
        <v>102</v>
      </c>
      <c r="E13" s="33">
        <v>1</v>
      </c>
      <c r="F13" s="33">
        <v>100</v>
      </c>
      <c r="G13" s="25">
        <v>1.99</v>
      </c>
      <c r="H13" s="9">
        <f t="shared" si="0"/>
        <v>1.99</v>
      </c>
      <c r="I13" s="57">
        <f>0.5*4</f>
        <v>2</v>
      </c>
      <c r="J13" s="57">
        <f>1.63*4</f>
        <v>6.52</v>
      </c>
      <c r="K13" s="57">
        <f>0.08*4</f>
        <v>0.32</v>
      </c>
    </row>
    <row r="14" spans="1:19" x14ac:dyDescent="0.2">
      <c r="A14" s="14" t="s">
        <v>29</v>
      </c>
      <c r="B14" s="10" t="s">
        <v>90</v>
      </c>
      <c r="C14" s="14">
        <v>1</v>
      </c>
      <c r="D14" s="14" t="s">
        <v>95</v>
      </c>
      <c r="E14" s="33">
        <v>1</v>
      </c>
      <c r="F14" s="33">
        <v>20</v>
      </c>
      <c r="G14" s="25">
        <v>0.28999999999999998</v>
      </c>
      <c r="H14" s="9">
        <f t="shared" si="0"/>
        <v>0.28999999999999998</v>
      </c>
      <c r="I14" s="57">
        <v>0.47</v>
      </c>
      <c r="J14" s="57">
        <v>7.06</v>
      </c>
      <c r="K14" s="57">
        <v>0.13</v>
      </c>
    </row>
    <row r="15" spans="1:19" ht="13.5" customHeight="1" x14ac:dyDescent="0.2">
      <c r="A15" s="14" t="s">
        <v>51</v>
      </c>
      <c r="B15" s="10" t="s">
        <v>91</v>
      </c>
      <c r="C15" s="14">
        <v>1</v>
      </c>
      <c r="D15" s="14" t="s">
        <v>96</v>
      </c>
      <c r="E15" s="33">
        <v>1</v>
      </c>
      <c r="F15" s="33">
        <v>170</v>
      </c>
      <c r="G15" s="25">
        <v>0.8</v>
      </c>
      <c r="H15" s="9">
        <f t="shared" si="0"/>
        <v>0.8</v>
      </c>
      <c r="I15" s="57">
        <v>3</v>
      </c>
      <c r="J15" s="57">
        <v>26</v>
      </c>
      <c r="K15" s="57">
        <v>0</v>
      </c>
    </row>
    <row r="16" spans="1:19" x14ac:dyDescent="0.2">
      <c r="A16" s="14" t="s">
        <v>53</v>
      </c>
      <c r="B16" s="10" t="s">
        <v>103</v>
      </c>
      <c r="C16" s="14">
        <v>0.5</v>
      </c>
      <c r="D16" s="14" t="s">
        <v>83</v>
      </c>
      <c r="E16" s="33">
        <v>30</v>
      </c>
      <c r="F16" s="33">
        <v>150</v>
      </c>
      <c r="G16" s="24">
        <v>4</v>
      </c>
      <c r="H16" s="9">
        <f t="shared" si="0"/>
        <v>0.13333333333333333</v>
      </c>
      <c r="I16" s="57">
        <v>5</v>
      </c>
      <c r="J16" s="57">
        <v>27</v>
      </c>
      <c r="K16" s="57">
        <v>3</v>
      </c>
    </row>
    <row r="17" spans="1:11" x14ac:dyDescent="0.2">
      <c r="A17" s="14" t="s">
        <v>54</v>
      </c>
      <c r="C17" s="14">
        <f>1/8</f>
        <v>0.125</v>
      </c>
      <c r="D17" s="14" t="s">
        <v>79</v>
      </c>
      <c r="E17" s="33">
        <v>383</v>
      </c>
      <c r="F17" s="33">
        <v>0</v>
      </c>
      <c r="G17" s="25">
        <v>1.5</v>
      </c>
      <c r="H17" s="9">
        <f t="shared" si="0"/>
        <v>3.9164490861618795E-3</v>
      </c>
      <c r="I17" s="57">
        <v>0</v>
      </c>
      <c r="J17" s="57">
        <v>0</v>
      </c>
      <c r="K17" s="57">
        <v>0</v>
      </c>
    </row>
    <row r="18" spans="1:11" x14ac:dyDescent="0.2">
      <c r="A18" s="14" t="s">
        <v>55</v>
      </c>
      <c r="C18" s="14">
        <v>0.25</v>
      </c>
      <c r="D18" s="14" t="s">
        <v>79</v>
      </c>
      <c r="E18" s="33">
        <v>71</v>
      </c>
      <c r="F18" s="33">
        <f>6/4</f>
        <v>1.5</v>
      </c>
      <c r="G18" s="24">
        <v>2</v>
      </c>
      <c r="H18" s="9">
        <f t="shared" si="0"/>
        <v>2.8169014084507043E-2</v>
      </c>
      <c r="I18" s="57">
        <f>0.09/4</f>
        <v>2.2499999999999999E-2</v>
      </c>
      <c r="J18" s="57">
        <f>1.84/4</f>
        <v>0.46</v>
      </c>
      <c r="K18" s="57">
        <f>0.07/4</f>
        <v>1.7500000000000002E-2</v>
      </c>
    </row>
    <row r="19" spans="1:11" x14ac:dyDescent="0.2">
      <c r="A19" s="14" t="s">
        <v>56</v>
      </c>
      <c r="C19" s="14">
        <v>1</v>
      </c>
      <c r="D19" s="14" t="s">
        <v>104</v>
      </c>
      <c r="E19" s="33">
        <v>1</v>
      </c>
      <c r="F19" s="33">
        <v>105</v>
      </c>
      <c r="G19" s="25">
        <v>0.19</v>
      </c>
      <c r="H19" s="9">
        <f t="shared" si="0"/>
        <v>0.19</v>
      </c>
      <c r="I19" s="57">
        <v>1.29</v>
      </c>
      <c r="J19" s="57">
        <v>26.95</v>
      </c>
      <c r="K19" s="57">
        <v>0.39</v>
      </c>
    </row>
    <row r="20" spans="1:11" x14ac:dyDescent="0.2">
      <c r="A20" s="14" t="s">
        <v>57</v>
      </c>
      <c r="C20" s="14">
        <v>1</v>
      </c>
      <c r="D20" s="14" t="s">
        <v>83</v>
      </c>
      <c r="E20" s="33">
        <v>8</v>
      </c>
      <c r="F20" s="33">
        <v>30</v>
      </c>
      <c r="G20" s="25">
        <v>2.99</v>
      </c>
      <c r="H20" s="9">
        <f t="shared" si="0"/>
        <v>0.37375000000000003</v>
      </c>
      <c r="I20" s="57">
        <v>1</v>
      </c>
      <c r="J20" s="57">
        <v>2</v>
      </c>
      <c r="K20" s="57">
        <v>3</v>
      </c>
    </row>
    <row r="21" spans="1:11" x14ac:dyDescent="0.2">
      <c r="A21" s="14" t="s">
        <v>58</v>
      </c>
      <c r="C21" s="14">
        <v>0.25</v>
      </c>
      <c r="D21" s="14" t="s">
        <v>83</v>
      </c>
      <c r="E21" s="33">
        <v>14</v>
      </c>
      <c r="F21" s="33">
        <v>120</v>
      </c>
      <c r="G21" s="25">
        <v>3.99</v>
      </c>
      <c r="H21" s="9">
        <f t="shared" si="0"/>
        <v>0.28500000000000003</v>
      </c>
      <c r="I21" s="57">
        <v>1</v>
      </c>
      <c r="J21" s="57">
        <v>32</v>
      </c>
      <c r="K21" s="57">
        <v>0</v>
      </c>
    </row>
    <row r="22" spans="1:11" x14ac:dyDescent="0.2">
      <c r="A22" s="14" t="s">
        <v>47</v>
      </c>
      <c r="C22" s="14">
        <v>1</v>
      </c>
      <c r="D22" s="14" t="s">
        <v>79</v>
      </c>
      <c r="E22" s="33">
        <v>113</v>
      </c>
      <c r="F22" s="33">
        <v>15</v>
      </c>
      <c r="G22" s="24">
        <v>3</v>
      </c>
      <c r="H22" s="9">
        <f t="shared" si="0"/>
        <v>2.6548672566371681E-2</v>
      </c>
      <c r="I22" s="57">
        <v>0</v>
      </c>
      <c r="J22" s="57">
        <v>3</v>
      </c>
      <c r="K22" s="57">
        <v>0</v>
      </c>
    </row>
    <row r="23" spans="1:11" x14ac:dyDescent="0.2">
      <c r="A23" s="14" t="s">
        <v>72</v>
      </c>
      <c r="C23" s="14">
        <v>1</v>
      </c>
      <c r="D23" s="14" t="s">
        <v>87</v>
      </c>
      <c r="E23" s="33">
        <v>8</v>
      </c>
      <c r="F23" s="33">
        <v>35</v>
      </c>
      <c r="G23" s="25">
        <v>1.99</v>
      </c>
      <c r="H23" s="9">
        <f t="shared" si="0"/>
        <v>0.24875</v>
      </c>
      <c r="I23" s="57">
        <v>1</v>
      </c>
      <c r="J23" s="57">
        <v>8</v>
      </c>
      <c r="K23" s="57">
        <v>0</v>
      </c>
    </row>
    <row r="24" spans="1:11" x14ac:dyDescent="0.2">
      <c r="A24" s="14" t="s">
        <v>46</v>
      </c>
      <c r="C24" s="14">
        <v>2</v>
      </c>
      <c r="D24" s="14" t="s">
        <v>87</v>
      </c>
      <c r="E24" s="33">
        <v>7</v>
      </c>
      <c r="F24" s="33">
        <v>210</v>
      </c>
      <c r="G24" s="25">
        <v>2.69</v>
      </c>
      <c r="H24" s="9">
        <f t="shared" si="0"/>
        <v>0.38428571428571429</v>
      </c>
      <c r="I24" s="57">
        <v>4</v>
      </c>
      <c r="J24" s="57">
        <v>46</v>
      </c>
      <c r="K24" s="57">
        <v>1</v>
      </c>
    </row>
    <row r="25" spans="1:11" x14ac:dyDescent="0.2">
      <c r="A25" s="14" t="s">
        <v>48</v>
      </c>
      <c r="C25" s="14">
        <v>1</v>
      </c>
      <c r="D25" s="14" t="s">
        <v>79</v>
      </c>
      <c r="E25" s="33">
        <v>41</v>
      </c>
      <c r="F25" s="33">
        <v>5</v>
      </c>
      <c r="G25" s="24">
        <v>4</v>
      </c>
      <c r="H25" s="9">
        <f t="shared" si="0"/>
        <v>9.7560975609756101E-2</v>
      </c>
      <c r="I25" s="57">
        <f>0.91/3</f>
        <v>0.30333333333333334</v>
      </c>
      <c r="J25" s="57">
        <f>1/3</f>
        <v>0.33333333333333331</v>
      </c>
      <c r="K25" s="57">
        <v>0</v>
      </c>
    </row>
    <row r="26" spans="1:11" x14ac:dyDescent="0.2">
      <c r="A26" s="14" t="s">
        <v>33</v>
      </c>
      <c r="C26" s="14">
        <v>2</v>
      </c>
      <c r="D26" s="14" t="s">
        <v>80</v>
      </c>
      <c r="E26" s="33">
        <v>14</v>
      </c>
      <c r="F26" s="33">
        <v>190</v>
      </c>
      <c r="G26" s="25">
        <v>2.29</v>
      </c>
      <c r="H26" s="9">
        <f t="shared" si="0"/>
        <v>0.16357142857142856</v>
      </c>
      <c r="I26" s="57">
        <v>7</v>
      </c>
      <c r="J26" s="57">
        <v>8</v>
      </c>
      <c r="K26" s="57">
        <v>16</v>
      </c>
    </row>
    <row r="27" spans="1:11" x14ac:dyDescent="0.2">
      <c r="A27" s="14" t="s">
        <v>49</v>
      </c>
      <c r="C27" s="14">
        <v>1</v>
      </c>
      <c r="D27" s="14" t="s">
        <v>80</v>
      </c>
      <c r="E27" s="33">
        <v>24</v>
      </c>
      <c r="F27" s="33">
        <v>0</v>
      </c>
      <c r="G27" s="24">
        <v>4</v>
      </c>
      <c r="H27" s="9">
        <f t="shared" si="0"/>
        <v>0.16666666666666666</v>
      </c>
      <c r="I27" s="57">
        <v>0</v>
      </c>
      <c r="J27" s="57">
        <v>0</v>
      </c>
      <c r="K27" s="57">
        <v>0</v>
      </c>
    </row>
    <row r="28" spans="1:11" x14ac:dyDescent="0.2">
      <c r="A28" s="14" t="s">
        <v>30</v>
      </c>
      <c r="C28" s="14">
        <v>1</v>
      </c>
      <c r="D28" s="14" t="s">
        <v>80</v>
      </c>
      <c r="E28" s="33">
        <v>20</v>
      </c>
      <c r="F28" s="33">
        <v>15</v>
      </c>
      <c r="G28" s="24">
        <v>4</v>
      </c>
      <c r="H28" s="9">
        <f t="shared" si="0"/>
        <v>0.2</v>
      </c>
      <c r="I28" s="57">
        <v>1</v>
      </c>
      <c r="J28" s="57">
        <v>1</v>
      </c>
      <c r="K28" s="57">
        <v>0</v>
      </c>
    </row>
    <row r="29" spans="1:11" x14ac:dyDescent="0.2">
      <c r="A29" s="14" t="s">
        <v>50</v>
      </c>
      <c r="C29" s="14">
        <v>0.25</v>
      </c>
      <c r="D29" s="14" t="s">
        <v>83</v>
      </c>
      <c r="E29" s="33">
        <v>16</v>
      </c>
      <c r="F29" s="33">
        <v>160</v>
      </c>
      <c r="G29" s="25">
        <v>2.69</v>
      </c>
      <c r="H29" s="9">
        <f t="shared" si="0"/>
        <v>0.168125</v>
      </c>
      <c r="I29" s="57">
        <v>7</v>
      </c>
      <c r="J29" s="57">
        <v>5</v>
      </c>
      <c r="K29" s="57">
        <v>14</v>
      </c>
    </row>
    <row r="30" spans="1:11" x14ac:dyDescent="0.2">
      <c r="A30" s="14" t="s">
        <v>44</v>
      </c>
      <c r="C30" s="14">
        <v>1</v>
      </c>
      <c r="D30" s="14" t="s">
        <v>92</v>
      </c>
      <c r="E30" s="33">
        <v>1</v>
      </c>
      <c r="F30" s="33">
        <v>37</v>
      </c>
      <c r="G30" s="25">
        <v>0.99</v>
      </c>
      <c r="H30" s="9">
        <f t="shared" si="0"/>
        <v>0.99</v>
      </c>
      <c r="I30" s="57">
        <v>1</v>
      </c>
      <c r="J30" s="57">
        <v>8</v>
      </c>
      <c r="K30" s="57">
        <v>0</v>
      </c>
    </row>
    <row r="31" spans="1:11" x14ac:dyDescent="0.2">
      <c r="A31" s="14" t="s">
        <v>37</v>
      </c>
      <c r="C31" s="14">
        <v>0.25</v>
      </c>
      <c r="D31" s="14" t="s">
        <v>83</v>
      </c>
      <c r="E31" s="33">
        <v>50</v>
      </c>
      <c r="F31" s="33">
        <v>150</v>
      </c>
      <c r="G31" s="24">
        <v>9</v>
      </c>
      <c r="H31" s="9">
        <f t="shared" si="0"/>
        <v>0.18</v>
      </c>
      <c r="I31" s="57">
        <v>3</v>
      </c>
      <c r="J31" s="57">
        <v>36</v>
      </c>
      <c r="K31" s="57">
        <v>0.04</v>
      </c>
    </row>
    <row r="32" spans="1:11" x14ac:dyDescent="0.2">
      <c r="A32" s="14" t="s">
        <v>38</v>
      </c>
      <c r="C32" s="14">
        <v>0.5</v>
      </c>
      <c r="D32" s="14" t="s">
        <v>83</v>
      </c>
      <c r="E32" s="33">
        <v>3.5</v>
      </c>
      <c r="F32" s="33">
        <v>110</v>
      </c>
      <c r="G32" s="25">
        <v>0.79</v>
      </c>
      <c r="H32" s="9">
        <f>IF(A32="", "", G32/E32)</f>
        <v>0.22571428571428573</v>
      </c>
      <c r="I32" s="57">
        <v>7</v>
      </c>
      <c r="J32" s="57">
        <v>19</v>
      </c>
      <c r="K32" s="57">
        <v>1</v>
      </c>
    </row>
    <row r="33" spans="1:12" x14ac:dyDescent="0.2">
      <c r="A33" s="14" t="s">
        <v>39</v>
      </c>
      <c r="C33" s="14">
        <v>0.5</v>
      </c>
      <c r="D33" s="14" t="s">
        <v>83</v>
      </c>
      <c r="E33" s="33">
        <v>3.5</v>
      </c>
      <c r="F33" s="33">
        <v>80</v>
      </c>
      <c r="G33" s="25">
        <v>0.79</v>
      </c>
      <c r="H33" s="9">
        <f t="shared" si="0"/>
        <v>0.22571428571428573</v>
      </c>
      <c r="I33" s="57">
        <v>2</v>
      </c>
      <c r="J33" s="57">
        <v>11</v>
      </c>
      <c r="K33" s="57">
        <v>0.5</v>
      </c>
    </row>
    <row r="34" spans="1:12" x14ac:dyDescent="0.2">
      <c r="A34" s="14" t="s">
        <v>40</v>
      </c>
      <c r="C34" s="14">
        <v>1</v>
      </c>
      <c r="D34" s="14" t="s">
        <v>106</v>
      </c>
      <c r="E34" s="33">
        <v>20</v>
      </c>
      <c r="F34" s="33">
        <v>1</v>
      </c>
      <c r="G34" s="25">
        <v>1.99</v>
      </c>
      <c r="H34" s="9">
        <f t="shared" si="0"/>
        <v>9.9500000000000005E-2</v>
      </c>
      <c r="I34" s="57">
        <v>0.02</v>
      </c>
      <c r="J34" s="57">
        <v>0.04</v>
      </c>
      <c r="K34" s="57">
        <v>0.01</v>
      </c>
    </row>
    <row r="35" spans="1:12" x14ac:dyDescent="0.2">
      <c r="A35" s="14" t="s">
        <v>41</v>
      </c>
      <c r="C35" s="14">
        <v>2</v>
      </c>
      <c r="D35" s="14" t="s">
        <v>80</v>
      </c>
      <c r="E35" s="33">
        <v>10</v>
      </c>
      <c r="F35" s="33">
        <v>10</v>
      </c>
      <c r="G35" s="25">
        <v>2.99</v>
      </c>
      <c r="H35" s="9">
        <f t="shared" si="0"/>
        <v>0.29900000000000004</v>
      </c>
      <c r="I35" s="57">
        <v>0</v>
      </c>
      <c r="J35" s="57">
        <v>4</v>
      </c>
      <c r="K35" s="57">
        <v>0</v>
      </c>
    </row>
    <row r="36" spans="1:12" x14ac:dyDescent="0.2">
      <c r="A36" s="14" t="s">
        <v>35</v>
      </c>
      <c r="C36" s="14">
        <v>1</v>
      </c>
      <c r="D36" s="14" t="s">
        <v>97</v>
      </c>
      <c r="E36" s="33">
        <v>10</v>
      </c>
      <c r="F36" s="33">
        <v>3</v>
      </c>
      <c r="G36" s="25">
        <v>0.79</v>
      </c>
      <c r="H36" s="9">
        <f t="shared" si="0"/>
        <v>7.9000000000000001E-2</v>
      </c>
      <c r="I36" s="57">
        <v>1</v>
      </c>
      <c r="J36" s="57">
        <v>4</v>
      </c>
      <c r="K36" s="57">
        <v>0</v>
      </c>
    </row>
    <row r="37" spans="1:12" x14ac:dyDescent="0.2">
      <c r="A37" s="14" t="s">
        <v>36</v>
      </c>
      <c r="C37" s="14">
        <v>1</v>
      </c>
      <c r="D37" s="14" t="s">
        <v>98</v>
      </c>
      <c r="E37" s="33">
        <v>1</v>
      </c>
      <c r="F37" s="33">
        <v>150</v>
      </c>
      <c r="G37" s="25">
        <v>1</v>
      </c>
      <c r="H37" s="9">
        <f t="shared" si="0"/>
        <v>1</v>
      </c>
      <c r="I37" s="57">
        <v>2.04</v>
      </c>
      <c r="J37" s="57">
        <v>26.16</v>
      </c>
      <c r="K37" s="57">
        <v>0.06</v>
      </c>
    </row>
    <row r="38" spans="1:12" x14ac:dyDescent="0.2">
      <c r="A38" s="14" t="s">
        <v>108</v>
      </c>
      <c r="C38" s="14">
        <v>2</v>
      </c>
      <c r="D38" s="14" t="s">
        <v>87</v>
      </c>
      <c r="E38" s="33">
        <v>8</v>
      </c>
      <c r="F38" s="33">
        <v>180</v>
      </c>
      <c r="G38" s="25">
        <v>1.79</v>
      </c>
      <c r="H38" s="9">
        <f t="shared" si="0"/>
        <v>0.22375</v>
      </c>
      <c r="I38" s="57">
        <v>9</v>
      </c>
      <c r="J38" s="57">
        <v>39</v>
      </c>
      <c r="K38" s="57">
        <v>1.5</v>
      </c>
    </row>
    <row r="39" spans="1:12" x14ac:dyDescent="0.2">
      <c r="A39" s="14" t="s">
        <v>110</v>
      </c>
      <c r="C39" s="14">
        <v>0.2</v>
      </c>
      <c r="D39" s="14" t="s">
        <v>105</v>
      </c>
      <c r="E39" s="33">
        <v>5</v>
      </c>
      <c r="F39" s="33">
        <v>3</v>
      </c>
      <c r="G39" s="25">
        <v>1.99</v>
      </c>
      <c r="H39" s="9">
        <f t="shared" si="0"/>
        <v>0.39800000000000002</v>
      </c>
      <c r="I39" s="57">
        <v>1</v>
      </c>
      <c r="J39" s="57">
        <v>6</v>
      </c>
      <c r="K39" s="57">
        <v>0</v>
      </c>
    </row>
    <row r="40" spans="1:12" x14ac:dyDescent="0.2">
      <c r="A40" s="14" t="s">
        <v>31</v>
      </c>
      <c r="C40" s="14">
        <v>1</v>
      </c>
      <c r="D40" s="14" t="s">
        <v>79</v>
      </c>
      <c r="E40" s="33">
        <v>158</v>
      </c>
      <c r="F40" s="33">
        <v>5</v>
      </c>
      <c r="G40" s="24">
        <v>4</v>
      </c>
      <c r="H40" s="9">
        <f t="shared" si="0"/>
        <v>2.5316455696202531E-2</v>
      </c>
      <c r="I40" s="57">
        <v>0</v>
      </c>
      <c r="J40" s="57">
        <v>2</v>
      </c>
      <c r="K40" s="57">
        <v>0</v>
      </c>
    </row>
    <row r="41" spans="1:12" x14ac:dyDescent="0.2">
      <c r="A41" s="14" t="s">
        <v>34</v>
      </c>
      <c r="C41" s="14">
        <v>1</v>
      </c>
      <c r="D41" s="14" t="s">
        <v>99</v>
      </c>
      <c r="E41" s="33">
        <v>15</v>
      </c>
      <c r="F41" s="33">
        <v>5</v>
      </c>
      <c r="G41" s="25">
        <v>1.29</v>
      </c>
      <c r="H41" s="9">
        <f t="shared" si="0"/>
        <v>8.6000000000000007E-2</v>
      </c>
      <c r="I41" s="57">
        <v>1</v>
      </c>
      <c r="J41" s="57">
        <v>2</v>
      </c>
      <c r="K41" s="57">
        <v>0</v>
      </c>
    </row>
    <row r="42" spans="1:12" x14ac:dyDescent="0.2">
      <c r="A42" s="14" t="s">
        <v>16</v>
      </c>
      <c r="C42" s="14">
        <v>1</v>
      </c>
      <c r="D42" s="14" t="s">
        <v>83</v>
      </c>
      <c r="E42" s="33">
        <v>1</v>
      </c>
      <c r="F42" s="33">
        <v>5</v>
      </c>
      <c r="G42" s="25">
        <v>0</v>
      </c>
      <c r="H42" s="9">
        <f t="shared" si="0"/>
        <v>0</v>
      </c>
      <c r="I42" s="57">
        <v>0.28000000000000003</v>
      </c>
      <c r="J42" s="57">
        <v>0.09</v>
      </c>
      <c r="K42" s="57">
        <v>0.05</v>
      </c>
    </row>
    <row r="43" spans="1:12" x14ac:dyDescent="0.2">
      <c r="A43" s="14" t="s">
        <v>112</v>
      </c>
      <c r="C43" s="14">
        <v>0.25</v>
      </c>
      <c r="D43" s="14" t="s">
        <v>79</v>
      </c>
      <c r="E43" s="33">
        <v>71</v>
      </c>
      <c r="F43" s="33">
        <v>1</v>
      </c>
      <c r="G43" s="25">
        <v>1.89</v>
      </c>
      <c r="H43" s="9">
        <f t="shared" si="0"/>
        <v>2.6619718309859153E-2</v>
      </c>
      <c r="I43" s="57">
        <f>0.04/4</f>
        <v>0.01</v>
      </c>
      <c r="J43" s="57">
        <f>0.36/4</f>
        <v>0.09</v>
      </c>
      <c r="K43" s="57">
        <f>0.02/4</f>
        <v>5.0000000000000001E-3</v>
      </c>
    </row>
    <row r="44" spans="1:12" x14ac:dyDescent="0.2">
      <c r="A44" s="14" t="s">
        <v>113</v>
      </c>
      <c r="C44" s="14">
        <v>0.25</v>
      </c>
      <c r="D44" s="14" t="s">
        <v>79</v>
      </c>
      <c r="E44" s="33">
        <v>71</v>
      </c>
      <c r="F44" s="33">
        <f>12/4</f>
        <v>3</v>
      </c>
      <c r="G44" s="25">
        <v>1.89</v>
      </c>
      <c r="H44" s="9">
        <f t="shared" si="0"/>
        <v>2.6619718309859153E-2</v>
      </c>
      <c r="I44" s="57">
        <f>0.13/4</f>
        <v>3.2500000000000001E-2</v>
      </c>
      <c r="J44" s="57">
        <f>1.08/4</f>
        <v>0.27</v>
      </c>
      <c r="K44" s="57">
        <f>0.8/4</f>
        <v>0.2</v>
      </c>
    </row>
    <row r="45" spans="1:12" x14ac:dyDescent="0.2">
      <c r="A45" s="14" t="s">
        <v>114</v>
      </c>
      <c r="C45" s="14">
        <v>0.25</v>
      </c>
      <c r="D45" s="14" t="s">
        <v>79</v>
      </c>
      <c r="E45" s="33">
        <v>71</v>
      </c>
      <c r="F45" s="33">
        <f>5/4</f>
        <v>1.25</v>
      </c>
      <c r="G45" s="25">
        <v>1.89</v>
      </c>
      <c r="H45" s="9">
        <f t="shared" si="0"/>
        <v>2.6619718309859153E-2</v>
      </c>
      <c r="I45" s="57">
        <f>0.12/4</f>
        <v>0.03</v>
      </c>
      <c r="J45" s="57">
        <f>-1.37/4</f>
        <v>-0.34250000000000003</v>
      </c>
      <c r="K45" s="57">
        <f>0.17/4</f>
        <v>4.2500000000000003E-2</v>
      </c>
    </row>
    <row r="46" spans="1:12" x14ac:dyDescent="0.2">
      <c r="A46" s="14" t="s">
        <v>115</v>
      </c>
      <c r="C46" s="14">
        <v>0.25</v>
      </c>
      <c r="D46" s="14" t="s">
        <v>79</v>
      </c>
      <c r="E46" s="33">
        <v>71</v>
      </c>
      <c r="F46" s="33">
        <f>7/4</f>
        <v>1.75</v>
      </c>
      <c r="G46" s="25">
        <v>1.89</v>
      </c>
      <c r="H46" s="9">
        <f t="shared" si="0"/>
        <v>2.6619718309859153E-2</v>
      </c>
      <c r="I46" s="57">
        <f>0.13/4</f>
        <v>3.2500000000000001E-2</v>
      </c>
      <c r="J46" s="57">
        <f>1.29/4</f>
        <v>0.32250000000000001</v>
      </c>
      <c r="K46" s="57">
        <f>0.42/4</f>
        <v>0.105</v>
      </c>
    </row>
    <row r="47" spans="1:12" x14ac:dyDescent="0.2">
      <c r="A47" s="14" t="s">
        <v>120</v>
      </c>
      <c r="C47" s="14">
        <v>1</v>
      </c>
      <c r="D47" s="14" t="s">
        <v>83</v>
      </c>
      <c r="E47" s="33">
        <v>4</v>
      </c>
      <c r="F47" s="33">
        <v>190</v>
      </c>
      <c r="G47" s="24">
        <v>4.5</v>
      </c>
      <c r="H47" s="9">
        <f t="shared" si="0"/>
        <v>1.125</v>
      </c>
      <c r="I47" s="57">
        <v>19</v>
      </c>
      <c r="J47" s="57">
        <v>25</v>
      </c>
      <c r="K47" s="57">
        <v>0</v>
      </c>
    </row>
    <row r="48" spans="1:12" s="12" customFormat="1" x14ac:dyDescent="0.2">
      <c r="A48" s="33" t="s">
        <v>122</v>
      </c>
      <c r="C48" s="33">
        <v>1</v>
      </c>
      <c r="D48" s="33" t="s">
        <v>123</v>
      </c>
      <c r="E48" s="33">
        <v>24</v>
      </c>
      <c r="F48" s="33">
        <v>45</v>
      </c>
      <c r="G48" s="25">
        <v>1.49</v>
      </c>
      <c r="H48" s="21">
        <f t="shared" si="0"/>
        <v>6.2083333333333331E-2</v>
      </c>
      <c r="I48" s="57">
        <v>1</v>
      </c>
      <c r="J48" s="57">
        <v>10</v>
      </c>
      <c r="K48" s="57">
        <v>0.75</v>
      </c>
      <c r="L48" s="57"/>
    </row>
    <row r="49" spans="1:12" x14ac:dyDescent="0.2">
      <c r="A49" s="14" t="s">
        <v>124</v>
      </c>
      <c r="C49" s="14">
        <v>0.25</v>
      </c>
      <c r="D49" s="14" t="s">
        <v>83</v>
      </c>
      <c r="E49" s="33">
        <v>8</v>
      </c>
      <c r="F49" s="33">
        <v>70</v>
      </c>
      <c r="G49" s="25">
        <v>2.19</v>
      </c>
      <c r="H49" s="21">
        <f t="shared" si="0"/>
        <v>0.27374999999999999</v>
      </c>
      <c r="I49" s="57">
        <v>8</v>
      </c>
      <c r="J49" s="57">
        <v>1</v>
      </c>
      <c r="K49" s="57">
        <v>4.5</v>
      </c>
    </row>
    <row r="50" spans="1:12" x14ac:dyDescent="0.2">
      <c r="A50" s="14" t="s">
        <v>125</v>
      </c>
      <c r="C50" s="14">
        <v>1</v>
      </c>
      <c r="D50" s="14" t="s">
        <v>126</v>
      </c>
      <c r="E50" s="33">
        <v>3</v>
      </c>
      <c r="F50" s="33">
        <v>40</v>
      </c>
      <c r="G50" s="25">
        <v>2.99</v>
      </c>
      <c r="H50" s="21">
        <f t="shared" si="0"/>
        <v>0.9966666666666667</v>
      </c>
      <c r="I50" s="57">
        <v>2.4</v>
      </c>
      <c r="J50" s="57">
        <v>6</v>
      </c>
      <c r="K50" s="57">
        <v>0.6</v>
      </c>
    </row>
    <row r="51" spans="1:12" x14ac:dyDescent="0.2">
      <c r="A51" s="14" t="s">
        <v>127</v>
      </c>
      <c r="C51" s="14">
        <v>2</v>
      </c>
      <c r="D51" s="14" t="s">
        <v>80</v>
      </c>
      <c r="E51" s="33">
        <v>4</v>
      </c>
      <c r="F51" s="33">
        <v>10</v>
      </c>
      <c r="G51" s="25">
        <v>0.89</v>
      </c>
      <c r="H51" s="21">
        <f t="shared" si="0"/>
        <v>0.2225</v>
      </c>
      <c r="I51" s="57">
        <v>0</v>
      </c>
      <c r="J51" s="57">
        <v>1</v>
      </c>
      <c r="K51" s="57">
        <v>0</v>
      </c>
    </row>
    <row r="52" spans="1:12" x14ac:dyDescent="0.2">
      <c r="A52" s="14" t="s">
        <v>128</v>
      </c>
      <c r="C52" s="14">
        <v>0.25</v>
      </c>
      <c r="D52" s="14" t="s">
        <v>79</v>
      </c>
      <c r="E52" s="33">
        <v>71</v>
      </c>
      <c r="F52" s="33">
        <f>8/4</f>
        <v>2</v>
      </c>
      <c r="G52" s="25">
        <v>1.89</v>
      </c>
      <c r="H52" s="21">
        <f t="shared" si="0"/>
        <v>2.6619718309859153E-2</v>
      </c>
      <c r="I52" s="57">
        <f>0.32/4</f>
        <v>0.08</v>
      </c>
      <c r="J52" s="57">
        <f>1.42/4</f>
        <v>0.35499999999999998</v>
      </c>
      <c r="K52" s="57">
        <f>0.44/4</f>
        <v>0.11</v>
      </c>
    </row>
    <row r="53" spans="1:12" x14ac:dyDescent="0.2">
      <c r="A53" s="14" t="s">
        <v>129</v>
      </c>
      <c r="C53" s="14">
        <v>2</v>
      </c>
      <c r="D53" s="14" t="s">
        <v>80</v>
      </c>
      <c r="E53" s="33">
        <v>5</v>
      </c>
      <c r="F53" s="33">
        <v>30</v>
      </c>
      <c r="G53" s="25">
        <v>0.79</v>
      </c>
      <c r="H53" s="21">
        <f t="shared" si="0"/>
        <v>0.158</v>
      </c>
      <c r="I53" s="57">
        <f>0.69*2</f>
        <v>1.38</v>
      </c>
      <c r="J53" s="57">
        <f>3.03*2</f>
        <v>6.06</v>
      </c>
      <c r="K53" s="57">
        <f>0.08*2</f>
        <v>0.16</v>
      </c>
    </row>
    <row r="54" spans="1:12" x14ac:dyDescent="0.2">
      <c r="A54" s="14" t="s">
        <v>130</v>
      </c>
      <c r="C54" s="14">
        <v>0.25</v>
      </c>
      <c r="D54" s="14" t="s">
        <v>79</v>
      </c>
      <c r="E54" s="33">
        <v>71</v>
      </c>
      <c r="F54" s="33">
        <f>8/4</f>
        <v>2</v>
      </c>
      <c r="G54" s="25">
        <v>1.89</v>
      </c>
      <c r="H54" s="21">
        <f t="shared" si="0"/>
        <v>2.6619718309859153E-2</v>
      </c>
      <c r="I54" s="57">
        <f>0.37/4</f>
        <v>9.2499999999999999E-2</v>
      </c>
      <c r="J54" s="57">
        <f>0.93/4</f>
        <v>0.23250000000000001</v>
      </c>
      <c r="K54" s="57">
        <f>0.47/4</f>
        <v>0.11749999999999999</v>
      </c>
    </row>
    <row r="55" spans="1:12" x14ac:dyDescent="0.2">
      <c r="A55" s="14" t="s">
        <v>131</v>
      </c>
      <c r="C55" s="14">
        <v>0.25</v>
      </c>
      <c r="D55" s="14" t="s">
        <v>79</v>
      </c>
      <c r="E55" s="33">
        <v>71</v>
      </c>
      <c r="F55" s="33">
        <f>9/4</f>
        <v>2.25</v>
      </c>
      <c r="G55" s="25">
        <v>1.89</v>
      </c>
      <c r="H55" s="21">
        <f t="shared" si="0"/>
        <v>2.6619718309859153E-2</v>
      </c>
      <c r="I55" s="57">
        <f>0.47/4</f>
        <v>0.11749999999999999</v>
      </c>
      <c r="J55" s="57">
        <f>2.04/4</f>
        <v>0.51</v>
      </c>
      <c r="K55" s="57">
        <f>0.02/4</f>
        <v>5.0000000000000001E-3</v>
      </c>
    </row>
    <row r="56" spans="1:12" x14ac:dyDescent="0.2">
      <c r="A56" s="14" t="s">
        <v>132</v>
      </c>
      <c r="C56" s="14">
        <v>0.25</v>
      </c>
      <c r="D56" s="14" t="s">
        <v>79</v>
      </c>
      <c r="E56" s="33">
        <v>71</v>
      </c>
      <c r="F56" s="33">
        <v>2</v>
      </c>
      <c r="G56" s="25">
        <v>1.89</v>
      </c>
      <c r="H56" s="21">
        <f t="shared" si="0"/>
        <v>2.6619718309859153E-2</v>
      </c>
      <c r="I56" s="57">
        <v>0</v>
      </c>
      <c r="J56" s="57">
        <v>0</v>
      </c>
      <c r="K56" s="57">
        <v>0</v>
      </c>
    </row>
    <row r="57" spans="1:12" x14ac:dyDescent="0.2">
      <c r="A57" s="14" t="s">
        <v>133</v>
      </c>
      <c r="C57" s="14">
        <v>2</v>
      </c>
      <c r="D57" s="14" t="s">
        <v>80</v>
      </c>
      <c r="E57" s="33">
        <v>8</v>
      </c>
      <c r="F57" s="33">
        <v>40</v>
      </c>
      <c r="G57" s="25">
        <v>1.69</v>
      </c>
      <c r="H57" s="21">
        <f t="shared" si="0"/>
        <v>0.21124999999999999</v>
      </c>
      <c r="I57" s="57">
        <v>2</v>
      </c>
      <c r="J57" s="57">
        <v>2</v>
      </c>
      <c r="K57" s="57">
        <v>2.5</v>
      </c>
    </row>
    <row r="58" spans="1:12" x14ac:dyDescent="0.2">
      <c r="A58" s="14" t="s">
        <v>135</v>
      </c>
      <c r="C58" s="14">
        <v>1</v>
      </c>
      <c r="D58" s="14" t="s">
        <v>136</v>
      </c>
      <c r="E58" s="33">
        <v>50</v>
      </c>
      <c r="F58" s="33">
        <v>10</v>
      </c>
      <c r="G58" s="25">
        <v>2.99</v>
      </c>
      <c r="H58" s="21">
        <f t="shared" si="0"/>
        <v>5.9800000000000006E-2</v>
      </c>
      <c r="I58" s="57">
        <v>0</v>
      </c>
      <c r="J58" s="57">
        <v>0</v>
      </c>
      <c r="K58" s="57">
        <v>1.5</v>
      </c>
    </row>
    <row r="59" spans="1:12" s="11" customFormat="1" x14ac:dyDescent="0.2">
      <c r="A59" s="22" t="s">
        <v>137</v>
      </c>
      <c r="C59" s="22">
        <v>2</v>
      </c>
      <c r="D59" s="22" t="s">
        <v>80</v>
      </c>
      <c r="E59" s="22">
        <v>6</v>
      </c>
      <c r="F59" s="22">
        <v>25</v>
      </c>
      <c r="G59" s="24">
        <v>2.5</v>
      </c>
      <c r="H59" s="20">
        <f t="shared" si="0"/>
        <v>0.41666666666666669</v>
      </c>
      <c r="I59" s="58">
        <v>0</v>
      </c>
      <c r="J59" s="58">
        <v>0</v>
      </c>
      <c r="K59" s="58">
        <v>0</v>
      </c>
      <c r="L59" s="57"/>
    </row>
    <row r="60" spans="1:12" s="11" customFormat="1" x14ac:dyDescent="0.2">
      <c r="A60" s="22" t="s">
        <v>138</v>
      </c>
      <c r="C60" s="22">
        <v>1</v>
      </c>
      <c r="D60" s="22" t="s">
        <v>83</v>
      </c>
      <c r="E60" s="22">
        <v>4</v>
      </c>
      <c r="F60" s="22">
        <v>15</v>
      </c>
      <c r="G60" s="24">
        <v>2.5</v>
      </c>
      <c r="H60" s="20">
        <f t="shared" si="0"/>
        <v>0.625</v>
      </c>
      <c r="I60" s="58">
        <v>0</v>
      </c>
      <c r="J60" s="58">
        <v>0</v>
      </c>
      <c r="K60" s="58">
        <v>0</v>
      </c>
      <c r="L60" s="57"/>
    </row>
    <row r="61" spans="1:12" s="12" customFormat="1" x14ac:dyDescent="0.2">
      <c r="A61" s="33" t="s">
        <v>139</v>
      </c>
      <c r="C61" s="33">
        <v>1</v>
      </c>
      <c r="D61" s="33" t="s">
        <v>217</v>
      </c>
      <c r="E61" s="33">
        <v>25</v>
      </c>
      <c r="F61" s="33">
        <v>5</v>
      </c>
      <c r="G61" s="25">
        <v>1.99</v>
      </c>
      <c r="H61" s="21">
        <f t="shared" si="0"/>
        <v>7.9600000000000004E-2</v>
      </c>
      <c r="I61" s="57">
        <v>0</v>
      </c>
      <c r="J61" s="57">
        <v>1</v>
      </c>
      <c r="K61" s="57">
        <v>0</v>
      </c>
      <c r="L61" s="57"/>
    </row>
    <row r="62" spans="1:12" x14ac:dyDescent="0.2">
      <c r="A62" s="14" t="s">
        <v>144</v>
      </c>
      <c r="C62" s="14">
        <v>1</v>
      </c>
      <c r="D62" s="14" t="s">
        <v>145</v>
      </c>
      <c r="E62" s="33">
        <v>5</v>
      </c>
      <c r="F62" s="33">
        <v>15</v>
      </c>
      <c r="G62" s="25">
        <v>1</v>
      </c>
      <c r="H62" s="9">
        <f t="shared" si="0"/>
        <v>0.2</v>
      </c>
      <c r="I62" s="57">
        <v>0</v>
      </c>
      <c r="J62" s="57">
        <v>0</v>
      </c>
      <c r="K62" s="57">
        <v>0</v>
      </c>
    </row>
    <row r="63" spans="1:12" x14ac:dyDescent="0.2">
      <c r="A63" s="14" t="s">
        <v>146</v>
      </c>
      <c r="C63" s="14">
        <v>1</v>
      </c>
      <c r="D63" s="14" t="s">
        <v>188</v>
      </c>
      <c r="E63" s="33">
        <v>20</v>
      </c>
      <c r="F63" s="33">
        <v>4</v>
      </c>
      <c r="G63" s="25">
        <v>0.69</v>
      </c>
      <c r="H63" s="9">
        <f t="shared" si="0"/>
        <v>3.4499999999999996E-2</v>
      </c>
      <c r="I63" s="57">
        <v>0.19</v>
      </c>
      <c r="J63" s="57">
        <v>0.99</v>
      </c>
      <c r="K63" s="57">
        <v>0.02</v>
      </c>
    </row>
    <row r="64" spans="1:12" x14ac:dyDescent="0.2">
      <c r="A64" s="14" t="s">
        <v>147</v>
      </c>
      <c r="C64" s="14">
        <v>1</v>
      </c>
      <c r="D64" s="14" t="s">
        <v>80</v>
      </c>
      <c r="E64" s="33">
        <v>15</v>
      </c>
      <c r="F64" s="33">
        <v>18</v>
      </c>
      <c r="G64" s="25">
        <v>1.89</v>
      </c>
      <c r="H64" s="9">
        <f t="shared" si="0"/>
        <v>0.126</v>
      </c>
      <c r="I64" s="57">
        <f>0.25*3</f>
        <v>0.75</v>
      </c>
      <c r="J64" s="57">
        <f>1.16*3</f>
        <v>3.4799999999999995</v>
      </c>
      <c r="K64" s="57">
        <f>0.28*3</f>
        <v>0.84000000000000008</v>
      </c>
    </row>
    <row r="65" spans="1:12" x14ac:dyDescent="0.2">
      <c r="A65" s="14" t="s">
        <v>148</v>
      </c>
      <c r="C65" s="14">
        <v>1</v>
      </c>
      <c r="D65" s="14" t="s">
        <v>83</v>
      </c>
      <c r="E65" s="33">
        <v>6</v>
      </c>
      <c r="F65" s="33">
        <v>30</v>
      </c>
      <c r="G65" s="25">
        <v>1.49</v>
      </c>
      <c r="H65" s="9">
        <f t="shared" si="0"/>
        <v>0.24833333333333332</v>
      </c>
      <c r="I65" s="57">
        <v>2</v>
      </c>
      <c r="J65" s="57">
        <v>3</v>
      </c>
      <c r="K65" s="57">
        <v>0</v>
      </c>
    </row>
    <row r="66" spans="1:12" x14ac:dyDescent="0.2">
      <c r="A66" s="14" t="s">
        <v>149</v>
      </c>
      <c r="C66" s="14">
        <v>0.5</v>
      </c>
      <c r="D66" s="14" t="s">
        <v>83</v>
      </c>
      <c r="E66" s="33">
        <v>6</v>
      </c>
      <c r="F66" s="33">
        <v>110</v>
      </c>
      <c r="G66" s="25">
        <v>1.39</v>
      </c>
      <c r="H66" s="9">
        <f t="shared" si="0"/>
        <v>0.23166666666666666</v>
      </c>
      <c r="I66" s="57">
        <v>6</v>
      </c>
      <c r="J66" s="57">
        <v>18</v>
      </c>
      <c r="K66" s="57">
        <v>2</v>
      </c>
    </row>
    <row r="67" spans="1:12" x14ac:dyDescent="0.2">
      <c r="A67" s="14" t="s">
        <v>150</v>
      </c>
      <c r="C67" s="14">
        <v>0.25</v>
      </c>
      <c r="D67" s="14" t="s">
        <v>83</v>
      </c>
      <c r="E67" s="33">
        <v>6</v>
      </c>
      <c r="F67" s="33">
        <v>110</v>
      </c>
      <c r="G67" s="25">
        <v>1.49</v>
      </c>
      <c r="H67" s="9">
        <f t="shared" ref="H67:H130" si="1">IF(A67="", "", G67/E67)</f>
        <v>0.24833333333333332</v>
      </c>
      <c r="I67" s="57">
        <v>1</v>
      </c>
      <c r="J67" s="57">
        <v>1</v>
      </c>
      <c r="K67" s="57">
        <v>11</v>
      </c>
    </row>
    <row r="68" spans="1:12" s="12" customFormat="1" x14ac:dyDescent="0.2">
      <c r="A68" s="33" t="s">
        <v>151</v>
      </c>
      <c r="C68" s="33">
        <v>1</v>
      </c>
      <c r="D68" s="33" t="s">
        <v>79</v>
      </c>
      <c r="E68" s="33">
        <v>454</v>
      </c>
      <c r="F68" s="33">
        <v>15</v>
      </c>
      <c r="G68" s="25">
        <v>1.99</v>
      </c>
      <c r="H68" s="21">
        <f t="shared" si="1"/>
        <v>4.3832599118942732E-3</v>
      </c>
      <c r="I68" s="57">
        <v>0</v>
      </c>
      <c r="J68" s="57">
        <v>4.2</v>
      </c>
      <c r="K68" s="57">
        <v>0</v>
      </c>
      <c r="L68" s="57"/>
    </row>
    <row r="69" spans="1:12" x14ac:dyDescent="0.2">
      <c r="A69" s="14" t="s">
        <v>152</v>
      </c>
      <c r="C69" s="14">
        <v>1</v>
      </c>
      <c r="D69" s="14" t="s">
        <v>83</v>
      </c>
      <c r="E69" s="33">
        <v>2</v>
      </c>
      <c r="F69" s="33">
        <v>120</v>
      </c>
      <c r="G69" s="25">
        <v>2.99</v>
      </c>
      <c r="H69" s="9">
        <f t="shared" si="1"/>
        <v>1.4950000000000001</v>
      </c>
      <c r="I69" s="57">
        <v>11</v>
      </c>
      <c r="J69" s="57">
        <v>17</v>
      </c>
      <c r="K69" s="57">
        <v>0</v>
      </c>
    </row>
    <row r="70" spans="1:12" x14ac:dyDescent="0.2">
      <c r="A70" s="14" t="s">
        <v>153</v>
      </c>
      <c r="C70" s="14">
        <v>1</v>
      </c>
      <c r="D70" s="14" t="s">
        <v>80</v>
      </c>
      <c r="E70" s="33">
        <v>25</v>
      </c>
      <c r="F70" s="33">
        <v>120</v>
      </c>
      <c r="G70" s="25">
        <v>2.5</v>
      </c>
      <c r="H70" s="9">
        <f t="shared" si="1"/>
        <v>0.1</v>
      </c>
      <c r="I70" s="57">
        <v>0</v>
      </c>
      <c r="J70" s="57">
        <v>0</v>
      </c>
      <c r="K70" s="57">
        <v>13.5</v>
      </c>
    </row>
    <row r="71" spans="1:12" x14ac:dyDescent="0.2">
      <c r="A71" s="14" t="s">
        <v>158</v>
      </c>
      <c r="C71" s="14">
        <v>1</v>
      </c>
      <c r="D71" s="14" t="s">
        <v>80</v>
      </c>
      <c r="E71" s="33">
        <v>53</v>
      </c>
      <c r="F71" s="33">
        <v>20</v>
      </c>
      <c r="G71" s="24">
        <v>3</v>
      </c>
      <c r="H71" s="9">
        <f t="shared" si="1"/>
        <v>5.6603773584905662E-2</v>
      </c>
      <c r="I71" s="57">
        <v>0.26</v>
      </c>
      <c r="J71" s="57">
        <v>3.76</v>
      </c>
      <c r="K71" s="57">
        <v>0.06</v>
      </c>
    </row>
    <row r="72" spans="1:12" x14ac:dyDescent="0.2">
      <c r="A72" s="14" t="s">
        <v>159</v>
      </c>
      <c r="C72" s="14">
        <v>2</v>
      </c>
      <c r="D72" s="14" t="s">
        <v>80</v>
      </c>
      <c r="E72" s="33">
        <v>21</v>
      </c>
      <c r="F72" s="33">
        <v>70</v>
      </c>
      <c r="G72" s="24">
        <v>3</v>
      </c>
      <c r="H72" s="9">
        <f t="shared" si="1"/>
        <v>0.14285714285714285</v>
      </c>
      <c r="I72" s="57">
        <v>0</v>
      </c>
      <c r="J72" s="57">
        <v>13</v>
      </c>
      <c r="K72" s="57">
        <v>0</v>
      </c>
    </row>
    <row r="73" spans="1:12" x14ac:dyDescent="0.2">
      <c r="A73" s="14" t="s">
        <v>160</v>
      </c>
      <c r="C73" s="14">
        <v>0.5</v>
      </c>
      <c r="D73" s="14" t="s">
        <v>83</v>
      </c>
      <c r="E73" s="33">
        <v>3</v>
      </c>
      <c r="F73" s="33">
        <v>70</v>
      </c>
      <c r="G73" s="24">
        <v>3</v>
      </c>
      <c r="H73" s="9">
        <f t="shared" si="1"/>
        <v>1</v>
      </c>
      <c r="I73" s="57">
        <f>4.88/2</f>
        <v>2.44</v>
      </c>
      <c r="J73" s="57">
        <f>28.18/2</f>
        <v>14.09</v>
      </c>
      <c r="K73" s="57">
        <f>5.95/2</f>
        <v>2.9750000000000001</v>
      </c>
    </row>
    <row r="74" spans="1:12" x14ac:dyDescent="0.2">
      <c r="A74" s="14" t="s">
        <v>161</v>
      </c>
      <c r="C74" s="14">
        <v>1</v>
      </c>
      <c r="D74" s="14" t="s">
        <v>80</v>
      </c>
      <c r="E74" s="33">
        <v>22</v>
      </c>
      <c r="F74" s="33">
        <v>10</v>
      </c>
      <c r="G74" s="24">
        <v>2.5</v>
      </c>
      <c r="H74" s="9">
        <f t="shared" si="1"/>
        <v>0.11363636363636363</v>
      </c>
      <c r="I74" s="57">
        <v>0</v>
      </c>
      <c r="J74" s="57">
        <v>5</v>
      </c>
      <c r="K74" s="57">
        <v>0</v>
      </c>
    </row>
    <row r="75" spans="1:12" x14ac:dyDescent="0.2">
      <c r="A75" s="14" t="s">
        <v>162</v>
      </c>
      <c r="C75" s="14">
        <v>6</v>
      </c>
      <c r="D75" s="14" t="s">
        <v>163</v>
      </c>
      <c r="E75" s="33">
        <v>4.5</v>
      </c>
      <c r="F75" s="33">
        <v>80</v>
      </c>
      <c r="G75" s="24">
        <v>2.5</v>
      </c>
      <c r="H75" s="9">
        <f t="shared" si="1"/>
        <v>0.55555555555555558</v>
      </c>
      <c r="I75" s="57">
        <v>9</v>
      </c>
      <c r="J75" s="57">
        <v>2</v>
      </c>
      <c r="K75" s="57">
        <v>1</v>
      </c>
    </row>
    <row r="76" spans="1:12" x14ac:dyDescent="0.2">
      <c r="A76" s="14" t="s">
        <v>164</v>
      </c>
      <c r="C76" s="14">
        <v>2</v>
      </c>
      <c r="D76" s="14" t="s">
        <v>87</v>
      </c>
      <c r="E76" s="33">
        <v>8</v>
      </c>
      <c r="F76" s="33">
        <v>180</v>
      </c>
      <c r="G76" s="24">
        <v>2</v>
      </c>
      <c r="H76" s="9">
        <f t="shared" si="1"/>
        <v>0.25</v>
      </c>
      <c r="I76" s="57">
        <f>4.61*2</f>
        <v>9.2200000000000006</v>
      </c>
      <c r="J76" s="57">
        <f>24.54*2</f>
        <v>49.08</v>
      </c>
      <c r="K76" s="57">
        <f>0.74*2</f>
        <v>1.48</v>
      </c>
    </row>
    <row r="77" spans="1:12" x14ac:dyDescent="0.2">
      <c r="A77" s="14" t="s">
        <v>165</v>
      </c>
      <c r="C77" s="14">
        <v>1</v>
      </c>
      <c r="D77" s="14" t="s">
        <v>79</v>
      </c>
      <c r="E77" s="33">
        <v>113</v>
      </c>
      <c r="F77" s="33">
        <v>3</v>
      </c>
      <c r="G77" s="24">
        <v>2</v>
      </c>
      <c r="H77" s="9">
        <f t="shared" si="1"/>
        <v>1.7699115044247787E-2</v>
      </c>
      <c r="I77" s="57">
        <v>0.2</v>
      </c>
      <c r="J77" s="57">
        <v>0.39</v>
      </c>
      <c r="K77" s="57">
        <v>0.16</v>
      </c>
    </row>
    <row r="78" spans="1:12" x14ac:dyDescent="0.2">
      <c r="A78" s="14" t="s">
        <v>15</v>
      </c>
      <c r="C78" s="14">
        <v>1</v>
      </c>
      <c r="D78" s="14" t="s">
        <v>83</v>
      </c>
      <c r="E78" s="33">
        <v>1</v>
      </c>
      <c r="F78" s="33">
        <v>0</v>
      </c>
      <c r="G78" s="25">
        <v>0</v>
      </c>
      <c r="H78" s="9">
        <f t="shared" si="1"/>
        <v>0</v>
      </c>
      <c r="I78" s="57">
        <v>0</v>
      </c>
      <c r="J78" s="57">
        <v>0</v>
      </c>
      <c r="K78" s="57">
        <v>0</v>
      </c>
    </row>
    <row r="79" spans="1:12" s="11" customFormat="1" x14ac:dyDescent="0.2">
      <c r="A79" s="22" t="s">
        <v>175</v>
      </c>
      <c r="C79" s="22">
        <v>1</v>
      </c>
      <c r="D79" s="22" t="s">
        <v>80</v>
      </c>
      <c r="E79" s="22">
        <v>8</v>
      </c>
      <c r="F79" s="22">
        <v>51</v>
      </c>
      <c r="G79" s="24">
        <v>2</v>
      </c>
      <c r="H79" s="20">
        <f t="shared" si="1"/>
        <v>0.25</v>
      </c>
      <c r="I79" s="57">
        <v>1.0900000000000001</v>
      </c>
      <c r="J79" s="57">
        <v>0.39</v>
      </c>
      <c r="K79" s="57">
        <v>5.0599999999999996</v>
      </c>
      <c r="L79" s="57"/>
    </row>
    <row r="80" spans="1:12" s="11" customFormat="1" x14ac:dyDescent="0.2">
      <c r="A80" s="22" t="s">
        <v>176</v>
      </c>
      <c r="C80" s="22">
        <v>1</v>
      </c>
      <c r="D80" s="22" t="s">
        <v>123</v>
      </c>
      <c r="E80" s="22">
        <v>12</v>
      </c>
      <c r="F80" s="22">
        <v>120</v>
      </c>
      <c r="G80" s="24">
        <v>3</v>
      </c>
      <c r="H80" s="20">
        <f t="shared" si="1"/>
        <v>0.25</v>
      </c>
      <c r="I80" s="57">
        <v>2.4500000000000002</v>
      </c>
      <c r="J80" s="57">
        <v>19.2</v>
      </c>
      <c r="K80" s="57">
        <v>1.23</v>
      </c>
      <c r="L80" s="57"/>
    </row>
    <row r="81" spans="1:12" s="12" customFormat="1" x14ac:dyDescent="0.2">
      <c r="A81" s="33" t="s">
        <v>177</v>
      </c>
      <c r="C81" s="33">
        <v>1</v>
      </c>
      <c r="D81" s="33" t="s">
        <v>80</v>
      </c>
      <c r="E81" s="33">
        <v>30</v>
      </c>
      <c r="F81" s="33">
        <v>20</v>
      </c>
      <c r="G81" s="25">
        <v>3.49</v>
      </c>
      <c r="H81" s="21">
        <f t="shared" si="1"/>
        <v>0.11633333333333334</v>
      </c>
      <c r="I81" s="57">
        <v>0</v>
      </c>
      <c r="J81" s="57">
        <v>2</v>
      </c>
      <c r="K81" s="57">
        <v>1.5</v>
      </c>
      <c r="L81" s="57"/>
    </row>
    <row r="82" spans="1:12" s="12" customFormat="1" x14ac:dyDescent="0.2">
      <c r="A82" s="33" t="s">
        <v>178</v>
      </c>
      <c r="C82" s="33">
        <v>1</v>
      </c>
      <c r="D82" s="33" t="s">
        <v>179</v>
      </c>
      <c r="E82" s="33">
        <v>1</v>
      </c>
      <c r="F82" s="33">
        <v>17</v>
      </c>
      <c r="G82" s="25">
        <v>0.49</v>
      </c>
      <c r="H82" s="21">
        <f t="shared" si="1"/>
        <v>0.49</v>
      </c>
      <c r="I82" s="57">
        <v>0.64</v>
      </c>
      <c r="J82" s="57">
        <v>5.41</v>
      </c>
      <c r="K82" s="57">
        <v>0.17</v>
      </c>
      <c r="L82" s="57"/>
    </row>
    <row r="83" spans="1:12" s="12" customFormat="1" x14ac:dyDescent="0.2">
      <c r="A83" s="33" t="s">
        <v>180</v>
      </c>
      <c r="C83" s="33">
        <v>1</v>
      </c>
      <c r="D83" s="33" t="s">
        <v>181</v>
      </c>
      <c r="E83" s="33">
        <v>8</v>
      </c>
      <c r="F83" s="33">
        <v>7.5</v>
      </c>
      <c r="G83" s="25">
        <v>2.5</v>
      </c>
      <c r="H83" s="21">
        <f t="shared" si="1"/>
        <v>0.3125</v>
      </c>
      <c r="I83" s="57">
        <v>0.28000000000000003</v>
      </c>
      <c r="J83" s="57">
        <v>1.19</v>
      </c>
      <c r="K83" s="57">
        <v>7.0000000000000007E-2</v>
      </c>
      <c r="L83" s="57"/>
    </row>
    <row r="84" spans="1:12" s="12" customFormat="1" x14ac:dyDescent="0.2">
      <c r="A84" s="33" t="s">
        <v>182</v>
      </c>
      <c r="C84" s="33">
        <v>4</v>
      </c>
      <c r="D84" s="33" t="s">
        <v>87</v>
      </c>
      <c r="E84" s="33">
        <v>8</v>
      </c>
      <c r="F84" s="33">
        <v>110</v>
      </c>
      <c r="G84" s="25">
        <v>5.86</v>
      </c>
      <c r="H84" s="21">
        <f t="shared" si="1"/>
        <v>0.73250000000000004</v>
      </c>
      <c r="I84" s="57">
        <v>22</v>
      </c>
      <c r="J84" s="57">
        <v>0</v>
      </c>
      <c r="K84" s="57">
        <v>2.5</v>
      </c>
      <c r="L84" s="57"/>
    </row>
    <row r="85" spans="1:12" s="11" customFormat="1" x14ac:dyDescent="0.2">
      <c r="A85" s="22" t="s">
        <v>183</v>
      </c>
      <c r="C85" s="22">
        <v>1</v>
      </c>
      <c r="D85" s="22" t="s">
        <v>87</v>
      </c>
      <c r="E85" s="22">
        <v>16</v>
      </c>
      <c r="F85" s="22">
        <v>164</v>
      </c>
      <c r="G85" s="24">
        <v>4</v>
      </c>
      <c r="H85" s="20">
        <f t="shared" si="1"/>
        <v>0.25</v>
      </c>
      <c r="I85" s="57">
        <v>6.03</v>
      </c>
      <c r="J85" s="57">
        <v>5.6</v>
      </c>
      <c r="K85" s="57">
        <v>14.36</v>
      </c>
      <c r="L85" s="57"/>
    </row>
    <row r="86" spans="1:12" s="11" customFormat="1" x14ac:dyDescent="0.2">
      <c r="A86" s="22" t="s">
        <v>184</v>
      </c>
      <c r="C86" s="22">
        <v>1</v>
      </c>
      <c r="D86" s="22" t="s">
        <v>79</v>
      </c>
      <c r="E86" s="22">
        <v>71</v>
      </c>
      <c r="F86" s="22">
        <v>1</v>
      </c>
      <c r="G86" s="24">
        <v>2</v>
      </c>
      <c r="H86" s="20">
        <f t="shared" si="1"/>
        <v>2.8169014084507043E-2</v>
      </c>
      <c r="I86" s="57">
        <v>0</v>
      </c>
      <c r="J86" s="57">
        <v>0.06</v>
      </c>
      <c r="K86" s="57">
        <v>0</v>
      </c>
      <c r="L86" s="57"/>
    </row>
    <row r="87" spans="1:12" s="12" customFormat="1" x14ac:dyDescent="0.2">
      <c r="A87" s="33" t="s">
        <v>187</v>
      </c>
      <c r="C87" s="33">
        <v>0.25</v>
      </c>
      <c r="D87" s="33" t="s">
        <v>83</v>
      </c>
      <c r="E87" s="33">
        <v>9</v>
      </c>
      <c r="F87" s="33">
        <v>180</v>
      </c>
      <c r="G87" s="25">
        <v>0.99</v>
      </c>
      <c r="H87" s="21">
        <f t="shared" si="1"/>
        <v>0.11</v>
      </c>
      <c r="I87" s="57">
        <f>16.44/4</f>
        <v>4.1100000000000003</v>
      </c>
      <c r="J87" s="57">
        <f>36.71/4</f>
        <v>9.1775000000000002</v>
      </c>
      <c r="K87" s="57">
        <f>13.25/4</f>
        <v>3.3125</v>
      </c>
      <c r="L87" s="57"/>
    </row>
    <row r="88" spans="1:12" s="11" customFormat="1" x14ac:dyDescent="0.2">
      <c r="A88" s="22" t="s">
        <v>189</v>
      </c>
      <c r="C88" s="22">
        <v>1</v>
      </c>
      <c r="D88" s="22" t="s">
        <v>79</v>
      </c>
      <c r="E88" s="22">
        <v>71</v>
      </c>
      <c r="F88" s="22">
        <v>6</v>
      </c>
      <c r="G88" s="24">
        <v>2</v>
      </c>
      <c r="H88" s="20">
        <f t="shared" si="1"/>
        <v>2.8169014084507043E-2</v>
      </c>
      <c r="I88" s="57">
        <v>0.31</v>
      </c>
      <c r="J88" s="57">
        <v>1.17</v>
      </c>
      <c r="K88" s="57">
        <v>0.27</v>
      </c>
      <c r="L88" s="57"/>
    </row>
    <row r="89" spans="1:12" s="11" customFormat="1" x14ac:dyDescent="0.2">
      <c r="A89" s="22" t="s">
        <v>190</v>
      </c>
      <c r="C89" s="22">
        <v>1</v>
      </c>
      <c r="D89" s="22" t="s">
        <v>79</v>
      </c>
      <c r="E89" s="22">
        <v>40</v>
      </c>
      <c r="F89" s="22">
        <v>1</v>
      </c>
      <c r="G89" s="24">
        <v>2</v>
      </c>
      <c r="H89" s="20">
        <f t="shared" si="1"/>
        <v>0.05</v>
      </c>
      <c r="I89" s="57">
        <v>0.04</v>
      </c>
      <c r="J89" s="57">
        <v>0.2</v>
      </c>
      <c r="K89" s="57">
        <v>0.01</v>
      </c>
      <c r="L89" s="57"/>
    </row>
    <row r="90" spans="1:12" s="12" customFormat="1" x14ac:dyDescent="0.2">
      <c r="A90" s="33" t="s">
        <v>195</v>
      </c>
      <c r="C90" s="33">
        <v>1</v>
      </c>
      <c r="D90" s="33" t="s">
        <v>196</v>
      </c>
      <c r="E90" s="33">
        <v>8</v>
      </c>
      <c r="F90" s="33">
        <v>25</v>
      </c>
      <c r="G90" s="25">
        <v>0.89</v>
      </c>
      <c r="H90" s="21">
        <f t="shared" si="1"/>
        <v>0.11125</v>
      </c>
      <c r="I90" s="57">
        <v>0.56999999999999995</v>
      </c>
      <c r="J90" s="57">
        <v>5.84</v>
      </c>
      <c r="K90" s="57">
        <v>0.15</v>
      </c>
      <c r="L90" s="57"/>
    </row>
    <row r="91" spans="1:12" s="11" customFormat="1" x14ac:dyDescent="0.2">
      <c r="A91" s="22" t="s">
        <v>197</v>
      </c>
      <c r="C91" s="22">
        <v>1</v>
      </c>
      <c r="D91" s="22" t="s">
        <v>198</v>
      </c>
      <c r="E91" s="22">
        <v>3</v>
      </c>
      <c r="F91" s="22">
        <v>1</v>
      </c>
      <c r="G91" s="24">
        <v>2</v>
      </c>
      <c r="H91" s="20">
        <f t="shared" si="1"/>
        <v>0.66666666666666663</v>
      </c>
      <c r="I91" s="57">
        <v>0.11</v>
      </c>
      <c r="J91" s="57">
        <v>0.24</v>
      </c>
      <c r="K91" s="57">
        <v>0.03</v>
      </c>
      <c r="L91" s="57"/>
    </row>
    <row r="92" spans="1:12" s="11" customFormat="1" x14ac:dyDescent="0.2">
      <c r="A92" s="22" t="s">
        <v>199</v>
      </c>
      <c r="C92" s="22">
        <v>1</v>
      </c>
      <c r="D92" s="22" t="s">
        <v>80</v>
      </c>
      <c r="E92" s="22">
        <v>16</v>
      </c>
      <c r="F92" s="22">
        <v>100</v>
      </c>
      <c r="G92" s="24">
        <v>2</v>
      </c>
      <c r="H92" s="20">
        <f t="shared" si="1"/>
        <v>0.125</v>
      </c>
      <c r="I92" s="57">
        <v>0.12</v>
      </c>
      <c r="J92" s="57">
        <v>0.01</v>
      </c>
      <c r="K92" s="57">
        <v>11.52</v>
      </c>
      <c r="L92" s="57"/>
    </row>
    <row r="93" spans="1:12" s="11" customFormat="1" x14ac:dyDescent="0.2">
      <c r="A93" s="22" t="s">
        <v>200</v>
      </c>
      <c r="C93" s="22">
        <v>1</v>
      </c>
      <c r="D93" s="22" t="s">
        <v>79</v>
      </c>
      <c r="E93" s="22">
        <v>40</v>
      </c>
      <c r="F93" s="22">
        <v>2</v>
      </c>
      <c r="G93" s="24">
        <v>2</v>
      </c>
      <c r="H93" s="20">
        <f t="shared" si="1"/>
        <v>0.05</v>
      </c>
      <c r="I93" s="57">
        <v>7.0000000000000007E-2</v>
      </c>
      <c r="J93" s="57">
        <v>0.43</v>
      </c>
      <c r="K93" s="57">
        <v>0.09</v>
      </c>
      <c r="L93" s="57"/>
    </row>
    <row r="94" spans="1:12" s="11" customFormat="1" x14ac:dyDescent="0.2">
      <c r="A94" s="22" t="s">
        <v>201</v>
      </c>
      <c r="C94" s="22">
        <v>1</v>
      </c>
      <c r="D94" s="22" t="s">
        <v>163</v>
      </c>
      <c r="E94" s="22">
        <v>10</v>
      </c>
      <c r="F94" s="22">
        <v>120</v>
      </c>
      <c r="G94" s="24">
        <v>1.5</v>
      </c>
      <c r="H94" s="20">
        <f t="shared" si="1"/>
        <v>0.15</v>
      </c>
      <c r="I94" s="57">
        <v>4</v>
      </c>
      <c r="J94" s="57">
        <v>24</v>
      </c>
      <c r="K94" s="57">
        <v>0</v>
      </c>
      <c r="L94" s="57"/>
    </row>
    <row r="95" spans="1:12" s="11" customFormat="1" x14ac:dyDescent="0.2">
      <c r="A95" s="22" t="s">
        <v>204</v>
      </c>
      <c r="C95" s="22">
        <v>0.25</v>
      </c>
      <c r="D95" s="22" t="s">
        <v>83</v>
      </c>
      <c r="E95" s="22">
        <v>8</v>
      </c>
      <c r="F95" s="22">
        <v>70</v>
      </c>
      <c r="G95" s="24">
        <v>2</v>
      </c>
      <c r="H95" s="20">
        <f t="shared" si="1"/>
        <v>0.25</v>
      </c>
      <c r="I95" s="57">
        <f>16.44/4</f>
        <v>4.1100000000000003</v>
      </c>
      <c r="J95" s="57">
        <f>36.71/4</f>
        <v>9.1775000000000002</v>
      </c>
      <c r="K95" s="57">
        <f>13.25/4</f>
        <v>3.3125</v>
      </c>
      <c r="L95" s="57"/>
    </row>
    <row r="96" spans="1:12" s="11" customFormat="1" x14ac:dyDescent="0.2">
      <c r="A96" s="22" t="s">
        <v>207</v>
      </c>
      <c r="C96" s="22">
        <v>1</v>
      </c>
      <c r="D96" s="22" t="s">
        <v>79</v>
      </c>
      <c r="E96" s="22">
        <v>40</v>
      </c>
      <c r="F96" s="22">
        <v>2</v>
      </c>
      <c r="G96" s="24">
        <v>2</v>
      </c>
      <c r="H96" s="20">
        <f t="shared" si="1"/>
        <v>0.05</v>
      </c>
      <c r="I96" s="57">
        <v>0</v>
      </c>
      <c r="J96" s="57">
        <v>1.27</v>
      </c>
      <c r="K96" s="57">
        <v>0</v>
      </c>
      <c r="L96" s="57"/>
    </row>
    <row r="97" spans="1:11" x14ac:dyDescent="0.2">
      <c r="A97" s="14" t="s">
        <v>218</v>
      </c>
      <c r="C97" s="14">
        <v>1</v>
      </c>
      <c r="D97" s="14" t="s">
        <v>219</v>
      </c>
      <c r="E97" s="33">
        <v>1</v>
      </c>
      <c r="F97" s="33">
        <v>100</v>
      </c>
      <c r="G97" s="25">
        <v>1.29</v>
      </c>
      <c r="H97" s="9">
        <f t="shared" si="1"/>
        <v>1.29</v>
      </c>
      <c r="I97" s="57">
        <v>0.36</v>
      </c>
      <c r="J97" s="57">
        <v>19.059999999999999</v>
      </c>
      <c r="K97" s="57">
        <v>0.23</v>
      </c>
    </row>
    <row r="98" spans="1:11" x14ac:dyDescent="0.2">
      <c r="A98" s="14" t="s">
        <v>220</v>
      </c>
      <c r="C98" s="14">
        <v>0.5</v>
      </c>
      <c r="D98" s="14" t="s">
        <v>83</v>
      </c>
      <c r="E98" s="33">
        <v>3.5</v>
      </c>
      <c r="F98" s="33">
        <v>25</v>
      </c>
      <c r="G98" s="25">
        <v>1.69</v>
      </c>
      <c r="H98" s="9">
        <f t="shared" si="1"/>
        <v>0.48285714285714282</v>
      </c>
      <c r="I98" s="57">
        <v>1</v>
      </c>
      <c r="J98" s="57">
        <v>5</v>
      </c>
      <c r="K98" s="57">
        <v>0</v>
      </c>
    </row>
    <row r="99" spans="1:11" x14ac:dyDescent="0.2">
      <c r="A99" s="14" t="s">
        <v>221</v>
      </c>
      <c r="C99" s="14">
        <v>0.25</v>
      </c>
      <c r="D99" s="14" t="s">
        <v>83</v>
      </c>
      <c r="E99" s="33">
        <v>6</v>
      </c>
      <c r="F99" s="33">
        <v>70</v>
      </c>
      <c r="G99" s="25">
        <v>1.29</v>
      </c>
      <c r="H99" s="9">
        <f t="shared" si="1"/>
        <v>0.215</v>
      </c>
      <c r="I99" s="57">
        <v>1</v>
      </c>
      <c r="J99" s="57">
        <v>3</v>
      </c>
      <c r="K99" s="57">
        <v>7</v>
      </c>
    </row>
    <row r="100" spans="1:11" x14ac:dyDescent="0.2">
      <c r="A100" s="14" t="s">
        <v>222</v>
      </c>
      <c r="C100" s="14">
        <v>1</v>
      </c>
      <c r="D100" s="14" t="s">
        <v>80</v>
      </c>
      <c r="E100" s="33">
        <v>32</v>
      </c>
      <c r="F100" s="33">
        <v>100</v>
      </c>
      <c r="G100" s="25">
        <v>0.99</v>
      </c>
      <c r="H100" s="9">
        <f t="shared" si="1"/>
        <v>3.09375E-2</v>
      </c>
      <c r="I100" s="57">
        <v>0.09</v>
      </c>
      <c r="J100" s="57">
        <v>0</v>
      </c>
      <c r="K100" s="57">
        <v>8.4600000000000009</v>
      </c>
    </row>
    <row r="101" spans="1:11" x14ac:dyDescent="0.2">
      <c r="A101" s="14" t="s">
        <v>223</v>
      </c>
      <c r="C101" s="14">
        <v>0.5</v>
      </c>
      <c r="D101" s="14" t="s">
        <v>83</v>
      </c>
      <c r="E101" s="33">
        <v>3.5</v>
      </c>
      <c r="F101" s="33">
        <v>50</v>
      </c>
      <c r="G101" s="25">
        <v>1.69</v>
      </c>
      <c r="H101" s="9">
        <f t="shared" si="1"/>
        <v>0.48285714285714282</v>
      </c>
      <c r="I101" s="57">
        <f>2.7/2</f>
        <v>1.35</v>
      </c>
      <c r="J101" s="57">
        <f>19.85/2</f>
        <v>9.9250000000000007</v>
      </c>
      <c r="K101" s="57">
        <f>4.38/2</f>
        <v>2.19</v>
      </c>
    </row>
    <row r="102" spans="1:11" x14ac:dyDescent="0.2">
      <c r="A102" s="14" t="s">
        <v>224</v>
      </c>
      <c r="C102" s="14">
        <v>2</v>
      </c>
      <c r="D102" s="14" t="s">
        <v>80</v>
      </c>
      <c r="E102" s="33">
        <v>8</v>
      </c>
      <c r="F102" s="33">
        <v>70</v>
      </c>
      <c r="G102" s="25">
        <v>2.99</v>
      </c>
      <c r="H102" s="9">
        <f t="shared" si="1"/>
        <v>0.37375000000000003</v>
      </c>
      <c r="I102" s="57">
        <v>0</v>
      </c>
      <c r="J102" s="57">
        <v>6</v>
      </c>
      <c r="K102" s="57">
        <v>5</v>
      </c>
    </row>
    <row r="103" spans="1:11" x14ac:dyDescent="0.2">
      <c r="A103" s="14" t="s">
        <v>228</v>
      </c>
      <c r="C103" s="14">
        <v>3</v>
      </c>
      <c r="D103" s="14" t="s">
        <v>229</v>
      </c>
      <c r="E103" s="33">
        <v>5</v>
      </c>
      <c r="F103" s="33">
        <v>2</v>
      </c>
      <c r="G103" s="25">
        <v>1.69</v>
      </c>
      <c r="H103" s="9">
        <f t="shared" si="1"/>
        <v>0.33799999999999997</v>
      </c>
      <c r="I103" s="57">
        <v>0.06</v>
      </c>
      <c r="J103" s="57">
        <v>0.35</v>
      </c>
      <c r="K103" s="57">
        <v>0.1</v>
      </c>
    </row>
    <row r="104" spans="1:11" x14ac:dyDescent="0.2">
      <c r="A104" s="14" t="s">
        <v>231</v>
      </c>
      <c r="C104" s="14">
        <v>0.5</v>
      </c>
      <c r="D104" s="14" t="s">
        <v>83</v>
      </c>
      <c r="E104" s="33">
        <v>8</v>
      </c>
      <c r="F104" s="33">
        <v>110</v>
      </c>
      <c r="G104" s="25">
        <v>2.5</v>
      </c>
      <c r="H104" s="9">
        <f t="shared" si="1"/>
        <v>0.3125</v>
      </c>
      <c r="I104" s="57">
        <v>3</v>
      </c>
      <c r="J104" s="57">
        <v>24</v>
      </c>
      <c r="K104" s="57">
        <v>0.5</v>
      </c>
    </row>
    <row r="105" spans="1:11" x14ac:dyDescent="0.2">
      <c r="A105" s="14" t="s">
        <v>233</v>
      </c>
      <c r="C105" s="14">
        <v>1</v>
      </c>
      <c r="D105" s="14" t="s">
        <v>79</v>
      </c>
      <c r="E105" s="33">
        <v>20</v>
      </c>
      <c r="F105" s="33">
        <v>6</v>
      </c>
      <c r="G105" s="25">
        <v>4</v>
      </c>
      <c r="H105" s="9">
        <f t="shared" si="1"/>
        <v>0.2</v>
      </c>
      <c r="I105" s="57">
        <v>0.25</v>
      </c>
      <c r="J105" s="57">
        <v>1.1599999999999999</v>
      </c>
      <c r="K105" s="57">
        <v>0.28000000000000003</v>
      </c>
    </row>
    <row r="106" spans="1:11" x14ac:dyDescent="0.2">
      <c r="A106" s="14" t="s">
        <v>234</v>
      </c>
      <c r="C106" s="14">
        <v>1</v>
      </c>
      <c r="D106" s="14" t="s">
        <v>79</v>
      </c>
      <c r="E106" s="33">
        <v>20</v>
      </c>
      <c r="F106" s="33">
        <v>2</v>
      </c>
      <c r="G106" s="25">
        <v>4</v>
      </c>
      <c r="H106" s="9">
        <f t="shared" si="1"/>
        <v>0.2</v>
      </c>
      <c r="I106" s="57">
        <v>0.13</v>
      </c>
      <c r="J106" s="57">
        <v>0.31</v>
      </c>
      <c r="K106" s="57">
        <v>3.0000000000000001E-3</v>
      </c>
    </row>
    <row r="107" spans="1:11" x14ac:dyDescent="0.2">
      <c r="A107" s="14" t="s">
        <v>236</v>
      </c>
      <c r="C107" s="14">
        <v>1</v>
      </c>
      <c r="D107" s="14" t="s">
        <v>79</v>
      </c>
      <c r="E107" s="33">
        <v>20</v>
      </c>
      <c r="F107" s="33">
        <v>6</v>
      </c>
      <c r="G107" s="25">
        <v>4</v>
      </c>
      <c r="H107" s="9">
        <f t="shared" si="1"/>
        <v>0.2</v>
      </c>
      <c r="I107" s="57">
        <v>0.22</v>
      </c>
      <c r="J107" s="57">
        <v>1.37</v>
      </c>
      <c r="K107" s="57">
        <v>0.13</v>
      </c>
    </row>
    <row r="108" spans="1:11" x14ac:dyDescent="0.2">
      <c r="A108" s="14" t="s">
        <v>238</v>
      </c>
      <c r="C108" s="14">
        <v>1</v>
      </c>
      <c r="D108" s="14" t="s">
        <v>79</v>
      </c>
      <c r="E108" s="33">
        <v>40</v>
      </c>
      <c r="F108" s="33">
        <v>6</v>
      </c>
      <c r="G108" s="25">
        <v>3</v>
      </c>
      <c r="H108" s="9">
        <f t="shared" si="1"/>
        <v>7.4999999999999997E-2</v>
      </c>
      <c r="I108" s="57">
        <v>0.2</v>
      </c>
      <c r="J108" s="57">
        <v>1.1599999999999999</v>
      </c>
      <c r="K108" s="57">
        <v>0.18</v>
      </c>
    </row>
    <row r="109" spans="1:11" x14ac:dyDescent="0.2">
      <c r="A109" s="14" t="s">
        <v>235</v>
      </c>
      <c r="C109" s="14">
        <v>1</v>
      </c>
      <c r="D109" s="14" t="s">
        <v>79</v>
      </c>
      <c r="E109" s="33">
        <v>20</v>
      </c>
      <c r="F109" s="33">
        <v>8</v>
      </c>
      <c r="G109" s="25">
        <v>4</v>
      </c>
      <c r="H109" s="9">
        <f t="shared" si="1"/>
        <v>0.2</v>
      </c>
      <c r="I109" s="57">
        <v>0.17</v>
      </c>
      <c r="J109" s="57">
        <v>1.43</v>
      </c>
      <c r="K109" s="57">
        <v>0.22</v>
      </c>
    </row>
    <row r="110" spans="1:11" x14ac:dyDescent="0.2">
      <c r="A110" s="14" t="s">
        <v>243</v>
      </c>
      <c r="C110" s="14">
        <v>1</v>
      </c>
      <c r="D110" s="14" t="s">
        <v>87</v>
      </c>
      <c r="E110" s="33">
        <v>12</v>
      </c>
      <c r="F110" s="33">
        <v>45</v>
      </c>
      <c r="G110" s="25">
        <v>3.99</v>
      </c>
      <c r="H110" s="9">
        <f t="shared" si="1"/>
        <v>0.33250000000000002</v>
      </c>
      <c r="I110" s="57">
        <v>5</v>
      </c>
      <c r="J110" s="57">
        <v>0</v>
      </c>
      <c r="K110" s="57">
        <v>3</v>
      </c>
    </row>
    <row r="111" spans="1:11" x14ac:dyDescent="0.2">
      <c r="A111" s="14" t="s">
        <v>245</v>
      </c>
      <c r="C111" s="14">
        <v>1</v>
      </c>
      <c r="D111" s="14" t="s">
        <v>80</v>
      </c>
      <c r="E111" s="33">
        <v>20</v>
      </c>
      <c r="F111" s="33">
        <v>35</v>
      </c>
      <c r="G111" s="25">
        <v>3.99</v>
      </c>
      <c r="H111" s="9">
        <f t="shared" si="1"/>
        <v>0.19950000000000001</v>
      </c>
      <c r="I111" s="57">
        <v>0</v>
      </c>
      <c r="J111" s="57">
        <v>9</v>
      </c>
      <c r="K111" s="57">
        <v>0</v>
      </c>
    </row>
    <row r="112" spans="1:11" x14ac:dyDescent="0.2">
      <c r="A112" s="14" t="s">
        <v>246</v>
      </c>
      <c r="C112" s="14">
        <v>1</v>
      </c>
      <c r="D112" s="14" t="s">
        <v>80</v>
      </c>
      <c r="E112" s="33">
        <v>10</v>
      </c>
      <c r="F112" s="33">
        <v>130</v>
      </c>
      <c r="G112" s="25">
        <v>3.74</v>
      </c>
      <c r="H112" s="9">
        <f t="shared" si="1"/>
        <v>0.374</v>
      </c>
      <c r="I112" s="57">
        <v>0</v>
      </c>
      <c r="J112" s="57">
        <v>0</v>
      </c>
      <c r="K112" s="57">
        <v>13.6</v>
      </c>
    </row>
    <row r="113" spans="1:11" x14ac:dyDescent="0.2">
      <c r="A113" s="14" t="s">
        <v>248</v>
      </c>
      <c r="C113" s="14">
        <v>1</v>
      </c>
      <c r="D113" s="14" t="s">
        <v>123</v>
      </c>
      <c r="E113" s="33">
        <v>8</v>
      </c>
      <c r="F113" s="33">
        <v>110</v>
      </c>
      <c r="G113" s="25">
        <v>2.39</v>
      </c>
      <c r="H113" s="9">
        <f t="shared" si="1"/>
        <v>0.29875000000000002</v>
      </c>
      <c r="I113" s="57">
        <v>3</v>
      </c>
      <c r="J113" s="57">
        <v>18</v>
      </c>
      <c r="K113" s="57">
        <v>3</v>
      </c>
    </row>
    <row r="114" spans="1:11" x14ac:dyDescent="0.2">
      <c r="A114" s="14" t="s">
        <v>249</v>
      </c>
      <c r="C114" s="14">
        <v>2</v>
      </c>
      <c r="D114" s="14" t="s">
        <v>80</v>
      </c>
      <c r="E114" s="33">
        <v>16</v>
      </c>
      <c r="F114" s="33">
        <v>80</v>
      </c>
      <c r="G114" s="25">
        <v>3.99</v>
      </c>
      <c r="H114" s="9">
        <f t="shared" si="1"/>
        <v>0.24937500000000001</v>
      </c>
      <c r="I114" s="57">
        <v>2</v>
      </c>
      <c r="J114" s="57">
        <v>6</v>
      </c>
      <c r="K114" s="57">
        <v>5</v>
      </c>
    </row>
    <row r="115" spans="1:11" x14ac:dyDescent="0.2">
      <c r="A115" s="14" t="s">
        <v>250</v>
      </c>
      <c r="C115" s="14">
        <v>2</v>
      </c>
      <c r="D115" s="14" t="s">
        <v>80</v>
      </c>
      <c r="E115" s="33">
        <v>16</v>
      </c>
      <c r="F115" s="33">
        <v>30</v>
      </c>
      <c r="G115" s="25">
        <v>3.99</v>
      </c>
      <c r="H115" s="9">
        <f t="shared" si="1"/>
        <v>0.24937500000000001</v>
      </c>
      <c r="I115" s="57">
        <v>1</v>
      </c>
      <c r="J115" s="57">
        <v>2</v>
      </c>
      <c r="K115" s="57">
        <v>2</v>
      </c>
    </row>
    <row r="116" spans="1:11" x14ac:dyDescent="0.2">
      <c r="A116" s="14" t="s">
        <v>251</v>
      </c>
      <c r="C116" s="14">
        <v>2</v>
      </c>
      <c r="D116" s="14" t="s">
        <v>83</v>
      </c>
      <c r="E116" s="33">
        <v>3</v>
      </c>
      <c r="F116" s="33">
        <v>30</v>
      </c>
      <c r="G116" s="25">
        <v>1.99</v>
      </c>
      <c r="H116" s="9">
        <f t="shared" si="1"/>
        <v>0.66333333333333333</v>
      </c>
      <c r="I116" s="57">
        <v>1</v>
      </c>
      <c r="J116" s="57">
        <v>6</v>
      </c>
      <c r="K116" s="57">
        <v>0</v>
      </c>
    </row>
    <row r="117" spans="1:11" x14ac:dyDescent="0.2">
      <c r="A117" s="14" t="s">
        <v>255</v>
      </c>
      <c r="C117" s="14">
        <v>1</v>
      </c>
      <c r="D117" s="14" t="s">
        <v>106</v>
      </c>
      <c r="E117" s="33">
        <v>5</v>
      </c>
      <c r="F117" s="33">
        <v>5</v>
      </c>
      <c r="G117" s="25">
        <v>2</v>
      </c>
      <c r="H117" s="9">
        <f t="shared" si="1"/>
        <v>0.4</v>
      </c>
      <c r="I117" s="57">
        <v>0.3</v>
      </c>
      <c r="J117" s="57">
        <v>1</v>
      </c>
      <c r="K117" s="57">
        <v>0.05</v>
      </c>
    </row>
    <row r="118" spans="1:11" x14ac:dyDescent="0.2">
      <c r="A118" s="14" t="s">
        <v>257</v>
      </c>
      <c r="C118" s="14">
        <v>0.25</v>
      </c>
      <c r="D118" s="14" t="s">
        <v>258</v>
      </c>
      <c r="E118" s="33">
        <v>4</v>
      </c>
      <c r="F118" s="33">
        <v>175</v>
      </c>
      <c r="G118" s="25">
        <v>4.5</v>
      </c>
      <c r="H118" s="9">
        <f t="shared" si="1"/>
        <v>1.125</v>
      </c>
      <c r="I118" s="57">
        <f>70/4</f>
        <v>17.5</v>
      </c>
      <c r="J118" s="57">
        <v>0</v>
      </c>
      <c r="K118" s="57">
        <v>22.5</v>
      </c>
    </row>
    <row r="119" spans="1:11" x14ac:dyDescent="0.2">
      <c r="A119" s="14" t="s">
        <v>259</v>
      </c>
      <c r="C119" s="14">
        <v>1</v>
      </c>
      <c r="D119" s="14" t="s">
        <v>83</v>
      </c>
      <c r="E119" s="33">
        <v>4</v>
      </c>
      <c r="F119" s="33">
        <v>25</v>
      </c>
      <c r="G119" s="25">
        <v>1.99</v>
      </c>
      <c r="H119" s="9">
        <f t="shared" si="1"/>
        <v>0.4975</v>
      </c>
      <c r="I119" s="57">
        <v>2</v>
      </c>
      <c r="J119" s="57">
        <v>5</v>
      </c>
      <c r="K119" s="57">
        <v>0</v>
      </c>
    </row>
    <row r="120" spans="1:11" x14ac:dyDescent="0.2">
      <c r="A120" s="14" t="s">
        <v>260</v>
      </c>
      <c r="C120" s="14">
        <v>1</v>
      </c>
      <c r="D120" s="14" t="s">
        <v>80</v>
      </c>
      <c r="E120" s="33">
        <v>33</v>
      </c>
      <c r="F120" s="33">
        <v>5</v>
      </c>
      <c r="G120" s="25">
        <v>2.29</v>
      </c>
      <c r="H120" s="9">
        <f t="shared" si="1"/>
        <v>6.9393939393939397E-2</v>
      </c>
      <c r="I120" s="57">
        <v>0</v>
      </c>
      <c r="J120" s="57">
        <v>0</v>
      </c>
      <c r="K120" s="57">
        <v>0</v>
      </c>
    </row>
    <row r="121" spans="1:11" x14ac:dyDescent="0.2">
      <c r="A121" s="14" t="s">
        <v>261</v>
      </c>
      <c r="C121" s="14">
        <v>1</v>
      </c>
      <c r="D121" s="14" t="s">
        <v>79</v>
      </c>
      <c r="E121" s="33">
        <v>20</v>
      </c>
      <c r="F121" s="33">
        <v>8</v>
      </c>
      <c r="G121" s="25">
        <v>5.99</v>
      </c>
      <c r="H121" s="9">
        <f t="shared" si="1"/>
        <v>0.29949999999999999</v>
      </c>
      <c r="I121" s="57">
        <v>0.36</v>
      </c>
      <c r="J121" s="57">
        <v>0.83</v>
      </c>
      <c r="K121" s="57">
        <v>0.51</v>
      </c>
    </row>
    <row r="122" spans="1:11" x14ac:dyDescent="0.2">
      <c r="A122" s="14" t="s">
        <v>262</v>
      </c>
      <c r="C122" s="14">
        <v>0.25</v>
      </c>
      <c r="D122" s="14" t="s">
        <v>83</v>
      </c>
      <c r="E122" s="33">
        <v>18</v>
      </c>
      <c r="F122" s="33">
        <v>170</v>
      </c>
      <c r="G122" s="25">
        <v>2.99</v>
      </c>
      <c r="H122" s="9">
        <f t="shared" si="1"/>
        <v>0.16611111111111113</v>
      </c>
      <c r="I122" s="57">
        <v>4</v>
      </c>
      <c r="J122" s="57">
        <v>37</v>
      </c>
      <c r="K122" s="57">
        <v>1</v>
      </c>
    </row>
    <row r="123" spans="1:11" x14ac:dyDescent="0.2">
      <c r="A123" s="14" t="s">
        <v>263</v>
      </c>
      <c r="C123" s="14">
        <v>0.5</v>
      </c>
      <c r="D123" s="14" t="s">
        <v>83</v>
      </c>
      <c r="E123" s="33">
        <v>4.5</v>
      </c>
      <c r="F123" s="33">
        <v>70</v>
      </c>
      <c r="G123" s="25">
        <v>1.39</v>
      </c>
      <c r="H123" s="9">
        <f t="shared" si="1"/>
        <v>0.30888888888888888</v>
      </c>
      <c r="I123" s="57">
        <v>1</v>
      </c>
      <c r="J123" s="57">
        <v>20</v>
      </c>
      <c r="K123" s="57">
        <v>0</v>
      </c>
    </row>
    <row r="124" spans="1:11" x14ac:dyDescent="0.2">
      <c r="A124" s="14" t="s">
        <v>264</v>
      </c>
      <c r="C124" s="14">
        <v>1</v>
      </c>
      <c r="D124" s="14" t="s">
        <v>265</v>
      </c>
      <c r="E124" s="33">
        <v>2</v>
      </c>
      <c r="F124" s="33">
        <v>70</v>
      </c>
      <c r="G124" s="25">
        <v>2.29</v>
      </c>
      <c r="H124" s="9">
        <f t="shared" si="1"/>
        <v>1.145</v>
      </c>
      <c r="I124" s="57">
        <v>2.37</v>
      </c>
      <c r="J124" s="57">
        <v>6.57</v>
      </c>
      <c r="K124" s="57">
        <v>0.35</v>
      </c>
    </row>
    <row r="125" spans="1:11" x14ac:dyDescent="0.2">
      <c r="A125" s="14" t="s">
        <v>267</v>
      </c>
      <c r="C125" s="14">
        <v>3</v>
      </c>
      <c r="D125" s="14" t="s">
        <v>87</v>
      </c>
      <c r="E125" s="33">
        <v>3</v>
      </c>
      <c r="F125" s="33">
        <v>35</v>
      </c>
      <c r="G125" s="25">
        <v>2.4900000000000002</v>
      </c>
      <c r="H125" s="9">
        <f t="shared" si="1"/>
        <v>0.83000000000000007</v>
      </c>
      <c r="I125" s="57">
        <v>1</v>
      </c>
      <c r="J125" s="57">
        <v>8</v>
      </c>
      <c r="K125" s="57">
        <v>0</v>
      </c>
    </row>
    <row r="126" spans="1:11" x14ac:dyDescent="0.2">
      <c r="A126" s="14" t="s">
        <v>269</v>
      </c>
      <c r="C126" s="14">
        <v>0.5</v>
      </c>
      <c r="D126" s="14" t="s">
        <v>83</v>
      </c>
      <c r="E126" s="33">
        <v>6</v>
      </c>
      <c r="F126" s="33">
        <v>90</v>
      </c>
      <c r="G126" s="25">
        <v>1.99</v>
      </c>
      <c r="H126" s="9">
        <f t="shared" si="1"/>
        <v>0.33166666666666667</v>
      </c>
      <c r="I126" s="57">
        <v>2</v>
      </c>
      <c r="J126" s="57">
        <v>10</v>
      </c>
      <c r="K126" s="57">
        <v>5</v>
      </c>
    </row>
    <row r="127" spans="1:11" x14ac:dyDescent="0.2">
      <c r="A127" s="14" t="s">
        <v>270</v>
      </c>
      <c r="C127" s="14">
        <v>1</v>
      </c>
      <c r="D127" s="14" t="s">
        <v>93</v>
      </c>
      <c r="E127" s="33">
        <v>1</v>
      </c>
      <c r="F127" s="33">
        <v>50</v>
      </c>
      <c r="G127" s="25">
        <v>0.99</v>
      </c>
      <c r="H127" s="9">
        <f t="shared" si="1"/>
        <v>0.99</v>
      </c>
      <c r="I127" s="57">
        <v>1</v>
      </c>
      <c r="J127" s="57">
        <v>11.12</v>
      </c>
      <c r="K127" s="57">
        <v>0.09</v>
      </c>
    </row>
    <row r="128" spans="1:11" x14ac:dyDescent="0.2">
      <c r="A128" s="14" t="s">
        <v>271</v>
      </c>
      <c r="C128" s="14">
        <v>1</v>
      </c>
      <c r="D128" s="14" t="s">
        <v>79</v>
      </c>
      <c r="E128" s="33">
        <v>20</v>
      </c>
      <c r="F128" s="33">
        <v>2</v>
      </c>
      <c r="G128" s="25">
        <v>3.99</v>
      </c>
      <c r="H128" s="9">
        <f t="shared" si="1"/>
        <v>0.19950000000000001</v>
      </c>
      <c r="I128" s="57">
        <v>0.1</v>
      </c>
      <c r="J128" s="57">
        <v>0.43</v>
      </c>
      <c r="K128" s="57">
        <v>0.03</v>
      </c>
    </row>
    <row r="129" spans="8:8" x14ac:dyDescent="0.2">
      <c r="H129" s="9" t="str">
        <f t="shared" si="1"/>
        <v/>
      </c>
    </row>
    <row r="130" spans="8:8" x14ac:dyDescent="0.2">
      <c r="H130" s="9" t="str">
        <f t="shared" si="1"/>
        <v/>
      </c>
    </row>
    <row r="131" spans="8:8" x14ac:dyDescent="0.2">
      <c r="H131" s="9" t="str">
        <f t="shared" ref="H131:H194" si="2">IF(A131="", "", G131/E131)</f>
        <v/>
      </c>
    </row>
    <row r="132" spans="8:8" x14ac:dyDescent="0.2">
      <c r="H132" s="9" t="str">
        <f t="shared" si="2"/>
        <v/>
      </c>
    </row>
    <row r="133" spans="8:8" x14ac:dyDescent="0.2">
      <c r="H133" s="9" t="str">
        <f t="shared" si="2"/>
        <v/>
      </c>
    </row>
    <row r="134" spans="8:8" x14ac:dyDescent="0.2">
      <c r="H134" s="9" t="str">
        <f t="shared" si="2"/>
        <v/>
      </c>
    </row>
    <row r="135" spans="8:8" x14ac:dyDescent="0.2">
      <c r="H135" s="9" t="str">
        <f t="shared" si="2"/>
        <v/>
      </c>
    </row>
    <row r="136" spans="8:8" x14ac:dyDescent="0.2">
      <c r="H136" s="9" t="str">
        <f t="shared" si="2"/>
        <v/>
      </c>
    </row>
    <row r="137" spans="8:8" x14ac:dyDescent="0.2">
      <c r="H137" s="9" t="str">
        <f t="shared" si="2"/>
        <v/>
      </c>
    </row>
    <row r="138" spans="8:8" x14ac:dyDescent="0.2">
      <c r="H138" s="9" t="str">
        <f t="shared" si="2"/>
        <v/>
      </c>
    </row>
    <row r="139" spans="8:8" x14ac:dyDescent="0.2">
      <c r="H139" s="9" t="str">
        <f t="shared" si="2"/>
        <v/>
      </c>
    </row>
    <row r="140" spans="8:8" x14ac:dyDescent="0.2">
      <c r="H140" s="9" t="str">
        <f t="shared" si="2"/>
        <v/>
      </c>
    </row>
    <row r="141" spans="8:8" x14ac:dyDescent="0.2">
      <c r="H141" s="9" t="str">
        <f t="shared" si="2"/>
        <v/>
      </c>
    </row>
    <row r="142" spans="8:8" x14ac:dyDescent="0.2">
      <c r="H142" s="9" t="str">
        <f t="shared" si="2"/>
        <v/>
      </c>
    </row>
    <row r="143" spans="8:8" x14ac:dyDescent="0.2">
      <c r="H143" s="9" t="str">
        <f t="shared" si="2"/>
        <v/>
      </c>
    </row>
    <row r="144" spans="8:8" x14ac:dyDescent="0.2">
      <c r="H144" s="9" t="str">
        <f t="shared" si="2"/>
        <v/>
      </c>
    </row>
    <row r="145" spans="8:8" x14ac:dyDescent="0.2">
      <c r="H145" s="9" t="str">
        <f t="shared" si="2"/>
        <v/>
      </c>
    </row>
    <row r="146" spans="8:8" x14ac:dyDescent="0.2">
      <c r="H146" s="9" t="str">
        <f t="shared" si="2"/>
        <v/>
      </c>
    </row>
    <row r="147" spans="8:8" x14ac:dyDescent="0.2">
      <c r="H147" s="9" t="str">
        <f t="shared" si="2"/>
        <v/>
      </c>
    </row>
    <row r="148" spans="8:8" x14ac:dyDescent="0.2">
      <c r="H148" s="9" t="str">
        <f t="shared" si="2"/>
        <v/>
      </c>
    </row>
    <row r="149" spans="8:8" x14ac:dyDescent="0.2">
      <c r="H149" s="9" t="str">
        <f t="shared" si="2"/>
        <v/>
      </c>
    </row>
    <row r="150" spans="8:8" x14ac:dyDescent="0.2">
      <c r="H150" s="9" t="str">
        <f t="shared" si="2"/>
        <v/>
      </c>
    </row>
    <row r="151" spans="8:8" x14ac:dyDescent="0.2">
      <c r="H151" s="9" t="str">
        <f t="shared" si="2"/>
        <v/>
      </c>
    </row>
    <row r="152" spans="8:8" x14ac:dyDescent="0.2">
      <c r="H152" s="9" t="str">
        <f t="shared" si="2"/>
        <v/>
      </c>
    </row>
    <row r="153" spans="8:8" x14ac:dyDescent="0.2">
      <c r="H153" s="9" t="str">
        <f t="shared" si="2"/>
        <v/>
      </c>
    </row>
    <row r="154" spans="8:8" x14ac:dyDescent="0.2">
      <c r="H154" s="9" t="str">
        <f t="shared" si="2"/>
        <v/>
      </c>
    </row>
    <row r="155" spans="8:8" x14ac:dyDescent="0.2">
      <c r="H155" s="9" t="str">
        <f t="shared" si="2"/>
        <v/>
      </c>
    </row>
    <row r="156" spans="8:8" x14ac:dyDescent="0.2">
      <c r="H156" s="9" t="str">
        <f t="shared" si="2"/>
        <v/>
      </c>
    </row>
    <row r="157" spans="8:8" x14ac:dyDescent="0.2">
      <c r="H157" s="9" t="str">
        <f t="shared" si="2"/>
        <v/>
      </c>
    </row>
    <row r="158" spans="8:8" x14ac:dyDescent="0.2">
      <c r="H158" s="9" t="str">
        <f t="shared" si="2"/>
        <v/>
      </c>
    </row>
    <row r="159" spans="8:8" x14ac:dyDescent="0.2">
      <c r="H159" s="9" t="str">
        <f t="shared" si="2"/>
        <v/>
      </c>
    </row>
    <row r="160" spans="8:8" x14ac:dyDescent="0.2">
      <c r="H160" s="9" t="str">
        <f t="shared" si="2"/>
        <v/>
      </c>
    </row>
    <row r="161" spans="8:8" x14ac:dyDescent="0.2">
      <c r="H161" s="9" t="str">
        <f t="shared" si="2"/>
        <v/>
      </c>
    </row>
    <row r="162" spans="8:8" x14ac:dyDescent="0.2">
      <c r="H162" s="9" t="str">
        <f t="shared" si="2"/>
        <v/>
      </c>
    </row>
    <row r="163" spans="8:8" x14ac:dyDescent="0.2">
      <c r="H163" s="9" t="str">
        <f t="shared" si="2"/>
        <v/>
      </c>
    </row>
    <row r="164" spans="8:8" x14ac:dyDescent="0.2">
      <c r="H164" s="9" t="str">
        <f t="shared" si="2"/>
        <v/>
      </c>
    </row>
    <row r="165" spans="8:8" x14ac:dyDescent="0.2">
      <c r="H165" s="9" t="str">
        <f t="shared" si="2"/>
        <v/>
      </c>
    </row>
    <row r="166" spans="8:8" x14ac:dyDescent="0.2">
      <c r="H166" s="9" t="str">
        <f t="shared" si="2"/>
        <v/>
      </c>
    </row>
    <row r="167" spans="8:8" x14ac:dyDescent="0.2">
      <c r="H167" s="9" t="str">
        <f t="shared" si="2"/>
        <v/>
      </c>
    </row>
    <row r="168" spans="8:8" x14ac:dyDescent="0.2">
      <c r="H168" s="9" t="str">
        <f t="shared" si="2"/>
        <v/>
      </c>
    </row>
    <row r="169" spans="8:8" x14ac:dyDescent="0.2">
      <c r="H169" s="9" t="str">
        <f t="shared" si="2"/>
        <v/>
      </c>
    </row>
    <row r="170" spans="8:8" x14ac:dyDescent="0.2">
      <c r="H170" s="9" t="str">
        <f t="shared" si="2"/>
        <v/>
      </c>
    </row>
    <row r="171" spans="8:8" x14ac:dyDescent="0.2">
      <c r="H171" s="9" t="str">
        <f t="shared" si="2"/>
        <v/>
      </c>
    </row>
    <row r="172" spans="8:8" x14ac:dyDescent="0.2">
      <c r="H172" s="9" t="str">
        <f t="shared" si="2"/>
        <v/>
      </c>
    </row>
    <row r="173" spans="8:8" x14ac:dyDescent="0.2">
      <c r="H173" s="9" t="str">
        <f t="shared" si="2"/>
        <v/>
      </c>
    </row>
    <row r="174" spans="8:8" x14ac:dyDescent="0.2">
      <c r="H174" s="9" t="str">
        <f t="shared" si="2"/>
        <v/>
      </c>
    </row>
    <row r="175" spans="8:8" x14ac:dyDescent="0.2">
      <c r="H175" s="9" t="str">
        <f t="shared" si="2"/>
        <v/>
      </c>
    </row>
    <row r="176" spans="8:8" x14ac:dyDescent="0.2">
      <c r="H176" s="9" t="str">
        <f t="shared" si="2"/>
        <v/>
      </c>
    </row>
    <row r="177" spans="8:8" x14ac:dyDescent="0.2">
      <c r="H177" s="9" t="str">
        <f t="shared" si="2"/>
        <v/>
      </c>
    </row>
    <row r="178" spans="8:8" x14ac:dyDescent="0.2">
      <c r="H178" s="9" t="str">
        <f t="shared" si="2"/>
        <v/>
      </c>
    </row>
    <row r="179" spans="8:8" x14ac:dyDescent="0.2">
      <c r="H179" s="9" t="str">
        <f t="shared" si="2"/>
        <v/>
      </c>
    </row>
    <row r="180" spans="8:8" x14ac:dyDescent="0.2">
      <c r="H180" s="9" t="str">
        <f t="shared" si="2"/>
        <v/>
      </c>
    </row>
    <row r="181" spans="8:8" x14ac:dyDescent="0.2">
      <c r="H181" s="9" t="str">
        <f t="shared" si="2"/>
        <v/>
      </c>
    </row>
    <row r="182" spans="8:8" x14ac:dyDescent="0.2">
      <c r="H182" s="9" t="str">
        <f t="shared" si="2"/>
        <v/>
      </c>
    </row>
    <row r="183" spans="8:8" x14ac:dyDescent="0.2">
      <c r="H183" s="9" t="str">
        <f t="shared" si="2"/>
        <v/>
      </c>
    </row>
    <row r="184" spans="8:8" x14ac:dyDescent="0.2">
      <c r="H184" s="9" t="str">
        <f t="shared" si="2"/>
        <v/>
      </c>
    </row>
    <row r="185" spans="8:8" x14ac:dyDescent="0.2">
      <c r="H185" s="9" t="str">
        <f t="shared" si="2"/>
        <v/>
      </c>
    </row>
    <row r="186" spans="8:8" x14ac:dyDescent="0.2">
      <c r="H186" s="9" t="str">
        <f t="shared" si="2"/>
        <v/>
      </c>
    </row>
    <row r="187" spans="8:8" x14ac:dyDescent="0.2">
      <c r="H187" s="9" t="str">
        <f t="shared" si="2"/>
        <v/>
      </c>
    </row>
    <row r="188" spans="8:8" x14ac:dyDescent="0.2">
      <c r="H188" s="9" t="str">
        <f t="shared" si="2"/>
        <v/>
      </c>
    </row>
    <row r="189" spans="8:8" x14ac:dyDescent="0.2">
      <c r="H189" s="9" t="str">
        <f t="shared" si="2"/>
        <v/>
      </c>
    </row>
    <row r="190" spans="8:8" x14ac:dyDescent="0.2">
      <c r="H190" s="9" t="str">
        <f t="shared" si="2"/>
        <v/>
      </c>
    </row>
    <row r="191" spans="8:8" x14ac:dyDescent="0.2">
      <c r="H191" s="9" t="str">
        <f t="shared" si="2"/>
        <v/>
      </c>
    </row>
    <row r="192" spans="8:8" x14ac:dyDescent="0.2">
      <c r="H192" s="9" t="str">
        <f t="shared" si="2"/>
        <v/>
      </c>
    </row>
    <row r="193" spans="8:8" x14ac:dyDescent="0.2">
      <c r="H193" s="9" t="str">
        <f t="shared" si="2"/>
        <v/>
      </c>
    </row>
    <row r="194" spans="8:8" x14ac:dyDescent="0.2">
      <c r="H194" s="9" t="str">
        <f t="shared" si="2"/>
        <v/>
      </c>
    </row>
    <row r="195" spans="8:8" x14ac:dyDescent="0.2">
      <c r="H195" s="9" t="str">
        <f t="shared" ref="H195:H258" si="3">IF(A195="", "", G195/E195)</f>
        <v/>
      </c>
    </row>
    <row r="196" spans="8:8" x14ac:dyDescent="0.2">
      <c r="H196" s="9" t="str">
        <f t="shared" si="3"/>
        <v/>
      </c>
    </row>
    <row r="197" spans="8:8" x14ac:dyDescent="0.2">
      <c r="H197" s="9" t="str">
        <f t="shared" si="3"/>
        <v/>
      </c>
    </row>
    <row r="198" spans="8:8" x14ac:dyDescent="0.2">
      <c r="H198" s="9" t="str">
        <f t="shared" si="3"/>
        <v/>
      </c>
    </row>
    <row r="199" spans="8:8" x14ac:dyDescent="0.2">
      <c r="H199" s="9" t="str">
        <f t="shared" si="3"/>
        <v/>
      </c>
    </row>
    <row r="200" spans="8:8" x14ac:dyDescent="0.2">
      <c r="H200" s="9" t="str">
        <f t="shared" si="3"/>
        <v/>
      </c>
    </row>
    <row r="201" spans="8:8" x14ac:dyDescent="0.2">
      <c r="H201" s="9" t="str">
        <f t="shared" si="3"/>
        <v/>
      </c>
    </row>
    <row r="202" spans="8:8" x14ac:dyDescent="0.2">
      <c r="H202" s="9" t="str">
        <f t="shared" si="3"/>
        <v/>
      </c>
    </row>
    <row r="203" spans="8:8" x14ac:dyDescent="0.2">
      <c r="H203" s="9" t="str">
        <f t="shared" si="3"/>
        <v/>
      </c>
    </row>
    <row r="204" spans="8:8" x14ac:dyDescent="0.2">
      <c r="H204" s="9" t="str">
        <f t="shared" si="3"/>
        <v/>
      </c>
    </row>
    <row r="205" spans="8:8" x14ac:dyDescent="0.2">
      <c r="H205" s="9" t="str">
        <f t="shared" si="3"/>
        <v/>
      </c>
    </row>
    <row r="206" spans="8:8" x14ac:dyDescent="0.2">
      <c r="H206" s="9" t="str">
        <f t="shared" si="3"/>
        <v/>
      </c>
    </row>
    <row r="207" spans="8:8" x14ac:dyDescent="0.2">
      <c r="H207" s="9" t="str">
        <f t="shared" si="3"/>
        <v/>
      </c>
    </row>
    <row r="208" spans="8:8" x14ac:dyDescent="0.2">
      <c r="H208" s="9" t="str">
        <f t="shared" si="3"/>
        <v/>
      </c>
    </row>
    <row r="209" spans="8:8" x14ac:dyDescent="0.2">
      <c r="H209" s="9" t="str">
        <f t="shared" si="3"/>
        <v/>
      </c>
    </row>
    <row r="210" spans="8:8" x14ac:dyDescent="0.2">
      <c r="H210" s="9" t="str">
        <f t="shared" si="3"/>
        <v/>
      </c>
    </row>
    <row r="211" spans="8:8" x14ac:dyDescent="0.2">
      <c r="H211" s="9" t="str">
        <f t="shared" si="3"/>
        <v/>
      </c>
    </row>
    <row r="212" spans="8:8" x14ac:dyDescent="0.2">
      <c r="H212" s="9" t="str">
        <f t="shared" si="3"/>
        <v/>
      </c>
    </row>
    <row r="213" spans="8:8" x14ac:dyDescent="0.2">
      <c r="H213" s="9" t="str">
        <f t="shared" si="3"/>
        <v/>
      </c>
    </row>
    <row r="214" spans="8:8" x14ac:dyDescent="0.2">
      <c r="H214" s="9" t="str">
        <f t="shared" si="3"/>
        <v/>
      </c>
    </row>
    <row r="215" spans="8:8" x14ac:dyDescent="0.2">
      <c r="H215" s="9" t="str">
        <f t="shared" si="3"/>
        <v/>
      </c>
    </row>
    <row r="216" spans="8:8" x14ac:dyDescent="0.2">
      <c r="H216" s="9" t="str">
        <f t="shared" si="3"/>
        <v/>
      </c>
    </row>
    <row r="217" spans="8:8" x14ac:dyDescent="0.2">
      <c r="H217" s="9" t="str">
        <f t="shared" si="3"/>
        <v/>
      </c>
    </row>
    <row r="218" spans="8:8" x14ac:dyDescent="0.2">
      <c r="H218" s="9" t="str">
        <f t="shared" si="3"/>
        <v/>
      </c>
    </row>
    <row r="219" spans="8:8" x14ac:dyDescent="0.2">
      <c r="H219" s="9" t="str">
        <f t="shared" si="3"/>
        <v/>
      </c>
    </row>
    <row r="220" spans="8:8" x14ac:dyDescent="0.2">
      <c r="H220" s="9" t="str">
        <f t="shared" si="3"/>
        <v/>
      </c>
    </row>
    <row r="221" spans="8:8" x14ac:dyDescent="0.2">
      <c r="H221" s="9" t="str">
        <f t="shared" si="3"/>
        <v/>
      </c>
    </row>
    <row r="222" spans="8:8" x14ac:dyDescent="0.2">
      <c r="H222" s="9" t="str">
        <f t="shared" si="3"/>
        <v/>
      </c>
    </row>
    <row r="223" spans="8:8" x14ac:dyDescent="0.2">
      <c r="H223" s="9" t="str">
        <f t="shared" si="3"/>
        <v/>
      </c>
    </row>
    <row r="224" spans="8:8" x14ac:dyDescent="0.2">
      <c r="H224" s="9" t="str">
        <f t="shared" si="3"/>
        <v/>
      </c>
    </row>
    <row r="225" spans="8:8" x14ac:dyDescent="0.2">
      <c r="H225" s="9" t="str">
        <f t="shared" si="3"/>
        <v/>
      </c>
    </row>
    <row r="226" spans="8:8" x14ac:dyDescent="0.2">
      <c r="H226" s="9" t="str">
        <f t="shared" si="3"/>
        <v/>
      </c>
    </row>
    <row r="227" spans="8:8" x14ac:dyDescent="0.2">
      <c r="H227" s="9" t="str">
        <f t="shared" si="3"/>
        <v/>
      </c>
    </row>
    <row r="228" spans="8:8" x14ac:dyDescent="0.2">
      <c r="H228" s="9" t="str">
        <f t="shared" si="3"/>
        <v/>
      </c>
    </row>
    <row r="229" spans="8:8" x14ac:dyDescent="0.2">
      <c r="H229" s="9" t="str">
        <f t="shared" si="3"/>
        <v/>
      </c>
    </row>
    <row r="230" spans="8:8" x14ac:dyDescent="0.2">
      <c r="H230" s="9" t="str">
        <f t="shared" si="3"/>
        <v/>
      </c>
    </row>
    <row r="231" spans="8:8" x14ac:dyDescent="0.2">
      <c r="H231" s="9" t="str">
        <f t="shared" si="3"/>
        <v/>
      </c>
    </row>
    <row r="232" spans="8:8" x14ac:dyDescent="0.2">
      <c r="H232" s="9" t="str">
        <f t="shared" si="3"/>
        <v/>
      </c>
    </row>
    <row r="233" spans="8:8" x14ac:dyDescent="0.2">
      <c r="H233" s="9" t="str">
        <f t="shared" si="3"/>
        <v/>
      </c>
    </row>
    <row r="234" spans="8:8" x14ac:dyDescent="0.2">
      <c r="H234" s="9" t="str">
        <f t="shared" si="3"/>
        <v/>
      </c>
    </row>
    <row r="235" spans="8:8" x14ac:dyDescent="0.2">
      <c r="H235" s="9" t="str">
        <f t="shared" si="3"/>
        <v/>
      </c>
    </row>
    <row r="236" spans="8:8" x14ac:dyDescent="0.2">
      <c r="H236" s="9" t="str">
        <f t="shared" si="3"/>
        <v/>
      </c>
    </row>
    <row r="237" spans="8:8" x14ac:dyDescent="0.2">
      <c r="H237" s="9" t="str">
        <f t="shared" si="3"/>
        <v/>
      </c>
    </row>
    <row r="238" spans="8:8" x14ac:dyDescent="0.2">
      <c r="H238" s="9" t="str">
        <f t="shared" si="3"/>
        <v/>
      </c>
    </row>
    <row r="239" spans="8:8" x14ac:dyDescent="0.2">
      <c r="H239" s="9" t="str">
        <f t="shared" si="3"/>
        <v/>
      </c>
    </row>
    <row r="240" spans="8:8" x14ac:dyDescent="0.2">
      <c r="H240" s="9" t="str">
        <f t="shared" si="3"/>
        <v/>
      </c>
    </row>
    <row r="241" spans="8:8" x14ac:dyDescent="0.2">
      <c r="H241" s="9" t="str">
        <f t="shared" si="3"/>
        <v/>
      </c>
    </row>
    <row r="242" spans="8:8" x14ac:dyDescent="0.2">
      <c r="H242" s="9" t="str">
        <f t="shared" si="3"/>
        <v/>
      </c>
    </row>
    <row r="243" spans="8:8" x14ac:dyDescent="0.2">
      <c r="H243" s="9" t="str">
        <f t="shared" si="3"/>
        <v/>
      </c>
    </row>
    <row r="244" spans="8:8" x14ac:dyDescent="0.2">
      <c r="H244" s="9" t="str">
        <f t="shared" si="3"/>
        <v/>
      </c>
    </row>
    <row r="245" spans="8:8" x14ac:dyDescent="0.2">
      <c r="H245" s="9" t="str">
        <f t="shared" si="3"/>
        <v/>
      </c>
    </row>
    <row r="246" spans="8:8" x14ac:dyDescent="0.2">
      <c r="H246" s="9" t="str">
        <f t="shared" si="3"/>
        <v/>
      </c>
    </row>
    <row r="247" spans="8:8" x14ac:dyDescent="0.2">
      <c r="H247" s="9" t="str">
        <f t="shared" si="3"/>
        <v/>
      </c>
    </row>
    <row r="248" spans="8:8" x14ac:dyDescent="0.2">
      <c r="H248" s="9" t="str">
        <f t="shared" si="3"/>
        <v/>
      </c>
    </row>
    <row r="249" spans="8:8" x14ac:dyDescent="0.2">
      <c r="H249" s="9" t="str">
        <f t="shared" si="3"/>
        <v/>
      </c>
    </row>
    <row r="250" spans="8:8" x14ac:dyDescent="0.2">
      <c r="H250" s="9" t="str">
        <f t="shared" si="3"/>
        <v/>
      </c>
    </row>
    <row r="251" spans="8:8" x14ac:dyDescent="0.2">
      <c r="H251" s="9" t="str">
        <f t="shared" si="3"/>
        <v/>
      </c>
    </row>
    <row r="252" spans="8:8" x14ac:dyDescent="0.2">
      <c r="H252" s="9" t="str">
        <f t="shared" si="3"/>
        <v/>
      </c>
    </row>
    <row r="253" spans="8:8" x14ac:dyDescent="0.2">
      <c r="H253" s="9" t="str">
        <f t="shared" si="3"/>
        <v/>
      </c>
    </row>
    <row r="254" spans="8:8" x14ac:dyDescent="0.2">
      <c r="H254" s="9" t="str">
        <f t="shared" si="3"/>
        <v/>
      </c>
    </row>
    <row r="255" spans="8:8" x14ac:dyDescent="0.2">
      <c r="H255" s="9" t="str">
        <f t="shared" si="3"/>
        <v/>
      </c>
    </row>
    <row r="256" spans="8:8" x14ac:dyDescent="0.2">
      <c r="H256" s="9" t="str">
        <f t="shared" si="3"/>
        <v/>
      </c>
    </row>
    <row r="257" spans="8:8" x14ac:dyDescent="0.2">
      <c r="H257" s="9" t="str">
        <f t="shared" si="3"/>
        <v/>
      </c>
    </row>
    <row r="258" spans="8:8" x14ac:dyDescent="0.2">
      <c r="H258" s="9" t="str">
        <f t="shared" si="3"/>
        <v/>
      </c>
    </row>
    <row r="259" spans="8:8" x14ac:dyDescent="0.2">
      <c r="H259" s="9" t="str">
        <f t="shared" ref="H259:H322" si="4">IF(A259="", "", G259/E259)</f>
        <v/>
      </c>
    </row>
    <row r="260" spans="8:8" x14ac:dyDescent="0.2">
      <c r="H260" s="9" t="str">
        <f t="shared" si="4"/>
        <v/>
      </c>
    </row>
    <row r="261" spans="8:8" x14ac:dyDescent="0.2">
      <c r="H261" s="9" t="str">
        <f t="shared" si="4"/>
        <v/>
      </c>
    </row>
    <row r="262" spans="8:8" x14ac:dyDescent="0.2">
      <c r="H262" s="9" t="str">
        <f t="shared" si="4"/>
        <v/>
      </c>
    </row>
    <row r="263" spans="8:8" x14ac:dyDescent="0.2">
      <c r="H263" s="9" t="str">
        <f t="shared" si="4"/>
        <v/>
      </c>
    </row>
    <row r="264" spans="8:8" x14ac:dyDescent="0.2">
      <c r="H264" s="9" t="str">
        <f t="shared" si="4"/>
        <v/>
      </c>
    </row>
    <row r="265" spans="8:8" x14ac:dyDescent="0.2">
      <c r="H265" s="9" t="str">
        <f t="shared" si="4"/>
        <v/>
      </c>
    </row>
    <row r="266" spans="8:8" x14ac:dyDescent="0.2">
      <c r="H266" s="9" t="str">
        <f t="shared" si="4"/>
        <v/>
      </c>
    </row>
    <row r="267" spans="8:8" x14ac:dyDescent="0.2">
      <c r="H267" s="9" t="str">
        <f t="shared" si="4"/>
        <v/>
      </c>
    </row>
    <row r="268" spans="8:8" x14ac:dyDescent="0.2">
      <c r="H268" s="9" t="str">
        <f t="shared" si="4"/>
        <v/>
      </c>
    </row>
    <row r="269" spans="8:8" x14ac:dyDescent="0.2">
      <c r="H269" s="9" t="str">
        <f t="shared" si="4"/>
        <v/>
      </c>
    </row>
    <row r="270" spans="8:8" x14ac:dyDescent="0.2">
      <c r="H270" s="9" t="str">
        <f t="shared" si="4"/>
        <v/>
      </c>
    </row>
    <row r="271" spans="8:8" x14ac:dyDescent="0.2">
      <c r="H271" s="9" t="str">
        <f t="shared" si="4"/>
        <v/>
      </c>
    </row>
    <row r="272" spans="8:8" x14ac:dyDescent="0.2">
      <c r="H272" s="9" t="str">
        <f t="shared" si="4"/>
        <v/>
      </c>
    </row>
    <row r="273" spans="8:8" x14ac:dyDescent="0.2">
      <c r="H273" s="9" t="str">
        <f t="shared" si="4"/>
        <v/>
      </c>
    </row>
    <row r="274" spans="8:8" x14ac:dyDescent="0.2">
      <c r="H274" s="9" t="str">
        <f t="shared" si="4"/>
        <v/>
      </c>
    </row>
    <row r="275" spans="8:8" x14ac:dyDescent="0.2">
      <c r="H275" s="9" t="str">
        <f t="shared" si="4"/>
        <v/>
      </c>
    </row>
    <row r="276" spans="8:8" x14ac:dyDescent="0.2">
      <c r="H276" s="9" t="str">
        <f t="shared" si="4"/>
        <v/>
      </c>
    </row>
    <row r="277" spans="8:8" x14ac:dyDescent="0.2">
      <c r="H277" s="9" t="str">
        <f t="shared" si="4"/>
        <v/>
      </c>
    </row>
    <row r="278" spans="8:8" x14ac:dyDescent="0.2">
      <c r="H278" s="9" t="str">
        <f t="shared" si="4"/>
        <v/>
      </c>
    </row>
    <row r="279" spans="8:8" x14ac:dyDescent="0.2">
      <c r="H279" s="9" t="str">
        <f t="shared" si="4"/>
        <v/>
      </c>
    </row>
    <row r="280" spans="8:8" x14ac:dyDescent="0.2">
      <c r="H280" s="9" t="str">
        <f t="shared" si="4"/>
        <v/>
      </c>
    </row>
    <row r="281" spans="8:8" x14ac:dyDescent="0.2">
      <c r="H281" s="9" t="str">
        <f t="shared" si="4"/>
        <v/>
      </c>
    </row>
    <row r="282" spans="8:8" x14ac:dyDescent="0.2">
      <c r="H282" s="9" t="str">
        <f t="shared" si="4"/>
        <v/>
      </c>
    </row>
    <row r="283" spans="8:8" x14ac:dyDescent="0.2">
      <c r="H283" s="9" t="str">
        <f t="shared" si="4"/>
        <v/>
      </c>
    </row>
    <row r="284" spans="8:8" x14ac:dyDescent="0.2">
      <c r="H284" s="9" t="str">
        <f t="shared" si="4"/>
        <v/>
      </c>
    </row>
    <row r="285" spans="8:8" x14ac:dyDescent="0.2">
      <c r="H285" s="9" t="str">
        <f t="shared" si="4"/>
        <v/>
      </c>
    </row>
    <row r="286" spans="8:8" x14ac:dyDescent="0.2">
      <c r="H286" s="9" t="str">
        <f t="shared" si="4"/>
        <v/>
      </c>
    </row>
    <row r="287" spans="8:8" x14ac:dyDescent="0.2">
      <c r="H287" s="9" t="str">
        <f t="shared" si="4"/>
        <v/>
      </c>
    </row>
    <row r="288" spans="8:8" x14ac:dyDescent="0.2">
      <c r="H288" s="9" t="str">
        <f t="shared" si="4"/>
        <v/>
      </c>
    </row>
    <row r="289" spans="8:8" x14ac:dyDescent="0.2">
      <c r="H289" s="9" t="str">
        <f t="shared" si="4"/>
        <v/>
      </c>
    </row>
    <row r="290" spans="8:8" x14ac:dyDescent="0.2">
      <c r="H290" s="9" t="str">
        <f t="shared" si="4"/>
        <v/>
      </c>
    </row>
    <row r="291" spans="8:8" x14ac:dyDescent="0.2">
      <c r="H291" s="9" t="str">
        <f t="shared" si="4"/>
        <v/>
      </c>
    </row>
    <row r="292" spans="8:8" x14ac:dyDescent="0.2">
      <c r="H292" s="9" t="str">
        <f t="shared" si="4"/>
        <v/>
      </c>
    </row>
    <row r="293" spans="8:8" x14ac:dyDescent="0.2">
      <c r="H293" s="9" t="str">
        <f t="shared" si="4"/>
        <v/>
      </c>
    </row>
    <row r="294" spans="8:8" x14ac:dyDescent="0.2">
      <c r="H294" s="9" t="str">
        <f t="shared" si="4"/>
        <v/>
      </c>
    </row>
    <row r="295" spans="8:8" x14ac:dyDescent="0.2">
      <c r="H295" s="9" t="str">
        <f t="shared" si="4"/>
        <v/>
      </c>
    </row>
    <row r="296" spans="8:8" x14ac:dyDescent="0.2">
      <c r="H296" s="9" t="str">
        <f t="shared" si="4"/>
        <v/>
      </c>
    </row>
    <row r="297" spans="8:8" x14ac:dyDescent="0.2">
      <c r="H297" s="9" t="str">
        <f t="shared" si="4"/>
        <v/>
      </c>
    </row>
    <row r="298" spans="8:8" x14ac:dyDescent="0.2">
      <c r="H298" s="9" t="str">
        <f t="shared" si="4"/>
        <v/>
      </c>
    </row>
    <row r="299" spans="8:8" x14ac:dyDescent="0.2">
      <c r="H299" s="9" t="str">
        <f t="shared" si="4"/>
        <v/>
      </c>
    </row>
    <row r="300" spans="8:8" x14ac:dyDescent="0.2">
      <c r="H300" s="9" t="str">
        <f t="shared" si="4"/>
        <v/>
      </c>
    </row>
    <row r="301" spans="8:8" x14ac:dyDescent="0.2">
      <c r="H301" s="9" t="str">
        <f t="shared" si="4"/>
        <v/>
      </c>
    </row>
    <row r="302" spans="8:8" x14ac:dyDescent="0.2">
      <c r="H302" s="9" t="str">
        <f t="shared" si="4"/>
        <v/>
      </c>
    </row>
    <row r="303" spans="8:8" x14ac:dyDescent="0.2">
      <c r="H303" s="9" t="str">
        <f t="shared" si="4"/>
        <v/>
      </c>
    </row>
    <row r="304" spans="8:8" x14ac:dyDescent="0.2">
      <c r="H304" s="9" t="str">
        <f t="shared" si="4"/>
        <v/>
      </c>
    </row>
    <row r="305" spans="8:8" x14ac:dyDescent="0.2">
      <c r="H305" s="9" t="str">
        <f t="shared" si="4"/>
        <v/>
      </c>
    </row>
    <row r="306" spans="8:8" x14ac:dyDescent="0.2">
      <c r="H306" s="9" t="str">
        <f t="shared" si="4"/>
        <v/>
      </c>
    </row>
    <row r="307" spans="8:8" x14ac:dyDescent="0.2">
      <c r="H307" s="9" t="str">
        <f t="shared" si="4"/>
        <v/>
      </c>
    </row>
    <row r="308" spans="8:8" x14ac:dyDescent="0.2">
      <c r="H308" s="9" t="str">
        <f t="shared" si="4"/>
        <v/>
      </c>
    </row>
    <row r="309" spans="8:8" x14ac:dyDescent="0.2">
      <c r="H309" s="9" t="str">
        <f t="shared" si="4"/>
        <v/>
      </c>
    </row>
    <row r="310" spans="8:8" x14ac:dyDescent="0.2">
      <c r="H310" s="9" t="str">
        <f t="shared" si="4"/>
        <v/>
      </c>
    </row>
    <row r="311" spans="8:8" x14ac:dyDescent="0.2">
      <c r="H311" s="9" t="str">
        <f t="shared" si="4"/>
        <v/>
      </c>
    </row>
    <row r="312" spans="8:8" x14ac:dyDescent="0.2">
      <c r="H312" s="9" t="str">
        <f t="shared" si="4"/>
        <v/>
      </c>
    </row>
    <row r="313" spans="8:8" x14ac:dyDescent="0.2">
      <c r="H313" s="9" t="str">
        <f t="shared" si="4"/>
        <v/>
      </c>
    </row>
    <row r="314" spans="8:8" x14ac:dyDescent="0.2">
      <c r="H314" s="9" t="str">
        <f t="shared" si="4"/>
        <v/>
      </c>
    </row>
    <row r="315" spans="8:8" x14ac:dyDescent="0.2">
      <c r="H315" s="9" t="str">
        <f t="shared" si="4"/>
        <v/>
      </c>
    </row>
    <row r="316" spans="8:8" x14ac:dyDescent="0.2">
      <c r="H316" s="9" t="str">
        <f t="shared" si="4"/>
        <v/>
      </c>
    </row>
    <row r="317" spans="8:8" x14ac:dyDescent="0.2">
      <c r="H317" s="9" t="str">
        <f t="shared" si="4"/>
        <v/>
      </c>
    </row>
    <row r="318" spans="8:8" x14ac:dyDescent="0.2">
      <c r="H318" s="9" t="str">
        <f t="shared" si="4"/>
        <v/>
      </c>
    </row>
    <row r="319" spans="8:8" x14ac:dyDescent="0.2">
      <c r="H319" s="9" t="str">
        <f t="shared" si="4"/>
        <v/>
      </c>
    </row>
    <row r="320" spans="8:8" x14ac:dyDescent="0.2">
      <c r="H320" s="9" t="str">
        <f t="shared" si="4"/>
        <v/>
      </c>
    </row>
    <row r="321" spans="8:8" x14ac:dyDescent="0.2">
      <c r="H321" s="9" t="str">
        <f t="shared" si="4"/>
        <v/>
      </c>
    </row>
    <row r="322" spans="8:8" x14ac:dyDescent="0.2">
      <c r="H322" s="9" t="str">
        <f t="shared" si="4"/>
        <v/>
      </c>
    </row>
    <row r="323" spans="8:8" x14ac:dyDescent="0.2">
      <c r="H323" s="9" t="str">
        <f t="shared" ref="H323:H386" si="5">IF(A323="", "", G323/E323)</f>
        <v/>
      </c>
    </row>
    <row r="324" spans="8:8" x14ac:dyDescent="0.2">
      <c r="H324" s="9" t="str">
        <f t="shared" si="5"/>
        <v/>
      </c>
    </row>
    <row r="325" spans="8:8" x14ac:dyDescent="0.2">
      <c r="H325" s="9" t="str">
        <f t="shared" si="5"/>
        <v/>
      </c>
    </row>
    <row r="326" spans="8:8" x14ac:dyDescent="0.2">
      <c r="H326" s="9" t="str">
        <f t="shared" si="5"/>
        <v/>
      </c>
    </row>
    <row r="327" spans="8:8" x14ac:dyDescent="0.2">
      <c r="H327" s="9" t="str">
        <f t="shared" si="5"/>
        <v/>
      </c>
    </row>
    <row r="328" spans="8:8" x14ac:dyDescent="0.2">
      <c r="H328" s="9" t="str">
        <f t="shared" si="5"/>
        <v/>
      </c>
    </row>
    <row r="329" spans="8:8" x14ac:dyDescent="0.2">
      <c r="H329" s="9" t="str">
        <f t="shared" si="5"/>
        <v/>
      </c>
    </row>
    <row r="330" spans="8:8" x14ac:dyDescent="0.2">
      <c r="H330" s="9" t="str">
        <f t="shared" si="5"/>
        <v/>
      </c>
    </row>
    <row r="331" spans="8:8" x14ac:dyDescent="0.2">
      <c r="H331" s="9" t="str">
        <f t="shared" si="5"/>
        <v/>
      </c>
    </row>
    <row r="332" spans="8:8" x14ac:dyDescent="0.2">
      <c r="H332" s="9" t="str">
        <f t="shared" si="5"/>
        <v/>
      </c>
    </row>
    <row r="333" spans="8:8" x14ac:dyDescent="0.2">
      <c r="H333" s="9" t="str">
        <f t="shared" si="5"/>
        <v/>
      </c>
    </row>
    <row r="334" spans="8:8" x14ac:dyDescent="0.2">
      <c r="H334" s="9" t="str">
        <f t="shared" si="5"/>
        <v/>
      </c>
    </row>
    <row r="335" spans="8:8" x14ac:dyDescent="0.2">
      <c r="H335" s="9" t="str">
        <f t="shared" si="5"/>
        <v/>
      </c>
    </row>
    <row r="336" spans="8:8" x14ac:dyDescent="0.2">
      <c r="H336" s="9" t="str">
        <f t="shared" si="5"/>
        <v/>
      </c>
    </row>
    <row r="337" spans="8:8" x14ac:dyDescent="0.2">
      <c r="H337" s="9" t="str">
        <f t="shared" si="5"/>
        <v/>
      </c>
    </row>
    <row r="338" spans="8:8" x14ac:dyDescent="0.2">
      <c r="H338" s="9" t="str">
        <f t="shared" si="5"/>
        <v/>
      </c>
    </row>
    <row r="339" spans="8:8" x14ac:dyDescent="0.2">
      <c r="H339" s="9" t="str">
        <f t="shared" si="5"/>
        <v/>
      </c>
    </row>
    <row r="340" spans="8:8" x14ac:dyDescent="0.2">
      <c r="H340" s="9" t="str">
        <f t="shared" si="5"/>
        <v/>
      </c>
    </row>
    <row r="341" spans="8:8" x14ac:dyDescent="0.2">
      <c r="H341" s="9" t="str">
        <f t="shared" si="5"/>
        <v/>
      </c>
    </row>
    <row r="342" spans="8:8" x14ac:dyDescent="0.2">
      <c r="H342" s="9" t="str">
        <f t="shared" si="5"/>
        <v/>
      </c>
    </row>
    <row r="343" spans="8:8" x14ac:dyDescent="0.2">
      <c r="H343" s="9" t="str">
        <f t="shared" si="5"/>
        <v/>
      </c>
    </row>
    <row r="344" spans="8:8" x14ac:dyDescent="0.2">
      <c r="H344" s="9" t="str">
        <f t="shared" si="5"/>
        <v/>
      </c>
    </row>
    <row r="345" spans="8:8" x14ac:dyDescent="0.2">
      <c r="H345" s="9" t="str">
        <f t="shared" si="5"/>
        <v/>
      </c>
    </row>
    <row r="346" spans="8:8" x14ac:dyDescent="0.2">
      <c r="H346" s="9" t="str">
        <f t="shared" si="5"/>
        <v/>
      </c>
    </row>
    <row r="347" spans="8:8" x14ac:dyDescent="0.2">
      <c r="H347" s="9" t="str">
        <f t="shared" si="5"/>
        <v/>
      </c>
    </row>
    <row r="348" spans="8:8" x14ac:dyDescent="0.2">
      <c r="H348" s="9" t="str">
        <f t="shared" si="5"/>
        <v/>
      </c>
    </row>
    <row r="349" spans="8:8" x14ac:dyDescent="0.2">
      <c r="H349" s="9" t="str">
        <f t="shared" si="5"/>
        <v/>
      </c>
    </row>
    <row r="350" spans="8:8" x14ac:dyDescent="0.2">
      <c r="H350" s="9" t="str">
        <f t="shared" si="5"/>
        <v/>
      </c>
    </row>
    <row r="351" spans="8:8" x14ac:dyDescent="0.2">
      <c r="H351" s="9" t="str">
        <f t="shared" si="5"/>
        <v/>
      </c>
    </row>
    <row r="352" spans="8:8" x14ac:dyDescent="0.2">
      <c r="H352" s="9" t="str">
        <f t="shared" si="5"/>
        <v/>
      </c>
    </row>
    <row r="353" spans="8:8" x14ac:dyDescent="0.2">
      <c r="H353" s="9" t="str">
        <f t="shared" si="5"/>
        <v/>
      </c>
    </row>
    <row r="354" spans="8:8" x14ac:dyDescent="0.2">
      <c r="H354" s="9" t="str">
        <f t="shared" si="5"/>
        <v/>
      </c>
    </row>
    <row r="355" spans="8:8" x14ac:dyDescent="0.2">
      <c r="H355" s="9" t="str">
        <f t="shared" si="5"/>
        <v/>
      </c>
    </row>
    <row r="356" spans="8:8" x14ac:dyDescent="0.2">
      <c r="H356" s="9" t="str">
        <f t="shared" si="5"/>
        <v/>
      </c>
    </row>
    <row r="357" spans="8:8" x14ac:dyDescent="0.2">
      <c r="H357" s="9" t="str">
        <f t="shared" si="5"/>
        <v/>
      </c>
    </row>
    <row r="358" spans="8:8" x14ac:dyDescent="0.2">
      <c r="H358" s="9" t="str">
        <f t="shared" si="5"/>
        <v/>
      </c>
    </row>
    <row r="359" spans="8:8" x14ac:dyDescent="0.2">
      <c r="H359" s="9" t="str">
        <f t="shared" si="5"/>
        <v/>
      </c>
    </row>
    <row r="360" spans="8:8" x14ac:dyDescent="0.2">
      <c r="H360" s="9" t="str">
        <f t="shared" si="5"/>
        <v/>
      </c>
    </row>
    <row r="361" spans="8:8" x14ac:dyDescent="0.2">
      <c r="H361" s="9" t="str">
        <f t="shared" si="5"/>
        <v/>
      </c>
    </row>
    <row r="362" spans="8:8" x14ac:dyDescent="0.2">
      <c r="H362" s="9" t="str">
        <f t="shared" si="5"/>
        <v/>
      </c>
    </row>
    <row r="363" spans="8:8" x14ac:dyDescent="0.2">
      <c r="H363" s="9" t="str">
        <f t="shared" si="5"/>
        <v/>
      </c>
    </row>
    <row r="364" spans="8:8" x14ac:dyDescent="0.2">
      <c r="H364" s="9" t="str">
        <f t="shared" si="5"/>
        <v/>
      </c>
    </row>
    <row r="365" spans="8:8" x14ac:dyDescent="0.2">
      <c r="H365" s="9" t="str">
        <f t="shared" si="5"/>
        <v/>
      </c>
    </row>
    <row r="366" spans="8:8" x14ac:dyDescent="0.2">
      <c r="H366" s="9" t="str">
        <f t="shared" si="5"/>
        <v/>
      </c>
    </row>
    <row r="367" spans="8:8" x14ac:dyDescent="0.2">
      <c r="H367" s="9" t="str">
        <f t="shared" si="5"/>
        <v/>
      </c>
    </row>
    <row r="368" spans="8:8" x14ac:dyDescent="0.2">
      <c r="H368" s="9" t="str">
        <f t="shared" si="5"/>
        <v/>
      </c>
    </row>
    <row r="369" spans="8:8" x14ac:dyDescent="0.2">
      <c r="H369" s="9" t="str">
        <f t="shared" si="5"/>
        <v/>
      </c>
    </row>
    <row r="370" spans="8:8" x14ac:dyDescent="0.2">
      <c r="H370" s="9" t="str">
        <f t="shared" si="5"/>
        <v/>
      </c>
    </row>
    <row r="371" spans="8:8" x14ac:dyDescent="0.2">
      <c r="H371" s="9" t="str">
        <f t="shared" si="5"/>
        <v/>
      </c>
    </row>
    <row r="372" spans="8:8" x14ac:dyDescent="0.2">
      <c r="H372" s="9" t="str">
        <f t="shared" si="5"/>
        <v/>
      </c>
    </row>
    <row r="373" spans="8:8" x14ac:dyDescent="0.2">
      <c r="H373" s="9" t="str">
        <f t="shared" si="5"/>
        <v/>
      </c>
    </row>
    <row r="374" spans="8:8" x14ac:dyDescent="0.2">
      <c r="H374" s="9" t="str">
        <f t="shared" si="5"/>
        <v/>
      </c>
    </row>
    <row r="375" spans="8:8" x14ac:dyDescent="0.2">
      <c r="H375" s="9" t="str">
        <f t="shared" si="5"/>
        <v/>
      </c>
    </row>
    <row r="376" spans="8:8" x14ac:dyDescent="0.2">
      <c r="H376" s="9" t="str">
        <f t="shared" si="5"/>
        <v/>
      </c>
    </row>
    <row r="377" spans="8:8" x14ac:dyDescent="0.2">
      <c r="H377" s="9" t="str">
        <f t="shared" si="5"/>
        <v/>
      </c>
    </row>
    <row r="378" spans="8:8" x14ac:dyDescent="0.2">
      <c r="H378" s="9" t="str">
        <f t="shared" si="5"/>
        <v/>
      </c>
    </row>
    <row r="379" spans="8:8" x14ac:dyDescent="0.2">
      <c r="H379" s="9" t="str">
        <f t="shared" si="5"/>
        <v/>
      </c>
    </row>
    <row r="380" spans="8:8" x14ac:dyDescent="0.2">
      <c r="H380" s="9" t="str">
        <f t="shared" si="5"/>
        <v/>
      </c>
    </row>
    <row r="381" spans="8:8" x14ac:dyDescent="0.2">
      <c r="H381" s="9" t="str">
        <f t="shared" si="5"/>
        <v/>
      </c>
    </row>
    <row r="382" spans="8:8" x14ac:dyDescent="0.2">
      <c r="H382" s="9" t="str">
        <f t="shared" si="5"/>
        <v/>
      </c>
    </row>
    <row r="383" spans="8:8" x14ac:dyDescent="0.2">
      <c r="H383" s="9" t="str">
        <f t="shared" si="5"/>
        <v/>
      </c>
    </row>
    <row r="384" spans="8:8" x14ac:dyDescent="0.2">
      <c r="H384" s="9" t="str">
        <f t="shared" si="5"/>
        <v/>
      </c>
    </row>
    <row r="385" spans="8:8" x14ac:dyDescent="0.2">
      <c r="H385" s="9" t="str">
        <f t="shared" si="5"/>
        <v/>
      </c>
    </row>
    <row r="386" spans="8:8" x14ac:dyDescent="0.2">
      <c r="H386" s="9" t="str">
        <f t="shared" si="5"/>
        <v/>
      </c>
    </row>
    <row r="387" spans="8:8" x14ac:dyDescent="0.2">
      <c r="H387" s="9" t="str">
        <f t="shared" ref="H387:H450" si="6">IF(A387="", "", G387/E387)</f>
        <v/>
      </c>
    </row>
    <row r="388" spans="8:8" x14ac:dyDescent="0.2">
      <c r="H388" s="9" t="str">
        <f t="shared" si="6"/>
        <v/>
      </c>
    </row>
    <row r="389" spans="8:8" x14ac:dyDescent="0.2">
      <c r="H389" s="9" t="str">
        <f t="shared" si="6"/>
        <v/>
      </c>
    </row>
    <row r="390" spans="8:8" x14ac:dyDescent="0.2">
      <c r="H390" s="9" t="str">
        <f t="shared" si="6"/>
        <v/>
      </c>
    </row>
    <row r="391" spans="8:8" x14ac:dyDescent="0.2">
      <c r="H391" s="9" t="str">
        <f t="shared" si="6"/>
        <v/>
      </c>
    </row>
    <row r="392" spans="8:8" x14ac:dyDescent="0.2">
      <c r="H392" s="9" t="str">
        <f t="shared" si="6"/>
        <v/>
      </c>
    </row>
    <row r="393" spans="8:8" x14ac:dyDescent="0.2">
      <c r="H393" s="9" t="str">
        <f t="shared" si="6"/>
        <v/>
      </c>
    </row>
    <row r="394" spans="8:8" x14ac:dyDescent="0.2">
      <c r="H394" s="9" t="str">
        <f t="shared" si="6"/>
        <v/>
      </c>
    </row>
    <row r="395" spans="8:8" x14ac:dyDescent="0.2">
      <c r="H395" s="9" t="str">
        <f t="shared" si="6"/>
        <v/>
      </c>
    </row>
    <row r="396" spans="8:8" x14ac:dyDescent="0.2">
      <c r="H396" s="9" t="str">
        <f t="shared" si="6"/>
        <v/>
      </c>
    </row>
    <row r="397" spans="8:8" x14ac:dyDescent="0.2">
      <c r="H397" s="9" t="str">
        <f t="shared" si="6"/>
        <v/>
      </c>
    </row>
    <row r="398" spans="8:8" x14ac:dyDescent="0.2">
      <c r="H398" s="9" t="str">
        <f t="shared" si="6"/>
        <v/>
      </c>
    </row>
    <row r="399" spans="8:8" x14ac:dyDescent="0.2">
      <c r="H399" s="9" t="str">
        <f t="shared" si="6"/>
        <v/>
      </c>
    </row>
    <row r="400" spans="8:8" x14ac:dyDescent="0.2">
      <c r="H400" s="9" t="str">
        <f t="shared" si="6"/>
        <v/>
      </c>
    </row>
    <row r="401" spans="8:8" x14ac:dyDescent="0.2">
      <c r="H401" s="9" t="str">
        <f t="shared" si="6"/>
        <v/>
      </c>
    </row>
    <row r="402" spans="8:8" x14ac:dyDescent="0.2">
      <c r="H402" s="9" t="str">
        <f t="shared" si="6"/>
        <v/>
      </c>
    </row>
    <row r="403" spans="8:8" x14ac:dyDescent="0.2">
      <c r="H403" s="9" t="str">
        <f t="shared" si="6"/>
        <v/>
      </c>
    </row>
    <row r="404" spans="8:8" x14ac:dyDescent="0.2">
      <c r="H404" s="9" t="str">
        <f t="shared" si="6"/>
        <v/>
      </c>
    </row>
    <row r="405" spans="8:8" x14ac:dyDescent="0.2">
      <c r="H405" s="9" t="str">
        <f t="shared" si="6"/>
        <v/>
      </c>
    </row>
    <row r="406" spans="8:8" x14ac:dyDescent="0.2">
      <c r="H406" s="9" t="str">
        <f t="shared" si="6"/>
        <v/>
      </c>
    </row>
    <row r="407" spans="8:8" x14ac:dyDescent="0.2">
      <c r="H407" s="9" t="str">
        <f t="shared" si="6"/>
        <v/>
      </c>
    </row>
    <row r="408" spans="8:8" x14ac:dyDescent="0.2">
      <c r="H408" s="9" t="str">
        <f t="shared" si="6"/>
        <v/>
      </c>
    </row>
    <row r="409" spans="8:8" x14ac:dyDescent="0.2">
      <c r="H409" s="9" t="str">
        <f t="shared" si="6"/>
        <v/>
      </c>
    </row>
    <row r="410" spans="8:8" x14ac:dyDescent="0.2">
      <c r="H410" s="9" t="str">
        <f t="shared" si="6"/>
        <v/>
      </c>
    </row>
    <row r="411" spans="8:8" x14ac:dyDescent="0.2">
      <c r="H411" s="9" t="str">
        <f t="shared" si="6"/>
        <v/>
      </c>
    </row>
    <row r="412" spans="8:8" x14ac:dyDescent="0.2">
      <c r="H412" s="9" t="str">
        <f t="shared" si="6"/>
        <v/>
      </c>
    </row>
    <row r="413" spans="8:8" x14ac:dyDescent="0.2">
      <c r="H413" s="9" t="str">
        <f t="shared" si="6"/>
        <v/>
      </c>
    </row>
    <row r="414" spans="8:8" x14ac:dyDescent="0.2">
      <c r="H414" s="9" t="str">
        <f t="shared" si="6"/>
        <v/>
      </c>
    </row>
    <row r="415" spans="8:8" x14ac:dyDescent="0.2">
      <c r="H415" s="9" t="str">
        <f t="shared" si="6"/>
        <v/>
      </c>
    </row>
    <row r="416" spans="8:8" x14ac:dyDescent="0.2">
      <c r="H416" s="9" t="str">
        <f t="shared" si="6"/>
        <v/>
      </c>
    </row>
    <row r="417" spans="8:8" x14ac:dyDescent="0.2">
      <c r="H417" s="9" t="str">
        <f t="shared" si="6"/>
        <v/>
      </c>
    </row>
    <row r="418" spans="8:8" x14ac:dyDescent="0.2">
      <c r="H418" s="9" t="str">
        <f t="shared" si="6"/>
        <v/>
      </c>
    </row>
    <row r="419" spans="8:8" x14ac:dyDescent="0.2">
      <c r="H419" s="9" t="str">
        <f t="shared" si="6"/>
        <v/>
      </c>
    </row>
    <row r="420" spans="8:8" x14ac:dyDescent="0.2">
      <c r="H420" s="9" t="str">
        <f t="shared" si="6"/>
        <v/>
      </c>
    </row>
    <row r="421" spans="8:8" x14ac:dyDescent="0.2">
      <c r="H421" s="9" t="str">
        <f t="shared" si="6"/>
        <v/>
      </c>
    </row>
    <row r="422" spans="8:8" x14ac:dyDescent="0.2">
      <c r="H422" s="9" t="str">
        <f t="shared" si="6"/>
        <v/>
      </c>
    </row>
    <row r="423" spans="8:8" x14ac:dyDescent="0.2">
      <c r="H423" s="9" t="str">
        <f t="shared" si="6"/>
        <v/>
      </c>
    </row>
    <row r="424" spans="8:8" x14ac:dyDescent="0.2">
      <c r="H424" s="9" t="str">
        <f t="shared" si="6"/>
        <v/>
      </c>
    </row>
    <row r="425" spans="8:8" x14ac:dyDescent="0.2">
      <c r="H425" s="9" t="str">
        <f t="shared" si="6"/>
        <v/>
      </c>
    </row>
    <row r="426" spans="8:8" x14ac:dyDescent="0.2">
      <c r="H426" s="9" t="str">
        <f t="shared" si="6"/>
        <v/>
      </c>
    </row>
    <row r="427" spans="8:8" x14ac:dyDescent="0.2">
      <c r="H427" s="9" t="str">
        <f t="shared" si="6"/>
        <v/>
      </c>
    </row>
    <row r="428" spans="8:8" x14ac:dyDescent="0.2">
      <c r="H428" s="9" t="str">
        <f t="shared" si="6"/>
        <v/>
      </c>
    </row>
    <row r="429" spans="8:8" x14ac:dyDescent="0.2">
      <c r="H429" s="9" t="str">
        <f t="shared" si="6"/>
        <v/>
      </c>
    </row>
    <row r="430" spans="8:8" x14ac:dyDescent="0.2">
      <c r="H430" s="9" t="str">
        <f t="shared" si="6"/>
        <v/>
      </c>
    </row>
    <row r="431" spans="8:8" x14ac:dyDescent="0.2">
      <c r="H431" s="9" t="str">
        <f t="shared" si="6"/>
        <v/>
      </c>
    </row>
    <row r="432" spans="8:8" x14ac:dyDescent="0.2">
      <c r="H432" s="9" t="str">
        <f t="shared" si="6"/>
        <v/>
      </c>
    </row>
    <row r="433" spans="8:8" x14ac:dyDescent="0.2">
      <c r="H433" s="9" t="str">
        <f t="shared" si="6"/>
        <v/>
      </c>
    </row>
    <row r="434" spans="8:8" x14ac:dyDescent="0.2">
      <c r="H434" s="9" t="str">
        <f t="shared" si="6"/>
        <v/>
      </c>
    </row>
    <row r="435" spans="8:8" x14ac:dyDescent="0.2">
      <c r="H435" s="9" t="str">
        <f t="shared" si="6"/>
        <v/>
      </c>
    </row>
    <row r="436" spans="8:8" x14ac:dyDescent="0.2">
      <c r="H436" s="9" t="str">
        <f t="shared" si="6"/>
        <v/>
      </c>
    </row>
    <row r="437" spans="8:8" x14ac:dyDescent="0.2">
      <c r="H437" s="9" t="str">
        <f t="shared" si="6"/>
        <v/>
      </c>
    </row>
    <row r="438" spans="8:8" x14ac:dyDescent="0.2">
      <c r="H438" s="9" t="str">
        <f t="shared" si="6"/>
        <v/>
      </c>
    </row>
    <row r="439" spans="8:8" x14ac:dyDescent="0.2">
      <c r="H439" s="9" t="str">
        <f t="shared" si="6"/>
        <v/>
      </c>
    </row>
    <row r="440" spans="8:8" x14ac:dyDescent="0.2">
      <c r="H440" s="9" t="str">
        <f t="shared" si="6"/>
        <v/>
      </c>
    </row>
    <row r="441" spans="8:8" x14ac:dyDescent="0.2">
      <c r="H441" s="9" t="str">
        <f t="shared" si="6"/>
        <v/>
      </c>
    </row>
    <row r="442" spans="8:8" x14ac:dyDescent="0.2">
      <c r="H442" s="9" t="str">
        <f t="shared" si="6"/>
        <v/>
      </c>
    </row>
    <row r="443" spans="8:8" x14ac:dyDescent="0.2">
      <c r="H443" s="9" t="str">
        <f t="shared" si="6"/>
        <v/>
      </c>
    </row>
    <row r="444" spans="8:8" x14ac:dyDescent="0.2">
      <c r="H444" s="9" t="str">
        <f t="shared" si="6"/>
        <v/>
      </c>
    </row>
    <row r="445" spans="8:8" x14ac:dyDescent="0.2">
      <c r="H445" s="9" t="str">
        <f t="shared" si="6"/>
        <v/>
      </c>
    </row>
    <row r="446" spans="8:8" x14ac:dyDescent="0.2">
      <c r="H446" s="9" t="str">
        <f t="shared" si="6"/>
        <v/>
      </c>
    </row>
    <row r="447" spans="8:8" x14ac:dyDescent="0.2">
      <c r="H447" s="9" t="str">
        <f t="shared" si="6"/>
        <v/>
      </c>
    </row>
    <row r="448" spans="8:8" x14ac:dyDescent="0.2">
      <c r="H448" s="9" t="str">
        <f t="shared" si="6"/>
        <v/>
      </c>
    </row>
    <row r="449" spans="8:8" x14ac:dyDescent="0.2">
      <c r="H449" s="9" t="str">
        <f t="shared" si="6"/>
        <v/>
      </c>
    </row>
    <row r="450" spans="8:8" x14ac:dyDescent="0.2">
      <c r="H450" s="9" t="str">
        <f t="shared" si="6"/>
        <v/>
      </c>
    </row>
    <row r="451" spans="8:8" x14ac:dyDescent="0.2">
      <c r="H451" s="9" t="str">
        <f t="shared" ref="H451:H514" si="7">IF(A451="", "", G451/E451)</f>
        <v/>
      </c>
    </row>
    <row r="452" spans="8:8" x14ac:dyDescent="0.2">
      <c r="H452" s="9" t="str">
        <f t="shared" si="7"/>
        <v/>
      </c>
    </row>
    <row r="453" spans="8:8" x14ac:dyDescent="0.2">
      <c r="H453" s="9" t="str">
        <f t="shared" si="7"/>
        <v/>
      </c>
    </row>
    <row r="454" spans="8:8" x14ac:dyDescent="0.2">
      <c r="H454" s="9" t="str">
        <f t="shared" si="7"/>
        <v/>
      </c>
    </row>
    <row r="455" spans="8:8" x14ac:dyDescent="0.2">
      <c r="H455" s="9" t="str">
        <f t="shared" si="7"/>
        <v/>
      </c>
    </row>
    <row r="456" spans="8:8" x14ac:dyDescent="0.2">
      <c r="H456" s="9" t="str">
        <f t="shared" si="7"/>
        <v/>
      </c>
    </row>
    <row r="457" spans="8:8" x14ac:dyDescent="0.2">
      <c r="H457" s="9" t="str">
        <f t="shared" si="7"/>
        <v/>
      </c>
    </row>
    <row r="458" spans="8:8" x14ac:dyDescent="0.2">
      <c r="H458" s="9" t="str">
        <f t="shared" si="7"/>
        <v/>
      </c>
    </row>
    <row r="459" spans="8:8" x14ac:dyDescent="0.2">
      <c r="H459" s="9" t="str">
        <f t="shared" si="7"/>
        <v/>
      </c>
    </row>
    <row r="460" spans="8:8" x14ac:dyDescent="0.2">
      <c r="H460" s="9" t="str">
        <f t="shared" si="7"/>
        <v/>
      </c>
    </row>
    <row r="461" spans="8:8" x14ac:dyDescent="0.2">
      <c r="H461" s="9" t="str">
        <f t="shared" si="7"/>
        <v/>
      </c>
    </row>
    <row r="462" spans="8:8" x14ac:dyDescent="0.2">
      <c r="H462" s="9" t="str">
        <f t="shared" si="7"/>
        <v/>
      </c>
    </row>
    <row r="463" spans="8:8" x14ac:dyDescent="0.2">
      <c r="H463" s="9" t="str">
        <f t="shared" si="7"/>
        <v/>
      </c>
    </row>
    <row r="464" spans="8:8" x14ac:dyDescent="0.2">
      <c r="H464" s="9" t="str">
        <f t="shared" si="7"/>
        <v/>
      </c>
    </row>
    <row r="465" spans="8:8" x14ac:dyDescent="0.2">
      <c r="H465" s="9" t="str">
        <f t="shared" si="7"/>
        <v/>
      </c>
    </row>
    <row r="466" spans="8:8" x14ac:dyDescent="0.2">
      <c r="H466" s="9" t="str">
        <f t="shared" si="7"/>
        <v/>
      </c>
    </row>
    <row r="467" spans="8:8" x14ac:dyDescent="0.2">
      <c r="H467" s="9" t="str">
        <f t="shared" si="7"/>
        <v/>
      </c>
    </row>
    <row r="468" spans="8:8" x14ac:dyDescent="0.2">
      <c r="H468" s="9" t="str">
        <f t="shared" si="7"/>
        <v/>
      </c>
    </row>
    <row r="469" spans="8:8" x14ac:dyDescent="0.2">
      <c r="H469" s="9" t="str">
        <f t="shared" si="7"/>
        <v/>
      </c>
    </row>
    <row r="470" spans="8:8" x14ac:dyDescent="0.2">
      <c r="H470" s="9" t="str">
        <f t="shared" si="7"/>
        <v/>
      </c>
    </row>
    <row r="471" spans="8:8" x14ac:dyDescent="0.2">
      <c r="H471" s="9" t="str">
        <f t="shared" si="7"/>
        <v/>
      </c>
    </row>
    <row r="472" spans="8:8" x14ac:dyDescent="0.2">
      <c r="H472" s="9" t="str">
        <f t="shared" si="7"/>
        <v/>
      </c>
    </row>
    <row r="473" spans="8:8" x14ac:dyDescent="0.2">
      <c r="H473" s="9" t="str">
        <f t="shared" si="7"/>
        <v/>
      </c>
    </row>
    <row r="474" spans="8:8" x14ac:dyDescent="0.2">
      <c r="H474" s="9" t="str">
        <f t="shared" si="7"/>
        <v/>
      </c>
    </row>
    <row r="475" spans="8:8" x14ac:dyDescent="0.2">
      <c r="H475" s="9" t="str">
        <f t="shared" si="7"/>
        <v/>
      </c>
    </row>
    <row r="476" spans="8:8" x14ac:dyDescent="0.2">
      <c r="H476" s="9" t="str">
        <f t="shared" si="7"/>
        <v/>
      </c>
    </row>
    <row r="477" spans="8:8" x14ac:dyDescent="0.2">
      <c r="H477" s="9" t="str">
        <f t="shared" si="7"/>
        <v/>
      </c>
    </row>
    <row r="478" spans="8:8" x14ac:dyDescent="0.2">
      <c r="H478" s="9" t="str">
        <f t="shared" si="7"/>
        <v/>
      </c>
    </row>
    <row r="479" spans="8:8" x14ac:dyDescent="0.2">
      <c r="H479" s="9" t="str">
        <f t="shared" si="7"/>
        <v/>
      </c>
    </row>
    <row r="480" spans="8:8" x14ac:dyDescent="0.2">
      <c r="H480" s="9" t="str">
        <f t="shared" si="7"/>
        <v/>
      </c>
    </row>
    <row r="481" spans="8:8" x14ac:dyDescent="0.2">
      <c r="H481" s="9" t="str">
        <f t="shared" si="7"/>
        <v/>
      </c>
    </row>
    <row r="482" spans="8:8" x14ac:dyDescent="0.2">
      <c r="H482" s="9" t="str">
        <f t="shared" si="7"/>
        <v/>
      </c>
    </row>
    <row r="483" spans="8:8" x14ac:dyDescent="0.2">
      <c r="H483" s="9" t="str">
        <f t="shared" si="7"/>
        <v/>
      </c>
    </row>
    <row r="484" spans="8:8" x14ac:dyDescent="0.2">
      <c r="H484" s="9" t="str">
        <f t="shared" si="7"/>
        <v/>
      </c>
    </row>
    <row r="485" spans="8:8" x14ac:dyDescent="0.2">
      <c r="H485" s="9" t="str">
        <f t="shared" si="7"/>
        <v/>
      </c>
    </row>
    <row r="486" spans="8:8" x14ac:dyDescent="0.2">
      <c r="H486" s="9" t="str">
        <f t="shared" si="7"/>
        <v/>
      </c>
    </row>
    <row r="487" spans="8:8" x14ac:dyDescent="0.2">
      <c r="H487" s="9" t="str">
        <f t="shared" si="7"/>
        <v/>
      </c>
    </row>
    <row r="488" spans="8:8" x14ac:dyDescent="0.2">
      <c r="H488" s="9" t="str">
        <f t="shared" si="7"/>
        <v/>
      </c>
    </row>
    <row r="489" spans="8:8" x14ac:dyDescent="0.2">
      <c r="H489" s="9" t="str">
        <f t="shared" si="7"/>
        <v/>
      </c>
    </row>
    <row r="490" spans="8:8" x14ac:dyDescent="0.2">
      <c r="H490" s="9" t="str">
        <f t="shared" si="7"/>
        <v/>
      </c>
    </row>
    <row r="491" spans="8:8" x14ac:dyDescent="0.2">
      <c r="H491" s="9" t="str">
        <f t="shared" si="7"/>
        <v/>
      </c>
    </row>
    <row r="492" spans="8:8" x14ac:dyDescent="0.2">
      <c r="H492" s="9" t="str">
        <f t="shared" si="7"/>
        <v/>
      </c>
    </row>
    <row r="493" spans="8:8" x14ac:dyDescent="0.2">
      <c r="H493" s="9" t="str">
        <f t="shared" si="7"/>
        <v/>
      </c>
    </row>
    <row r="494" spans="8:8" x14ac:dyDescent="0.2">
      <c r="H494" s="9" t="str">
        <f t="shared" si="7"/>
        <v/>
      </c>
    </row>
    <row r="495" spans="8:8" x14ac:dyDescent="0.2">
      <c r="H495" s="9" t="str">
        <f t="shared" si="7"/>
        <v/>
      </c>
    </row>
    <row r="496" spans="8:8" x14ac:dyDescent="0.2">
      <c r="H496" s="9" t="str">
        <f t="shared" si="7"/>
        <v/>
      </c>
    </row>
    <row r="497" spans="8:8" x14ac:dyDescent="0.2">
      <c r="H497" s="9" t="str">
        <f t="shared" si="7"/>
        <v/>
      </c>
    </row>
    <row r="498" spans="8:8" x14ac:dyDescent="0.2">
      <c r="H498" s="9" t="str">
        <f t="shared" si="7"/>
        <v/>
      </c>
    </row>
    <row r="499" spans="8:8" x14ac:dyDescent="0.2">
      <c r="H499" s="9" t="str">
        <f t="shared" si="7"/>
        <v/>
      </c>
    </row>
    <row r="500" spans="8:8" x14ac:dyDescent="0.2">
      <c r="H500" s="9" t="str">
        <f t="shared" si="7"/>
        <v/>
      </c>
    </row>
    <row r="501" spans="8:8" x14ac:dyDescent="0.2">
      <c r="H501" s="9" t="str">
        <f t="shared" si="7"/>
        <v/>
      </c>
    </row>
    <row r="502" spans="8:8" x14ac:dyDescent="0.2">
      <c r="H502" s="9" t="str">
        <f t="shared" si="7"/>
        <v/>
      </c>
    </row>
    <row r="503" spans="8:8" x14ac:dyDescent="0.2">
      <c r="H503" s="9" t="str">
        <f t="shared" si="7"/>
        <v/>
      </c>
    </row>
    <row r="504" spans="8:8" x14ac:dyDescent="0.2">
      <c r="H504" s="9" t="str">
        <f t="shared" si="7"/>
        <v/>
      </c>
    </row>
    <row r="505" spans="8:8" x14ac:dyDescent="0.2">
      <c r="H505" s="9" t="str">
        <f t="shared" si="7"/>
        <v/>
      </c>
    </row>
    <row r="506" spans="8:8" x14ac:dyDescent="0.2">
      <c r="H506" s="9" t="str">
        <f t="shared" si="7"/>
        <v/>
      </c>
    </row>
    <row r="507" spans="8:8" x14ac:dyDescent="0.2">
      <c r="H507" s="9" t="str">
        <f t="shared" si="7"/>
        <v/>
      </c>
    </row>
    <row r="508" spans="8:8" x14ac:dyDescent="0.2">
      <c r="H508" s="9" t="str">
        <f t="shared" si="7"/>
        <v/>
      </c>
    </row>
    <row r="509" spans="8:8" x14ac:dyDescent="0.2">
      <c r="H509" s="9" t="str">
        <f t="shared" si="7"/>
        <v/>
      </c>
    </row>
    <row r="510" spans="8:8" x14ac:dyDescent="0.2">
      <c r="H510" s="9" t="str">
        <f t="shared" si="7"/>
        <v/>
      </c>
    </row>
    <row r="511" spans="8:8" x14ac:dyDescent="0.2">
      <c r="H511" s="9" t="str">
        <f t="shared" si="7"/>
        <v/>
      </c>
    </row>
    <row r="512" spans="8:8" x14ac:dyDescent="0.2">
      <c r="H512" s="9" t="str">
        <f t="shared" si="7"/>
        <v/>
      </c>
    </row>
    <row r="513" spans="8:8" x14ac:dyDescent="0.2">
      <c r="H513" s="9" t="str">
        <f t="shared" si="7"/>
        <v/>
      </c>
    </row>
    <row r="514" spans="8:8" x14ac:dyDescent="0.2">
      <c r="H514" s="9" t="str">
        <f t="shared" si="7"/>
        <v/>
      </c>
    </row>
    <row r="515" spans="8:8" x14ac:dyDescent="0.2">
      <c r="H515" s="9" t="str">
        <f t="shared" ref="H515:H578" si="8">IF(A515="", "", G515/E515)</f>
        <v/>
      </c>
    </row>
    <row r="516" spans="8:8" x14ac:dyDescent="0.2">
      <c r="H516" s="9" t="str">
        <f t="shared" si="8"/>
        <v/>
      </c>
    </row>
    <row r="517" spans="8:8" x14ac:dyDescent="0.2">
      <c r="H517" s="9" t="str">
        <f t="shared" si="8"/>
        <v/>
      </c>
    </row>
    <row r="518" spans="8:8" x14ac:dyDescent="0.2">
      <c r="H518" s="9" t="str">
        <f t="shared" si="8"/>
        <v/>
      </c>
    </row>
    <row r="519" spans="8:8" x14ac:dyDescent="0.2">
      <c r="H519" s="9" t="str">
        <f t="shared" si="8"/>
        <v/>
      </c>
    </row>
    <row r="520" spans="8:8" x14ac:dyDescent="0.2">
      <c r="H520" s="9" t="str">
        <f t="shared" si="8"/>
        <v/>
      </c>
    </row>
    <row r="521" spans="8:8" x14ac:dyDescent="0.2">
      <c r="H521" s="9" t="str">
        <f t="shared" si="8"/>
        <v/>
      </c>
    </row>
    <row r="522" spans="8:8" x14ac:dyDescent="0.2">
      <c r="H522" s="9" t="str">
        <f t="shared" si="8"/>
        <v/>
      </c>
    </row>
    <row r="523" spans="8:8" x14ac:dyDescent="0.2">
      <c r="H523" s="9" t="str">
        <f t="shared" si="8"/>
        <v/>
      </c>
    </row>
    <row r="524" spans="8:8" x14ac:dyDescent="0.2">
      <c r="H524" s="9" t="str">
        <f t="shared" si="8"/>
        <v/>
      </c>
    </row>
    <row r="525" spans="8:8" x14ac:dyDescent="0.2">
      <c r="H525" s="9" t="str">
        <f t="shared" si="8"/>
        <v/>
      </c>
    </row>
    <row r="526" spans="8:8" x14ac:dyDescent="0.2">
      <c r="H526" s="9" t="str">
        <f t="shared" si="8"/>
        <v/>
      </c>
    </row>
    <row r="527" spans="8:8" x14ac:dyDescent="0.2">
      <c r="H527" s="9" t="str">
        <f t="shared" si="8"/>
        <v/>
      </c>
    </row>
    <row r="528" spans="8:8" x14ac:dyDescent="0.2">
      <c r="H528" s="9" t="str">
        <f t="shared" si="8"/>
        <v/>
      </c>
    </row>
    <row r="529" spans="8:8" x14ac:dyDescent="0.2">
      <c r="H529" s="9" t="str">
        <f t="shared" si="8"/>
        <v/>
      </c>
    </row>
    <row r="530" spans="8:8" x14ac:dyDescent="0.2">
      <c r="H530" s="9" t="str">
        <f t="shared" si="8"/>
        <v/>
      </c>
    </row>
    <row r="531" spans="8:8" x14ac:dyDescent="0.2">
      <c r="H531" s="9" t="str">
        <f t="shared" si="8"/>
        <v/>
      </c>
    </row>
    <row r="532" spans="8:8" x14ac:dyDescent="0.2">
      <c r="H532" s="9" t="str">
        <f t="shared" si="8"/>
        <v/>
      </c>
    </row>
    <row r="533" spans="8:8" x14ac:dyDescent="0.2">
      <c r="H533" s="9" t="str">
        <f t="shared" si="8"/>
        <v/>
      </c>
    </row>
    <row r="534" spans="8:8" x14ac:dyDescent="0.2">
      <c r="H534" s="9" t="str">
        <f t="shared" si="8"/>
        <v/>
      </c>
    </row>
    <row r="535" spans="8:8" x14ac:dyDescent="0.2">
      <c r="H535" s="9" t="str">
        <f t="shared" si="8"/>
        <v/>
      </c>
    </row>
    <row r="536" spans="8:8" x14ac:dyDescent="0.2">
      <c r="H536" s="9" t="str">
        <f t="shared" si="8"/>
        <v/>
      </c>
    </row>
    <row r="537" spans="8:8" x14ac:dyDescent="0.2">
      <c r="H537" s="9" t="str">
        <f t="shared" si="8"/>
        <v/>
      </c>
    </row>
    <row r="538" spans="8:8" x14ac:dyDescent="0.2">
      <c r="H538" s="9" t="str">
        <f t="shared" si="8"/>
        <v/>
      </c>
    </row>
    <row r="539" spans="8:8" x14ac:dyDescent="0.2">
      <c r="H539" s="9" t="str">
        <f t="shared" si="8"/>
        <v/>
      </c>
    </row>
    <row r="540" spans="8:8" x14ac:dyDescent="0.2">
      <c r="H540" s="9" t="str">
        <f t="shared" si="8"/>
        <v/>
      </c>
    </row>
    <row r="541" spans="8:8" x14ac:dyDescent="0.2">
      <c r="H541" s="9" t="str">
        <f t="shared" si="8"/>
        <v/>
      </c>
    </row>
    <row r="542" spans="8:8" x14ac:dyDescent="0.2">
      <c r="H542" s="9" t="str">
        <f t="shared" si="8"/>
        <v/>
      </c>
    </row>
    <row r="543" spans="8:8" x14ac:dyDescent="0.2">
      <c r="H543" s="9" t="str">
        <f t="shared" si="8"/>
        <v/>
      </c>
    </row>
    <row r="544" spans="8:8" x14ac:dyDescent="0.2">
      <c r="H544" s="9" t="str">
        <f t="shared" si="8"/>
        <v/>
      </c>
    </row>
    <row r="545" spans="8:8" x14ac:dyDescent="0.2">
      <c r="H545" s="9" t="str">
        <f t="shared" si="8"/>
        <v/>
      </c>
    </row>
    <row r="546" spans="8:8" x14ac:dyDescent="0.2">
      <c r="H546" s="9" t="str">
        <f t="shared" si="8"/>
        <v/>
      </c>
    </row>
    <row r="547" spans="8:8" x14ac:dyDescent="0.2">
      <c r="H547" s="9" t="str">
        <f t="shared" si="8"/>
        <v/>
      </c>
    </row>
    <row r="548" spans="8:8" x14ac:dyDescent="0.2">
      <c r="H548" s="9" t="str">
        <f t="shared" si="8"/>
        <v/>
      </c>
    </row>
    <row r="549" spans="8:8" x14ac:dyDescent="0.2">
      <c r="H549" s="9" t="str">
        <f t="shared" si="8"/>
        <v/>
      </c>
    </row>
    <row r="550" spans="8:8" x14ac:dyDescent="0.2">
      <c r="H550" s="9" t="str">
        <f t="shared" si="8"/>
        <v/>
      </c>
    </row>
    <row r="551" spans="8:8" x14ac:dyDescent="0.2">
      <c r="H551" s="9" t="str">
        <f t="shared" si="8"/>
        <v/>
      </c>
    </row>
    <row r="552" spans="8:8" x14ac:dyDescent="0.2">
      <c r="H552" s="9" t="str">
        <f t="shared" si="8"/>
        <v/>
      </c>
    </row>
    <row r="553" spans="8:8" x14ac:dyDescent="0.2">
      <c r="H553" s="9" t="str">
        <f t="shared" si="8"/>
        <v/>
      </c>
    </row>
    <row r="554" spans="8:8" x14ac:dyDescent="0.2">
      <c r="H554" s="9" t="str">
        <f t="shared" si="8"/>
        <v/>
      </c>
    </row>
    <row r="555" spans="8:8" x14ac:dyDescent="0.2">
      <c r="H555" s="9" t="str">
        <f t="shared" si="8"/>
        <v/>
      </c>
    </row>
    <row r="556" spans="8:8" x14ac:dyDescent="0.2">
      <c r="H556" s="9" t="str">
        <f t="shared" si="8"/>
        <v/>
      </c>
    </row>
    <row r="557" spans="8:8" x14ac:dyDescent="0.2">
      <c r="H557" s="9" t="str">
        <f t="shared" si="8"/>
        <v/>
      </c>
    </row>
    <row r="558" spans="8:8" x14ac:dyDescent="0.2">
      <c r="H558" s="9" t="str">
        <f t="shared" si="8"/>
        <v/>
      </c>
    </row>
    <row r="559" spans="8:8" x14ac:dyDescent="0.2">
      <c r="H559" s="9" t="str">
        <f t="shared" si="8"/>
        <v/>
      </c>
    </row>
    <row r="560" spans="8:8" x14ac:dyDescent="0.2">
      <c r="H560" s="9" t="str">
        <f t="shared" si="8"/>
        <v/>
      </c>
    </row>
    <row r="561" spans="8:8" x14ac:dyDescent="0.2">
      <c r="H561" s="9" t="str">
        <f t="shared" si="8"/>
        <v/>
      </c>
    </row>
    <row r="562" spans="8:8" x14ac:dyDescent="0.2">
      <c r="H562" s="9" t="str">
        <f t="shared" si="8"/>
        <v/>
      </c>
    </row>
    <row r="563" spans="8:8" x14ac:dyDescent="0.2">
      <c r="H563" s="9" t="str">
        <f t="shared" si="8"/>
        <v/>
      </c>
    </row>
    <row r="564" spans="8:8" x14ac:dyDescent="0.2">
      <c r="H564" s="9" t="str">
        <f t="shared" si="8"/>
        <v/>
      </c>
    </row>
    <row r="565" spans="8:8" x14ac:dyDescent="0.2">
      <c r="H565" s="9" t="str">
        <f t="shared" si="8"/>
        <v/>
      </c>
    </row>
    <row r="566" spans="8:8" x14ac:dyDescent="0.2">
      <c r="H566" s="9" t="str">
        <f t="shared" si="8"/>
        <v/>
      </c>
    </row>
    <row r="567" spans="8:8" x14ac:dyDescent="0.2">
      <c r="H567" s="9" t="str">
        <f t="shared" si="8"/>
        <v/>
      </c>
    </row>
    <row r="568" spans="8:8" x14ac:dyDescent="0.2">
      <c r="H568" s="9" t="str">
        <f t="shared" si="8"/>
        <v/>
      </c>
    </row>
    <row r="569" spans="8:8" x14ac:dyDescent="0.2">
      <c r="H569" s="9" t="str">
        <f t="shared" si="8"/>
        <v/>
      </c>
    </row>
    <row r="570" spans="8:8" x14ac:dyDescent="0.2">
      <c r="H570" s="9" t="str">
        <f t="shared" si="8"/>
        <v/>
      </c>
    </row>
    <row r="571" spans="8:8" x14ac:dyDescent="0.2">
      <c r="H571" s="9" t="str">
        <f t="shared" si="8"/>
        <v/>
      </c>
    </row>
    <row r="572" spans="8:8" x14ac:dyDescent="0.2">
      <c r="H572" s="9" t="str">
        <f t="shared" si="8"/>
        <v/>
      </c>
    </row>
    <row r="573" spans="8:8" x14ac:dyDescent="0.2">
      <c r="H573" s="9" t="str">
        <f t="shared" si="8"/>
        <v/>
      </c>
    </row>
    <row r="574" spans="8:8" x14ac:dyDescent="0.2">
      <c r="H574" s="9" t="str">
        <f t="shared" si="8"/>
        <v/>
      </c>
    </row>
    <row r="575" spans="8:8" x14ac:dyDescent="0.2">
      <c r="H575" s="9" t="str">
        <f t="shared" si="8"/>
        <v/>
      </c>
    </row>
    <row r="576" spans="8:8" x14ac:dyDescent="0.2">
      <c r="H576" s="9" t="str">
        <f t="shared" si="8"/>
        <v/>
      </c>
    </row>
    <row r="577" spans="8:8" x14ac:dyDescent="0.2">
      <c r="H577" s="9" t="str">
        <f t="shared" si="8"/>
        <v/>
      </c>
    </row>
    <row r="578" spans="8:8" x14ac:dyDescent="0.2">
      <c r="H578" s="9" t="str">
        <f t="shared" si="8"/>
        <v/>
      </c>
    </row>
    <row r="579" spans="8:8" x14ac:dyDescent="0.2">
      <c r="H579" s="9" t="str">
        <f t="shared" ref="H579:H642" si="9">IF(A579="", "", G579/E579)</f>
        <v/>
      </c>
    </row>
    <row r="580" spans="8:8" x14ac:dyDescent="0.2">
      <c r="H580" s="9" t="str">
        <f t="shared" si="9"/>
        <v/>
      </c>
    </row>
    <row r="581" spans="8:8" x14ac:dyDescent="0.2">
      <c r="H581" s="9" t="str">
        <f t="shared" si="9"/>
        <v/>
      </c>
    </row>
    <row r="582" spans="8:8" x14ac:dyDescent="0.2">
      <c r="H582" s="9" t="str">
        <f t="shared" si="9"/>
        <v/>
      </c>
    </row>
    <row r="583" spans="8:8" x14ac:dyDescent="0.2">
      <c r="H583" s="9" t="str">
        <f t="shared" si="9"/>
        <v/>
      </c>
    </row>
    <row r="584" spans="8:8" x14ac:dyDescent="0.2">
      <c r="H584" s="9" t="str">
        <f t="shared" si="9"/>
        <v/>
      </c>
    </row>
    <row r="585" spans="8:8" x14ac:dyDescent="0.2">
      <c r="H585" s="9" t="str">
        <f t="shared" si="9"/>
        <v/>
      </c>
    </row>
    <row r="586" spans="8:8" x14ac:dyDescent="0.2">
      <c r="H586" s="9" t="str">
        <f t="shared" si="9"/>
        <v/>
      </c>
    </row>
    <row r="587" spans="8:8" x14ac:dyDescent="0.2">
      <c r="H587" s="9" t="str">
        <f t="shared" si="9"/>
        <v/>
      </c>
    </row>
    <row r="588" spans="8:8" x14ac:dyDescent="0.2">
      <c r="H588" s="9" t="str">
        <f t="shared" si="9"/>
        <v/>
      </c>
    </row>
    <row r="589" spans="8:8" x14ac:dyDescent="0.2">
      <c r="H589" s="9" t="str">
        <f t="shared" si="9"/>
        <v/>
      </c>
    </row>
    <row r="590" spans="8:8" x14ac:dyDescent="0.2">
      <c r="H590" s="9" t="str">
        <f t="shared" si="9"/>
        <v/>
      </c>
    </row>
    <row r="591" spans="8:8" x14ac:dyDescent="0.2">
      <c r="H591" s="9" t="str">
        <f t="shared" si="9"/>
        <v/>
      </c>
    </row>
    <row r="592" spans="8:8" x14ac:dyDescent="0.2">
      <c r="H592" s="9" t="str">
        <f t="shared" si="9"/>
        <v/>
      </c>
    </row>
    <row r="593" spans="8:8" x14ac:dyDescent="0.2">
      <c r="H593" s="9" t="str">
        <f t="shared" si="9"/>
        <v/>
      </c>
    </row>
    <row r="594" spans="8:8" x14ac:dyDescent="0.2">
      <c r="H594" s="9" t="str">
        <f t="shared" si="9"/>
        <v/>
      </c>
    </row>
    <row r="595" spans="8:8" x14ac:dyDescent="0.2">
      <c r="H595" s="9" t="str">
        <f t="shared" si="9"/>
        <v/>
      </c>
    </row>
    <row r="596" spans="8:8" x14ac:dyDescent="0.2">
      <c r="H596" s="9" t="str">
        <f t="shared" si="9"/>
        <v/>
      </c>
    </row>
    <row r="597" spans="8:8" x14ac:dyDescent="0.2">
      <c r="H597" s="9" t="str">
        <f t="shared" si="9"/>
        <v/>
      </c>
    </row>
    <row r="598" spans="8:8" x14ac:dyDescent="0.2">
      <c r="H598" s="9" t="str">
        <f t="shared" si="9"/>
        <v/>
      </c>
    </row>
    <row r="599" spans="8:8" x14ac:dyDescent="0.2">
      <c r="H599" s="9" t="str">
        <f t="shared" si="9"/>
        <v/>
      </c>
    </row>
    <row r="600" spans="8:8" x14ac:dyDescent="0.2">
      <c r="H600" s="9" t="str">
        <f t="shared" si="9"/>
        <v/>
      </c>
    </row>
    <row r="601" spans="8:8" x14ac:dyDescent="0.2">
      <c r="H601" s="9" t="str">
        <f t="shared" si="9"/>
        <v/>
      </c>
    </row>
    <row r="602" spans="8:8" x14ac:dyDescent="0.2">
      <c r="H602" s="9" t="str">
        <f t="shared" si="9"/>
        <v/>
      </c>
    </row>
    <row r="603" spans="8:8" x14ac:dyDescent="0.2">
      <c r="H603" s="9" t="str">
        <f t="shared" si="9"/>
        <v/>
      </c>
    </row>
    <row r="604" spans="8:8" x14ac:dyDescent="0.2">
      <c r="H604" s="9" t="str">
        <f t="shared" si="9"/>
        <v/>
      </c>
    </row>
    <row r="605" spans="8:8" x14ac:dyDescent="0.2">
      <c r="H605" s="9" t="str">
        <f t="shared" si="9"/>
        <v/>
      </c>
    </row>
    <row r="606" spans="8:8" x14ac:dyDescent="0.2">
      <c r="H606" s="9" t="str">
        <f t="shared" si="9"/>
        <v/>
      </c>
    </row>
    <row r="607" spans="8:8" x14ac:dyDescent="0.2">
      <c r="H607" s="9" t="str">
        <f t="shared" si="9"/>
        <v/>
      </c>
    </row>
    <row r="608" spans="8:8" x14ac:dyDescent="0.2">
      <c r="H608" s="9" t="str">
        <f t="shared" si="9"/>
        <v/>
      </c>
    </row>
    <row r="609" spans="8:8" x14ac:dyDescent="0.2">
      <c r="H609" s="9" t="str">
        <f t="shared" si="9"/>
        <v/>
      </c>
    </row>
    <row r="610" spans="8:8" x14ac:dyDescent="0.2">
      <c r="H610" s="9" t="str">
        <f t="shared" si="9"/>
        <v/>
      </c>
    </row>
    <row r="611" spans="8:8" x14ac:dyDescent="0.2">
      <c r="H611" s="9" t="str">
        <f t="shared" si="9"/>
        <v/>
      </c>
    </row>
    <row r="612" spans="8:8" x14ac:dyDescent="0.2">
      <c r="H612" s="9" t="str">
        <f t="shared" si="9"/>
        <v/>
      </c>
    </row>
    <row r="613" spans="8:8" x14ac:dyDescent="0.2">
      <c r="H613" s="9" t="str">
        <f t="shared" si="9"/>
        <v/>
      </c>
    </row>
    <row r="614" spans="8:8" x14ac:dyDescent="0.2">
      <c r="H614" s="9" t="str">
        <f t="shared" si="9"/>
        <v/>
      </c>
    </row>
    <row r="615" spans="8:8" x14ac:dyDescent="0.2">
      <c r="H615" s="9" t="str">
        <f t="shared" si="9"/>
        <v/>
      </c>
    </row>
    <row r="616" spans="8:8" x14ac:dyDescent="0.2">
      <c r="H616" s="9" t="str">
        <f t="shared" si="9"/>
        <v/>
      </c>
    </row>
    <row r="617" spans="8:8" x14ac:dyDescent="0.2">
      <c r="H617" s="9" t="str">
        <f t="shared" si="9"/>
        <v/>
      </c>
    </row>
    <row r="618" spans="8:8" x14ac:dyDescent="0.2">
      <c r="H618" s="9" t="str">
        <f t="shared" si="9"/>
        <v/>
      </c>
    </row>
    <row r="619" spans="8:8" x14ac:dyDescent="0.2">
      <c r="H619" s="9" t="str">
        <f t="shared" si="9"/>
        <v/>
      </c>
    </row>
    <row r="620" spans="8:8" x14ac:dyDescent="0.2">
      <c r="H620" s="9" t="str">
        <f t="shared" si="9"/>
        <v/>
      </c>
    </row>
    <row r="621" spans="8:8" x14ac:dyDescent="0.2">
      <c r="H621" s="9" t="str">
        <f t="shared" si="9"/>
        <v/>
      </c>
    </row>
    <row r="622" spans="8:8" x14ac:dyDescent="0.2">
      <c r="H622" s="9" t="str">
        <f t="shared" si="9"/>
        <v/>
      </c>
    </row>
    <row r="623" spans="8:8" x14ac:dyDescent="0.2">
      <c r="H623" s="9" t="str">
        <f t="shared" si="9"/>
        <v/>
      </c>
    </row>
    <row r="624" spans="8:8" x14ac:dyDescent="0.2">
      <c r="H624" s="9" t="str">
        <f t="shared" si="9"/>
        <v/>
      </c>
    </row>
    <row r="625" spans="8:8" x14ac:dyDescent="0.2">
      <c r="H625" s="9" t="str">
        <f t="shared" si="9"/>
        <v/>
      </c>
    </row>
    <row r="626" spans="8:8" x14ac:dyDescent="0.2">
      <c r="H626" s="9" t="str">
        <f t="shared" si="9"/>
        <v/>
      </c>
    </row>
    <row r="627" spans="8:8" x14ac:dyDescent="0.2">
      <c r="H627" s="9" t="str">
        <f t="shared" si="9"/>
        <v/>
      </c>
    </row>
    <row r="628" spans="8:8" x14ac:dyDescent="0.2">
      <c r="H628" s="9" t="str">
        <f t="shared" si="9"/>
        <v/>
      </c>
    </row>
    <row r="629" spans="8:8" x14ac:dyDescent="0.2">
      <c r="H629" s="9" t="str">
        <f t="shared" si="9"/>
        <v/>
      </c>
    </row>
    <row r="630" spans="8:8" x14ac:dyDescent="0.2">
      <c r="H630" s="9" t="str">
        <f t="shared" si="9"/>
        <v/>
      </c>
    </row>
    <row r="631" spans="8:8" x14ac:dyDescent="0.2">
      <c r="H631" s="9" t="str">
        <f t="shared" si="9"/>
        <v/>
      </c>
    </row>
    <row r="632" spans="8:8" x14ac:dyDescent="0.2">
      <c r="H632" s="9" t="str">
        <f t="shared" si="9"/>
        <v/>
      </c>
    </row>
    <row r="633" spans="8:8" x14ac:dyDescent="0.2">
      <c r="H633" s="9" t="str">
        <f t="shared" si="9"/>
        <v/>
      </c>
    </row>
    <row r="634" spans="8:8" x14ac:dyDescent="0.2">
      <c r="H634" s="9" t="str">
        <f t="shared" si="9"/>
        <v/>
      </c>
    </row>
    <row r="635" spans="8:8" x14ac:dyDescent="0.2">
      <c r="H635" s="9" t="str">
        <f t="shared" si="9"/>
        <v/>
      </c>
    </row>
    <row r="636" spans="8:8" x14ac:dyDescent="0.2">
      <c r="H636" s="9" t="str">
        <f t="shared" si="9"/>
        <v/>
      </c>
    </row>
    <row r="637" spans="8:8" x14ac:dyDescent="0.2">
      <c r="H637" s="9" t="str">
        <f t="shared" si="9"/>
        <v/>
      </c>
    </row>
    <row r="638" spans="8:8" x14ac:dyDescent="0.2">
      <c r="H638" s="9" t="str">
        <f t="shared" si="9"/>
        <v/>
      </c>
    </row>
    <row r="639" spans="8:8" x14ac:dyDescent="0.2">
      <c r="H639" s="9" t="str">
        <f t="shared" si="9"/>
        <v/>
      </c>
    </row>
    <row r="640" spans="8:8" x14ac:dyDescent="0.2">
      <c r="H640" s="9" t="str">
        <f t="shared" si="9"/>
        <v/>
      </c>
    </row>
    <row r="641" spans="8:8" x14ac:dyDescent="0.2">
      <c r="H641" s="9" t="str">
        <f t="shared" si="9"/>
        <v/>
      </c>
    </row>
    <row r="642" spans="8:8" x14ac:dyDescent="0.2">
      <c r="H642" s="9" t="str">
        <f t="shared" si="9"/>
        <v/>
      </c>
    </row>
    <row r="643" spans="8:8" x14ac:dyDescent="0.2">
      <c r="H643" s="9" t="str">
        <f t="shared" ref="H643:H706" si="10">IF(A643="", "", G643/E643)</f>
        <v/>
      </c>
    </row>
    <row r="644" spans="8:8" x14ac:dyDescent="0.2">
      <c r="H644" s="9" t="str">
        <f t="shared" si="10"/>
        <v/>
      </c>
    </row>
    <row r="645" spans="8:8" x14ac:dyDescent="0.2">
      <c r="H645" s="9" t="str">
        <f t="shared" si="10"/>
        <v/>
      </c>
    </row>
    <row r="646" spans="8:8" x14ac:dyDescent="0.2">
      <c r="H646" s="9" t="str">
        <f t="shared" si="10"/>
        <v/>
      </c>
    </row>
    <row r="647" spans="8:8" x14ac:dyDescent="0.2">
      <c r="H647" s="9" t="str">
        <f t="shared" si="10"/>
        <v/>
      </c>
    </row>
    <row r="648" spans="8:8" x14ac:dyDescent="0.2">
      <c r="H648" s="9" t="str">
        <f t="shared" si="10"/>
        <v/>
      </c>
    </row>
    <row r="649" spans="8:8" x14ac:dyDescent="0.2">
      <c r="H649" s="9" t="str">
        <f t="shared" si="10"/>
        <v/>
      </c>
    </row>
    <row r="650" spans="8:8" x14ac:dyDescent="0.2">
      <c r="H650" s="9" t="str">
        <f t="shared" si="10"/>
        <v/>
      </c>
    </row>
    <row r="651" spans="8:8" x14ac:dyDescent="0.2">
      <c r="H651" s="9" t="str">
        <f t="shared" si="10"/>
        <v/>
      </c>
    </row>
    <row r="652" spans="8:8" x14ac:dyDescent="0.2">
      <c r="H652" s="9" t="str">
        <f t="shared" si="10"/>
        <v/>
      </c>
    </row>
    <row r="653" spans="8:8" x14ac:dyDescent="0.2">
      <c r="H653" s="9" t="str">
        <f t="shared" si="10"/>
        <v/>
      </c>
    </row>
    <row r="654" spans="8:8" x14ac:dyDescent="0.2">
      <c r="H654" s="9" t="str">
        <f t="shared" si="10"/>
        <v/>
      </c>
    </row>
    <row r="655" spans="8:8" x14ac:dyDescent="0.2">
      <c r="H655" s="9" t="str">
        <f t="shared" si="10"/>
        <v/>
      </c>
    </row>
    <row r="656" spans="8:8" x14ac:dyDescent="0.2">
      <c r="H656" s="9" t="str">
        <f t="shared" si="10"/>
        <v/>
      </c>
    </row>
    <row r="657" spans="8:8" x14ac:dyDescent="0.2">
      <c r="H657" s="9" t="str">
        <f t="shared" si="10"/>
        <v/>
      </c>
    </row>
    <row r="658" spans="8:8" x14ac:dyDescent="0.2">
      <c r="H658" s="9" t="str">
        <f t="shared" si="10"/>
        <v/>
      </c>
    </row>
    <row r="659" spans="8:8" x14ac:dyDescent="0.2">
      <c r="H659" s="9" t="str">
        <f t="shared" si="10"/>
        <v/>
      </c>
    </row>
    <row r="660" spans="8:8" x14ac:dyDescent="0.2">
      <c r="H660" s="9" t="str">
        <f t="shared" si="10"/>
        <v/>
      </c>
    </row>
    <row r="661" spans="8:8" x14ac:dyDescent="0.2">
      <c r="H661" s="9" t="str">
        <f t="shared" si="10"/>
        <v/>
      </c>
    </row>
    <row r="662" spans="8:8" x14ac:dyDescent="0.2">
      <c r="H662" s="9" t="str">
        <f t="shared" si="10"/>
        <v/>
      </c>
    </row>
    <row r="663" spans="8:8" x14ac:dyDescent="0.2">
      <c r="H663" s="9" t="str">
        <f t="shared" si="10"/>
        <v/>
      </c>
    </row>
    <row r="664" spans="8:8" x14ac:dyDescent="0.2">
      <c r="H664" s="9" t="str">
        <f t="shared" si="10"/>
        <v/>
      </c>
    </row>
    <row r="665" spans="8:8" x14ac:dyDescent="0.2">
      <c r="H665" s="9" t="str">
        <f t="shared" si="10"/>
        <v/>
      </c>
    </row>
    <row r="666" spans="8:8" x14ac:dyDescent="0.2">
      <c r="H666" s="9" t="str">
        <f t="shared" si="10"/>
        <v/>
      </c>
    </row>
    <row r="667" spans="8:8" x14ac:dyDescent="0.2">
      <c r="H667" s="9" t="str">
        <f t="shared" si="10"/>
        <v/>
      </c>
    </row>
    <row r="668" spans="8:8" x14ac:dyDescent="0.2">
      <c r="H668" s="9" t="str">
        <f t="shared" si="10"/>
        <v/>
      </c>
    </row>
    <row r="669" spans="8:8" x14ac:dyDescent="0.2">
      <c r="H669" s="9" t="str">
        <f t="shared" si="10"/>
        <v/>
      </c>
    </row>
    <row r="670" spans="8:8" x14ac:dyDescent="0.2">
      <c r="H670" s="9" t="str">
        <f t="shared" si="10"/>
        <v/>
      </c>
    </row>
    <row r="671" spans="8:8" x14ac:dyDescent="0.2">
      <c r="H671" s="9" t="str">
        <f t="shared" si="10"/>
        <v/>
      </c>
    </row>
    <row r="672" spans="8:8" x14ac:dyDescent="0.2">
      <c r="H672" s="9" t="str">
        <f t="shared" si="10"/>
        <v/>
      </c>
    </row>
    <row r="673" spans="8:8" x14ac:dyDescent="0.2">
      <c r="H673" s="9" t="str">
        <f t="shared" si="10"/>
        <v/>
      </c>
    </row>
    <row r="674" spans="8:8" x14ac:dyDescent="0.2">
      <c r="H674" s="9" t="str">
        <f t="shared" si="10"/>
        <v/>
      </c>
    </row>
    <row r="675" spans="8:8" x14ac:dyDescent="0.2">
      <c r="H675" s="9" t="str">
        <f t="shared" si="10"/>
        <v/>
      </c>
    </row>
    <row r="676" spans="8:8" x14ac:dyDescent="0.2">
      <c r="H676" s="9" t="str">
        <f t="shared" si="10"/>
        <v/>
      </c>
    </row>
    <row r="677" spans="8:8" x14ac:dyDescent="0.2">
      <c r="H677" s="9" t="str">
        <f t="shared" si="10"/>
        <v/>
      </c>
    </row>
    <row r="678" spans="8:8" x14ac:dyDescent="0.2">
      <c r="H678" s="9" t="str">
        <f t="shared" si="10"/>
        <v/>
      </c>
    </row>
    <row r="679" spans="8:8" x14ac:dyDescent="0.2">
      <c r="H679" s="9" t="str">
        <f t="shared" si="10"/>
        <v/>
      </c>
    </row>
    <row r="680" spans="8:8" x14ac:dyDescent="0.2">
      <c r="H680" s="9" t="str">
        <f t="shared" si="10"/>
        <v/>
      </c>
    </row>
    <row r="681" spans="8:8" x14ac:dyDescent="0.2">
      <c r="H681" s="9" t="str">
        <f t="shared" si="10"/>
        <v/>
      </c>
    </row>
    <row r="682" spans="8:8" x14ac:dyDescent="0.2">
      <c r="H682" s="9" t="str">
        <f t="shared" si="10"/>
        <v/>
      </c>
    </row>
    <row r="683" spans="8:8" x14ac:dyDescent="0.2">
      <c r="H683" s="9" t="str">
        <f t="shared" si="10"/>
        <v/>
      </c>
    </row>
    <row r="684" spans="8:8" x14ac:dyDescent="0.2">
      <c r="H684" s="9" t="str">
        <f t="shared" si="10"/>
        <v/>
      </c>
    </row>
    <row r="685" spans="8:8" x14ac:dyDescent="0.2">
      <c r="H685" s="9" t="str">
        <f t="shared" si="10"/>
        <v/>
      </c>
    </row>
    <row r="686" spans="8:8" x14ac:dyDescent="0.2">
      <c r="H686" s="9" t="str">
        <f t="shared" si="10"/>
        <v/>
      </c>
    </row>
    <row r="687" spans="8:8" x14ac:dyDescent="0.2">
      <c r="H687" s="9" t="str">
        <f t="shared" si="10"/>
        <v/>
      </c>
    </row>
    <row r="688" spans="8:8" x14ac:dyDescent="0.2">
      <c r="H688" s="9" t="str">
        <f t="shared" si="10"/>
        <v/>
      </c>
    </row>
    <row r="689" spans="8:8" x14ac:dyDescent="0.2">
      <c r="H689" s="9" t="str">
        <f t="shared" si="10"/>
        <v/>
      </c>
    </row>
    <row r="690" spans="8:8" x14ac:dyDescent="0.2">
      <c r="H690" s="9" t="str">
        <f t="shared" si="10"/>
        <v/>
      </c>
    </row>
    <row r="691" spans="8:8" x14ac:dyDescent="0.2">
      <c r="H691" s="9" t="str">
        <f t="shared" si="10"/>
        <v/>
      </c>
    </row>
    <row r="692" spans="8:8" x14ac:dyDescent="0.2">
      <c r="H692" s="9" t="str">
        <f t="shared" si="10"/>
        <v/>
      </c>
    </row>
    <row r="693" spans="8:8" x14ac:dyDescent="0.2">
      <c r="H693" s="9" t="str">
        <f t="shared" si="10"/>
        <v/>
      </c>
    </row>
    <row r="694" spans="8:8" x14ac:dyDescent="0.2">
      <c r="H694" s="9" t="str">
        <f t="shared" si="10"/>
        <v/>
      </c>
    </row>
    <row r="695" spans="8:8" x14ac:dyDescent="0.2">
      <c r="H695" s="9" t="str">
        <f t="shared" si="10"/>
        <v/>
      </c>
    </row>
    <row r="696" spans="8:8" x14ac:dyDescent="0.2">
      <c r="H696" s="9" t="str">
        <f t="shared" si="10"/>
        <v/>
      </c>
    </row>
    <row r="697" spans="8:8" x14ac:dyDescent="0.2">
      <c r="H697" s="9" t="str">
        <f t="shared" si="10"/>
        <v/>
      </c>
    </row>
    <row r="698" spans="8:8" x14ac:dyDescent="0.2">
      <c r="H698" s="9" t="str">
        <f t="shared" si="10"/>
        <v/>
      </c>
    </row>
    <row r="699" spans="8:8" x14ac:dyDescent="0.2">
      <c r="H699" s="9" t="str">
        <f t="shared" si="10"/>
        <v/>
      </c>
    </row>
    <row r="700" spans="8:8" x14ac:dyDescent="0.2">
      <c r="H700" s="9" t="str">
        <f t="shared" si="10"/>
        <v/>
      </c>
    </row>
    <row r="701" spans="8:8" x14ac:dyDescent="0.2">
      <c r="H701" s="9" t="str">
        <f t="shared" si="10"/>
        <v/>
      </c>
    </row>
    <row r="702" spans="8:8" x14ac:dyDescent="0.2">
      <c r="H702" s="9" t="str">
        <f t="shared" si="10"/>
        <v/>
      </c>
    </row>
    <row r="703" spans="8:8" x14ac:dyDescent="0.2">
      <c r="H703" s="9" t="str">
        <f t="shared" si="10"/>
        <v/>
      </c>
    </row>
    <row r="704" spans="8:8" x14ac:dyDescent="0.2">
      <c r="H704" s="9" t="str">
        <f t="shared" si="10"/>
        <v/>
      </c>
    </row>
    <row r="705" spans="8:8" x14ac:dyDescent="0.2">
      <c r="H705" s="9" t="str">
        <f t="shared" si="10"/>
        <v/>
      </c>
    </row>
    <row r="706" spans="8:8" x14ac:dyDescent="0.2">
      <c r="H706" s="9" t="str">
        <f t="shared" si="10"/>
        <v/>
      </c>
    </row>
    <row r="707" spans="8:8" x14ac:dyDescent="0.2">
      <c r="H707" s="9" t="str">
        <f t="shared" ref="H707:H770" si="11">IF(A707="", "", G707/E707)</f>
        <v/>
      </c>
    </row>
    <row r="708" spans="8:8" x14ac:dyDescent="0.2">
      <c r="H708" s="9" t="str">
        <f t="shared" si="11"/>
        <v/>
      </c>
    </row>
    <row r="709" spans="8:8" x14ac:dyDescent="0.2">
      <c r="H709" s="9" t="str">
        <f t="shared" si="11"/>
        <v/>
      </c>
    </row>
    <row r="710" spans="8:8" x14ac:dyDescent="0.2">
      <c r="H710" s="9" t="str">
        <f t="shared" si="11"/>
        <v/>
      </c>
    </row>
    <row r="711" spans="8:8" x14ac:dyDescent="0.2">
      <c r="H711" s="9" t="str">
        <f t="shared" si="11"/>
        <v/>
      </c>
    </row>
    <row r="712" spans="8:8" x14ac:dyDescent="0.2">
      <c r="H712" s="9" t="str">
        <f t="shared" si="11"/>
        <v/>
      </c>
    </row>
    <row r="713" spans="8:8" x14ac:dyDescent="0.2">
      <c r="H713" s="9" t="str">
        <f t="shared" si="11"/>
        <v/>
      </c>
    </row>
    <row r="714" spans="8:8" x14ac:dyDescent="0.2">
      <c r="H714" s="9" t="str">
        <f t="shared" si="11"/>
        <v/>
      </c>
    </row>
    <row r="715" spans="8:8" x14ac:dyDescent="0.2">
      <c r="H715" s="9" t="str">
        <f t="shared" si="11"/>
        <v/>
      </c>
    </row>
    <row r="716" spans="8:8" x14ac:dyDescent="0.2">
      <c r="H716" s="9" t="str">
        <f t="shared" si="11"/>
        <v/>
      </c>
    </row>
    <row r="717" spans="8:8" x14ac:dyDescent="0.2">
      <c r="H717" s="9" t="str">
        <f t="shared" si="11"/>
        <v/>
      </c>
    </row>
    <row r="718" spans="8:8" x14ac:dyDescent="0.2">
      <c r="H718" s="9" t="str">
        <f t="shared" si="11"/>
        <v/>
      </c>
    </row>
    <row r="719" spans="8:8" x14ac:dyDescent="0.2">
      <c r="H719" s="9" t="str">
        <f t="shared" si="11"/>
        <v/>
      </c>
    </row>
    <row r="720" spans="8:8" x14ac:dyDescent="0.2">
      <c r="H720" s="9" t="str">
        <f t="shared" si="11"/>
        <v/>
      </c>
    </row>
    <row r="721" spans="8:8" x14ac:dyDescent="0.2">
      <c r="H721" s="9" t="str">
        <f t="shared" si="11"/>
        <v/>
      </c>
    </row>
    <row r="722" spans="8:8" x14ac:dyDescent="0.2">
      <c r="H722" s="9" t="str">
        <f t="shared" si="11"/>
        <v/>
      </c>
    </row>
    <row r="723" spans="8:8" x14ac:dyDescent="0.2">
      <c r="H723" s="9" t="str">
        <f t="shared" si="11"/>
        <v/>
      </c>
    </row>
    <row r="724" spans="8:8" x14ac:dyDescent="0.2">
      <c r="H724" s="9" t="str">
        <f t="shared" si="11"/>
        <v/>
      </c>
    </row>
    <row r="725" spans="8:8" x14ac:dyDescent="0.2">
      <c r="H725" s="9" t="str">
        <f t="shared" si="11"/>
        <v/>
      </c>
    </row>
    <row r="726" spans="8:8" x14ac:dyDescent="0.2">
      <c r="H726" s="9" t="str">
        <f t="shared" si="11"/>
        <v/>
      </c>
    </row>
    <row r="727" spans="8:8" x14ac:dyDescent="0.2">
      <c r="H727" s="9" t="str">
        <f t="shared" si="11"/>
        <v/>
      </c>
    </row>
    <row r="728" spans="8:8" x14ac:dyDescent="0.2">
      <c r="H728" s="9" t="str">
        <f t="shared" si="11"/>
        <v/>
      </c>
    </row>
    <row r="729" spans="8:8" x14ac:dyDescent="0.2">
      <c r="H729" s="9" t="str">
        <f t="shared" si="11"/>
        <v/>
      </c>
    </row>
    <row r="730" spans="8:8" x14ac:dyDescent="0.2">
      <c r="H730" s="9" t="str">
        <f t="shared" si="11"/>
        <v/>
      </c>
    </row>
    <row r="731" spans="8:8" x14ac:dyDescent="0.2">
      <c r="H731" s="9" t="str">
        <f t="shared" si="11"/>
        <v/>
      </c>
    </row>
    <row r="732" spans="8:8" x14ac:dyDescent="0.2">
      <c r="H732" s="9" t="str">
        <f t="shared" si="11"/>
        <v/>
      </c>
    </row>
    <row r="733" spans="8:8" x14ac:dyDescent="0.2">
      <c r="H733" s="9" t="str">
        <f t="shared" si="11"/>
        <v/>
      </c>
    </row>
    <row r="734" spans="8:8" x14ac:dyDescent="0.2">
      <c r="H734" s="9" t="str">
        <f t="shared" si="11"/>
        <v/>
      </c>
    </row>
    <row r="735" spans="8:8" x14ac:dyDescent="0.2">
      <c r="H735" s="9" t="str">
        <f t="shared" si="11"/>
        <v/>
      </c>
    </row>
    <row r="736" spans="8:8" x14ac:dyDescent="0.2">
      <c r="H736" s="9" t="str">
        <f t="shared" si="11"/>
        <v/>
      </c>
    </row>
    <row r="737" spans="8:8" x14ac:dyDescent="0.2">
      <c r="H737" s="9" t="str">
        <f t="shared" si="11"/>
        <v/>
      </c>
    </row>
    <row r="738" spans="8:8" x14ac:dyDescent="0.2">
      <c r="H738" s="9" t="str">
        <f t="shared" si="11"/>
        <v/>
      </c>
    </row>
    <row r="739" spans="8:8" x14ac:dyDescent="0.2">
      <c r="H739" s="9" t="str">
        <f t="shared" si="11"/>
        <v/>
      </c>
    </row>
    <row r="740" spans="8:8" x14ac:dyDescent="0.2">
      <c r="H740" s="9" t="str">
        <f t="shared" si="11"/>
        <v/>
      </c>
    </row>
    <row r="741" spans="8:8" x14ac:dyDescent="0.2">
      <c r="H741" s="9" t="str">
        <f t="shared" si="11"/>
        <v/>
      </c>
    </row>
    <row r="742" spans="8:8" x14ac:dyDescent="0.2">
      <c r="H742" s="9" t="str">
        <f t="shared" si="11"/>
        <v/>
      </c>
    </row>
    <row r="743" spans="8:8" x14ac:dyDescent="0.2">
      <c r="H743" s="9" t="str">
        <f t="shared" si="11"/>
        <v/>
      </c>
    </row>
    <row r="744" spans="8:8" x14ac:dyDescent="0.2">
      <c r="H744" s="9" t="str">
        <f t="shared" si="11"/>
        <v/>
      </c>
    </row>
    <row r="745" spans="8:8" x14ac:dyDescent="0.2">
      <c r="H745" s="9" t="str">
        <f t="shared" si="11"/>
        <v/>
      </c>
    </row>
    <row r="746" spans="8:8" x14ac:dyDescent="0.2">
      <c r="H746" s="9" t="str">
        <f t="shared" si="11"/>
        <v/>
      </c>
    </row>
    <row r="747" spans="8:8" x14ac:dyDescent="0.2">
      <c r="H747" s="9" t="str">
        <f t="shared" si="11"/>
        <v/>
      </c>
    </row>
    <row r="748" spans="8:8" x14ac:dyDescent="0.2">
      <c r="H748" s="9" t="str">
        <f t="shared" si="11"/>
        <v/>
      </c>
    </row>
    <row r="749" spans="8:8" x14ac:dyDescent="0.2">
      <c r="H749" s="9" t="str">
        <f t="shared" si="11"/>
        <v/>
      </c>
    </row>
    <row r="750" spans="8:8" x14ac:dyDescent="0.2">
      <c r="H750" s="9" t="str">
        <f t="shared" si="11"/>
        <v/>
      </c>
    </row>
    <row r="751" spans="8:8" x14ac:dyDescent="0.2">
      <c r="H751" s="9" t="str">
        <f t="shared" si="11"/>
        <v/>
      </c>
    </row>
    <row r="752" spans="8:8" x14ac:dyDescent="0.2">
      <c r="H752" s="9" t="str">
        <f t="shared" si="11"/>
        <v/>
      </c>
    </row>
    <row r="753" spans="8:8" x14ac:dyDescent="0.2">
      <c r="H753" s="9" t="str">
        <f t="shared" si="11"/>
        <v/>
      </c>
    </row>
    <row r="754" spans="8:8" x14ac:dyDescent="0.2">
      <c r="H754" s="9" t="str">
        <f t="shared" si="11"/>
        <v/>
      </c>
    </row>
    <row r="755" spans="8:8" x14ac:dyDescent="0.2">
      <c r="H755" s="9" t="str">
        <f t="shared" si="11"/>
        <v/>
      </c>
    </row>
    <row r="756" spans="8:8" x14ac:dyDescent="0.2">
      <c r="H756" s="9" t="str">
        <f t="shared" si="11"/>
        <v/>
      </c>
    </row>
    <row r="757" spans="8:8" x14ac:dyDescent="0.2">
      <c r="H757" s="9" t="str">
        <f t="shared" si="11"/>
        <v/>
      </c>
    </row>
    <row r="758" spans="8:8" x14ac:dyDescent="0.2">
      <c r="H758" s="9" t="str">
        <f t="shared" si="11"/>
        <v/>
      </c>
    </row>
    <row r="759" spans="8:8" x14ac:dyDescent="0.2">
      <c r="H759" s="9" t="str">
        <f t="shared" si="11"/>
        <v/>
      </c>
    </row>
    <row r="760" spans="8:8" x14ac:dyDescent="0.2">
      <c r="H760" s="9" t="str">
        <f t="shared" si="11"/>
        <v/>
      </c>
    </row>
    <row r="761" spans="8:8" x14ac:dyDescent="0.2">
      <c r="H761" s="9" t="str">
        <f t="shared" si="11"/>
        <v/>
      </c>
    </row>
    <row r="762" spans="8:8" x14ac:dyDescent="0.2">
      <c r="H762" s="9" t="str">
        <f t="shared" si="11"/>
        <v/>
      </c>
    </row>
    <row r="763" spans="8:8" x14ac:dyDescent="0.2">
      <c r="H763" s="9" t="str">
        <f t="shared" si="11"/>
        <v/>
      </c>
    </row>
    <row r="764" spans="8:8" x14ac:dyDescent="0.2">
      <c r="H764" s="9" t="str">
        <f t="shared" si="11"/>
        <v/>
      </c>
    </row>
    <row r="765" spans="8:8" x14ac:dyDescent="0.2">
      <c r="H765" s="9" t="str">
        <f t="shared" si="11"/>
        <v/>
      </c>
    </row>
    <row r="766" spans="8:8" x14ac:dyDescent="0.2">
      <c r="H766" s="9" t="str">
        <f t="shared" si="11"/>
        <v/>
      </c>
    </row>
    <row r="767" spans="8:8" x14ac:dyDescent="0.2">
      <c r="H767" s="9" t="str">
        <f t="shared" si="11"/>
        <v/>
      </c>
    </row>
    <row r="768" spans="8:8" x14ac:dyDescent="0.2">
      <c r="H768" s="9" t="str">
        <f t="shared" si="11"/>
        <v/>
      </c>
    </row>
    <row r="769" spans="8:8" x14ac:dyDescent="0.2">
      <c r="H769" s="9" t="str">
        <f t="shared" si="11"/>
        <v/>
      </c>
    </row>
    <row r="770" spans="8:8" x14ac:dyDescent="0.2">
      <c r="H770" s="9" t="str">
        <f t="shared" si="11"/>
        <v/>
      </c>
    </row>
    <row r="771" spans="8:8" x14ac:dyDescent="0.2">
      <c r="H771" s="9" t="str">
        <f t="shared" ref="H771:H834" si="12">IF(A771="", "", G771/E771)</f>
        <v/>
      </c>
    </row>
    <row r="772" spans="8:8" x14ac:dyDescent="0.2">
      <c r="H772" s="9" t="str">
        <f t="shared" si="12"/>
        <v/>
      </c>
    </row>
    <row r="773" spans="8:8" x14ac:dyDescent="0.2">
      <c r="H773" s="9" t="str">
        <f t="shared" si="12"/>
        <v/>
      </c>
    </row>
    <row r="774" spans="8:8" x14ac:dyDescent="0.2">
      <c r="H774" s="9" t="str">
        <f t="shared" si="12"/>
        <v/>
      </c>
    </row>
    <row r="775" spans="8:8" x14ac:dyDescent="0.2">
      <c r="H775" s="9" t="str">
        <f t="shared" si="12"/>
        <v/>
      </c>
    </row>
    <row r="776" spans="8:8" x14ac:dyDescent="0.2">
      <c r="H776" s="9" t="str">
        <f t="shared" si="12"/>
        <v/>
      </c>
    </row>
    <row r="777" spans="8:8" x14ac:dyDescent="0.2">
      <c r="H777" s="9" t="str">
        <f t="shared" si="12"/>
        <v/>
      </c>
    </row>
    <row r="778" spans="8:8" x14ac:dyDescent="0.2">
      <c r="H778" s="9" t="str">
        <f t="shared" si="12"/>
        <v/>
      </c>
    </row>
    <row r="779" spans="8:8" x14ac:dyDescent="0.2">
      <c r="H779" s="9" t="str">
        <f t="shared" si="12"/>
        <v/>
      </c>
    </row>
    <row r="780" spans="8:8" x14ac:dyDescent="0.2">
      <c r="H780" s="9" t="str">
        <f t="shared" si="12"/>
        <v/>
      </c>
    </row>
    <row r="781" spans="8:8" x14ac:dyDescent="0.2">
      <c r="H781" s="9" t="str">
        <f t="shared" si="12"/>
        <v/>
      </c>
    </row>
    <row r="782" spans="8:8" x14ac:dyDescent="0.2">
      <c r="H782" s="9" t="str">
        <f t="shared" si="12"/>
        <v/>
      </c>
    </row>
    <row r="783" spans="8:8" x14ac:dyDescent="0.2">
      <c r="H783" s="9" t="str">
        <f t="shared" si="12"/>
        <v/>
      </c>
    </row>
    <row r="784" spans="8:8" x14ac:dyDescent="0.2">
      <c r="H784" s="9" t="str">
        <f t="shared" si="12"/>
        <v/>
      </c>
    </row>
    <row r="785" spans="8:8" x14ac:dyDescent="0.2">
      <c r="H785" s="9" t="str">
        <f t="shared" si="12"/>
        <v/>
      </c>
    </row>
    <row r="786" spans="8:8" x14ac:dyDescent="0.2">
      <c r="H786" s="9" t="str">
        <f t="shared" si="12"/>
        <v/>
      </c>
    </row>
    <row r="787" spans="8:8" x14ac:dyDescent="0.2">
      <c r="H787" s="9" t="str">
        <f t="shared" si="12"/>
        <v/>
      </c>
    </row>
    <row r="788" spans="8:8" x14ac:dyDescent="0.2">
      <c r="H788" s="9" t="str">
        <f t="shared" si="12"/>
        <v/>
      </c>
    </row>
    <row r="789" spans="8:8" x14ac:dyDescent="0.2">
      <c r="H789" s="9" t="str">
        <f t="shared" si="12"/>
        <v/>
      </c>
    </row>
    <row r="790" spans="8:8" x14ac:dyDescent="0.2">
      <c r="H790" s="9" t="str">
        <f t="shared" si="12"/>
        <v/>
      </c>
    </row>
    <row r="791" spans="8:8" x14ac:dyDescent="0.2">
      <c r="H791" s="9" t="str">
        <f t="shared" si="12"/>
        <v/>
      </c>
    </row>
    <row r="792" spans="8:8" x14ac:dyDescent="0.2">
      <c r="H792" s="9" t="str">
        <f t="shared" si="12"/>
        <v/>
      </c>
    </row>
    <row r="793" spans="8:8" x14ac:dyDescent="0.2">
      <c r="H793" s="9" t="str">
        <f t="shared" si="12"/>
        <v/>
      </c>
    </row>
    <row r="794" spans="8:8" x14ac:dyDescent="0.2">
      <c r="H794" s="9" t="str">
        <f t="shared" si="12"/>
        <v/>
      </c>
    </row>
    <row r="795" spans="8:8" x14ac:dyDescent="0.2">
      <c r="H795" s="9" t="str">
        <f t="shared" si="12"/>
        <v/>
      </c>
    </row>
    <row r="796" spans="8:8" x14ac:dyDescent="0.2">
      <c r="H796" s="9" t="str">
        <f t="shared" si="12"/>
        <v/>
      </c>
    </row>
    <row r="797" spans="8:8" x14ac:dyDescent="0.2">
      <c r="H797" s="9" t="str">
        <f t="shared" si="12"/>
        <v/>
      </c>
    </row>
    <row r="798" spans="8:8" x14ac:dyDescent="0.2">
      <c r="H798" s="9" t="str">
        <f t="shared" si="12"/>
        <v/>
      </c>
    </row>
    <row r="799" spans="8:8" x14ac:dyDescent="0.2">
      <c r="H799" s="9" t="str">
        <f t="shared" si="12"/>
        <v/>
      </c>
    </row>
    <row r="800" spans="8:8" x14ac:dyDescent="0.2">
      <c r="H800" s="9" t="str">
        <f t="shared" si="12"/>
        <v/>
      </c>
    </row>
    <row r="801" spans="8:8" x14ac:dyDescent="0.2">
      <c r="H801" s="9" t="str">
        <f t="shared" si="12"/>
        <v/>
      </c>
    </row>
    <row r="802" spans="8:8" x14ac:dyDescent="0.2">
      <c r="H802" s="9" t="str">
        <f t="shared" si="12"/>
        <v/>
      </c>
    </row>
    <row r="803" spans="8:8" x14ac:dyDescent="0.2">
      <c r="H803" s="9" t="str">
        <f t="shared" si="12"/>
        <v/>
      </c>
    </row>
    <row r="804" spans="8:8" x14ac:dyDescent="0.2">
      <c r="H804" s="9" t="str">
        <f t="shared" si="12"/>
        <v/>
      </c>
    </row>
    <row r="805" spans="8:8" x14ac:dyDescent="0.2">
      <c r="H805" s="9" t="str">
        <f t="shared" si="12"/>
        <v/>
      </c>
    </row>
    <row r="806" spans="8:8" x14ac:dyDescent="0.2">
      <c r="H806" s="9" t="str">
        <f t="shared" si="12"/>
        <v/>
      </c>
    </row>
    <row r="807" spans="8:8" x14ac:dyDescent="0.2">
      <c r="H807" s="9" t="str">
        <f t="shared" si="12"/>
        <v/>
      </c>
    </row>
    <row r="808" spans="8:8" x14ac:dyDescent="0.2">
      <c r="H808" s="9" t="str">
        <f t="shared" si="12"/>
        <v/>
      </c>
    </row>
    <row r="809" spans="8:8" x14ac:dyDescent="0.2">
      <c r="H809" s="9" t="str">
        <f t="shared" si="12"/>
        <v/>
      </c>
    </row>
    <row r="810" spans="8:8" x14ac:dyDescent="0.2">
      <c r="H810" s="9" t="str">
        <f t="shared" si="12"/>
        <v/>
      </c>
    </row>
    <row r="811" spans="8:8" x14ac:dyDescent="0.2">
      <c r="H811" s="9" t="str">
        <f t="shared" si="12"/>
        <v/>
      </c>
    </row>
    <row r="812" spans="8:8" x14ac:dyDescent="0.2">
      <c r="H812" s="9" t="str">
        <f t="shared" si="12"/>
        <v/>
      </c>
    </row>
    <row r="813" spans="8:8" x14ac:dyDescent="0.2">
      <c r="H813" s="9" t="str">
        <f t="shared" si="12"/>
        <v/>
      </c>
    </row>
    <row r="814" spans="8:8" x14ac:dyDescent="0.2">
      <c r="H814" s="9" t="str">
        <f t="shared" si="12"/>
        <v/>
      </c>
    </row>
    <row r="815" spans="8:8" x14ac:dyDescent="0.2">
      <c r="H815" s="9" t="str">
        <f t="shared" si="12"/>
        <v/>
      </c>
    </row>
    <row r="816" spans="8:8" x14ac:dyDescent="0.2">
      <c r="H816" s="9" t="str">
        <f t="shared" si="12"/>
        <v/>
      </c>
    </row>
    <row r="817" spans="8:8" x14ac:dyDescent="0.2">
      <c r="H817" s="9" t="str">
        <f t="shared" si="12"/>
        <v/>
      </c>
    </row>
    <row r="818" spans="8:8" x14ac:dyDescent="0.2">
      <c r="H818" s="9" t="str">
        <f t="shared" si="12"/>
        <v/>
      </c>
    </row>
    <row r="819" spans="8:8" x14ac:dyDescent="0.2">
      <c r="H819" s="9" t="str">
        <f t="shared" si="12"/>
        <v/>
      </c>
    </row>
    <row r="820" spans="8:8" x14ac:dyDescent="0.2">
      <c r="H820" s="9" t="str">
        <f t="shared" si="12"/>
        <v/>
      </c>
    </row>
    <row r="821" spans="8:8" x14ac:dyDescent="0.2">
      <c r="H821" s="9" t="str">
        <f t="shared" si="12"/>
        <v/>
      </c>
    </row>
    <row r="822" spans="8:8" x14ac:dyDescent="0.2">
      <c r="H822" s="9" t="str">
        <f t="shared" si="12"/>
        <v/>
      </c>
    </row>
    <row r="823" spans="8:8" x14ac:dyDescent="0.2">
      <c r="H823" s="9" t="str">
        <f t="shared" si="12"/>
        <v/>
      </c>
    </row>
    <row r="824" spans="8:8" x14ac:dyDescent="0.2">
      <c r="H824" s="9" t="str">
        <f t="shared" si="12"/>
        <v/>
      </c>
    </row>
    <row r="825" spans="8:8" x14ac:dyDescent="0.2">
      <c r="H825" s="9" t="str">
        <f t="shared" si="12"/>
        <v/>
      </c>
    </row>
    <row r="826" spans="8:8" x14ac:dyDescent="0.2">
      <c r="H826" s="9" t="str">
        <f t="shared" si="12"/>
        <v/>
      </c>
    </row>
    <row r="827" spans="8:8" x14ac:dyDescent="0.2">
      <c r="H827" s="9" t="str">
        <f t="shared" si="12"/>
        <v/>
      </c>
    </row>
    <row r="828" spans="8:8" x14ac:dyDescent="0.2">
      <c r="H828" s="9" t="str">
        <f t="shared" si="12"/>
        <v/>
      </c>
    </row>
    <row r="829" spans="8:8" x14ac:dyDescent="0.2">
      <c r="H829" s="9" t="str">
        <f t="shared" si="12"/>
        <v/>
      </c>
    </row>
    <row r="830" spans="8:8" x14ac:dyDescent="0.2">
      <c r="H830" s="9" t="str">
        <f t="shared" si="12"/>
        <v/>
      </c>
    </row>
    <row r="831" spans="8:8" x14ac:dyDescent="0.2">
      <c r="H831" s="9" t="str">
        <f t="shared" si="12"/>
        <v/>
      </c>
    </row>
    <row r="832" spans="8:8" x14ac:dyDescent="0.2">
      <c r="H832" s="9" t="str">
        <f t="shared" si="12"/>
        <v/>
      </c>
    </row>
    <row r="833" spans="8:8" x14ac:dyDescent="0.2">
      <c r="H833" s="9" t="str">
        <f t="shared" si="12"/>
        <v/>
      </c>
    </row>
    <row r="834" spans="8:8" x14ac:dyDescent="0.2">
      <c r="H834" s="9" t="str">
        <f t="shared" si="12"/>
        <v/>
      </c>
    </row>
    <row r="835" spans="8:8" x14ac:dyDescent="0.2">
      <c r="H835" s="9" t="str">
        <f t="shared" ref="H835:H898" si="13">IF(A835="", "", G835/E835)</f>
        <v/>
      </c>
    </row>
    <row r="836" spans="8:8" x14ac:dyDescent="0.2">
      <c r="H836" s="9" t="str">
        <f t="shared" si="13"/>
        <v/>
      </c>
    </row>
    <row r="837" spans="8:8" x14ac:dyDescent="0.2">
      <c r="H837" s="9" t="str">
        <f t="shared" si="13"/>
        <v/>
      </c>
    </row>
    <row r="838" spans="8:8" x14ac:dyDescent="0.2">
      <c r="H838" s="9" t="str">
        <f t="shared" si="13"/>
        <v/>
      </c>
    </row>
    <row r="839" spans="8:8" x14ac:dyDescent="0.2">
      <c r="H839" s="9" t="str">
        <f t="shared" si="13"/>
        <v/>
      </c>
    </row>
    <row r="840" spans="8:8" x14ac:dyDescent="0.2">
      <c r="H840" s="9" t="str">
        <f t="shared" si="13"/>
        <v/>
      </c>
    </row>
    <row r="841" spans="8:8" x14ac:dyDescent="0.2">
      <c r="H841" s="9" t="str">
        <f t="shared" si="13"/>
        <v/>
      </c>
    </row>
    <row r="842" spans="8:8" x14ac:dyDescent="0.2">
      <c r="H842" s="9" t="str">
        <f t="shared" si="13"/>
        <v/>
      </c>
    </row>
    <row r="843" spans="8:8" x14ac:dyDescent="0.2">
      <c r="H843" s="9" t="str">
        <f t="shared" si="13"/>
        <v/>
      </c>
    </row>
    <row r="844" spans="8:8" x14ac:dyDescent="0.2">
      <c r="H844" s="9" t="str">
        <f t="shared" si="13"/>
        <v/>
      </c>
    </row>
    <row r="845" spans="8:8" x14ac:dyDescent="0.2">
      <c r="H845" s="9" t="str">
        <f t="shared" si="13"/>
        <v/>
      </c>
    </row>
    <row r="846" spans="8:8" x14ac:dyDescent="0.2">
      <c r="H846" s="9" t="str">
        <f t="shared" si="13"/>
        <v/>
      </c>
    </row>
    <row r="847" spans="8:8" x14ac:dyDescent="0.2">
      <c r="H847" s="9" t="str">
        <f t="shared" si="13"/>
        <v/>
      </c>
    </row>
    <row r="848" spans="8:8" x14ac:dyDescent="0.2">
      <c r="H848" s="9" t="str">
        <f t="shared" si="13"/>
        <v/>
      </c>
    </row>
    <row r="849" spans="8:8" x14ac:dyDescent="0.2">
      <c r="H849" s="9" t="str">
        <f t="shared" si="13"/>
        <v/>
      </c>
    </row>
    <row r="850" spans="8:8" x14ac:dyDescent="0.2">
      <c r="H850" s="9" t="str">
        <f t="shared" si="13"/>
        <v/>
      </c>
    </row>
    <row r="851" spans="8:8" x14ac:dyDescent="0.2">
      <c r="H851" s="9" t="str">
        <f t="shared" si="13"/>
        <v/>
      </c>
    </row>
    <row r="852" spans="8:8" x14ac:dyDescent="0.2">
      <c r="H852" s="9" t="str">
        <f t="shared" si="13"/>
        <v/>
      </c>
    </row>
    <row r="853" spans="8:8" x14ac:dyDescent="0.2">
      <c r="H853" s="9" t="str">
        <f t="shared" si="13"/>
        <v/>
      </c>
    </row>
    <row r="854" spans="8:8" x14ac:dyDescent="0.2">
      <c r="H854" s="9" t="str">
        <f t="shared" si="13"/>
        <v/>
      </c>
    </row>
    <row r="855" spans="8:8" x14ac:dyDescent="0.2">
      <c r="H855" s="9" t="str">
        <f t="shared" si="13"/>
        <v/>
      </c>
    </row>
    <row r="856" spans="8:8" x14ac:dyDescent="0.2">
      <c r="H856" s="9" t="str">
        <f t="shared" si="13"/>
        <v/>
      </c>
    </row>
    <row r="857" spans="8:8" x14ac:dyDescent="0.2">
      <c r="H857" s="9" t="str">
        <f t="shared" si="13"/>
        <v/>
      </c>
    </row>
    <row r="858" spans="8:8" x14ac:dyDescent="0.2">
      <c r="H858" s="9" t="str">
        <f t="shared" si="13"/>
        <v/>
      </c>
    </row>
    <row r="859" spans="8:8" x14ac:dyDescent="0.2">
      <c r="H859" s="9" t="str">
        <f t="shared" si="13"/>
        <v/>
      </c>
    </row>
    <row r="860" spans="8:8" x14ac:dyDescent="0.2">
      <c r="H860" s="9" t="str">
        <f t="shared" si="13"/>
        <v/>
      </c>
    </row>
    <row r="861" spans="8:8" x14ac:dyDescent="0.2">
      <c r="H861" s="9" t="str">
        <f t="shared" si="13"/>
        <v/>
      </c>
    </row>
    <row r="862" spans="8:8" x14ac:dyDescent="0.2">
      <c r="H862" s="9" t="str">
        <f t="shared" si="13"/>
        <v/>
      </c>
    </row>
    <row r="863" spans="8:8" x14ac:dyDescent="0.2">
      <c r="H863" s="9" t="str">
        <f t="shared" si="13"/>
        <v/>
      </c>
    </row>
    <row r="864" spans="8:8" x14ac:dyDescent="0.2">
      <c r="H864" s="9" t="str">
        <f t="shared" si="13"/>
        <v/>
      </c>
    </row>
    <row r="865" spans="8:8" x14ac:dyDescent="0.2">
      <c r="H865" s="9" t="str">
        <f t="shared" si="13"/>
        <v/>
      </c>
    </row>
    <row r="866" spans="8:8" x14ac:dyDescent="0.2">
      <c r="H866" s="9" t="str">
        <f t="shared" si="13"/>
        <v/>
      </c>
    </row>
    <row r="867" spans="8:8" x14ac:dyDescent="0.2">
      <c r="H867" s="9" t="str">
        <f t="shared" si="13"/>
        <v/>
      </c>
    </row>
    <row r="868" spans="8:8" x14ac:dyDescent="0.2">
      <c r="H868" s="9" t="str">
        <f t="shared" si="13"/>
        <v/>
      </c>
    </row>
    <row r="869" spans="8:8" x14ac:dyDescent="0.2">
      <c r="H869" s="9" t="str">
        <f t="shared" si="13"/>
        <v/>
      </c>
    </row>
    <row r="870" spans="8:8" x14ac:dyDescent="0.2">
      <c r="H870" s="9" t="str">
        <f t="shared" si="13"/>
        <v/>
      </c>
    </row>
    <row r="871" spans="8:8" x14ac:dyDescent="0.2">
      <c r="H871" s="9" t="str">
        <f t="shared" si="13"/>
        <v/>
      </c>
    </row>
    <row r="872" spans="8:8" x14ac:dyDescent="0.2">
      <c r="H872" s="9" t="str">
        <f t="shared" si="13"/>
        <v/>
      </c>
    </row>
    <row r="873" spans="8:8" x14ac:dyDescent="0.2">
      <c r="H873" s="9" t="str">
        <f t="shared" si="13"/>
        <v/>
      </c>
    </row>
    <row r="874" spans="8:8" x14ac:dyDescent="0.2">
      <c r="H874" s="9" t="str">
        <f t="shared" si="13"/>
        <v/>
      </c>
    </row>
    <row r="875" spans="8:8" x14ac:dyDescent="0.2">
      <c r="H875" s="9" t="str">
        <f t="shared" si="13"/>
        <v/>
      </c>
    </row>
    <row r="876" spans="8:8" x14ac:dyDescent="0.2">
      <c r="H876" s="9" t="str">
        <f t="shared" si="13"/>
        <v/>
      </c>
    </row>
    <row r="877" spans="8:8" x14ac:dyDescent="0.2">
      <c r="H877" s="9" t="str">
        <f t="shared" si="13"/>
        <v/>
      </c>
    </row>
    <row r="878" spans="8:8" x14ac:dyDescent="0.2">
      <c r="H878" s="9" t="str">
        <f t="shared" si="13"/>
        <v/>
      </c>
    </row>
    <row r="879" spans="8:8" x14ac:dyDescent="0.2">
      <c r="H879" s="9" t="str">
        <f t="shared" si="13"/>
        <v/>
      </c>
    </row>
    <row r="880" spans="8:8" x14ac:dyDescent="0.2">
      <c r="H880" s="9" t="str">
        <f t="shared" si="13"/>
        <v/>
      </c>
    </row>
    <row r="881" spans="8:8" x14ac:dyDescent="0.2">
      <c r="H881" s="9" t="str">
        <f t="shared" si="13"/>
        <v/>
      </c>
    </row>
    <row r="882" spans="8:8" x14ac:dyDescent="0.2">
      <c r="H882" s="9" t="str">
        <f t="shared" si="13"/>
        <v/>
      </c>
    </row>
    <row r="883" spans="8:8" x14ac:dyDescent="0.2">
      <c r="H883" s="9" t="str">
        <f t="shared" si="13"/>
        <v/>
      </c>
    </row>
    <row r="884" spans="8:8" x14ac:dyDescent="0.2">
      <c r="H884" s="9" t="str">
        <f t="shared" si="13"/>
        <v/>
      </c>
    </row>
    <row r="885" spans="8:8" x14ac:dyDescent="0.2">
      <c r="H885" s="9" t="str">
        <f t="shared" si="13"/>
        <v/>
      </c>
    </row>
    <row r="886" spans="8:8" x14ac:dyDescent="0.2">
      <c r="H886" s="9" t="str">
        <f t="shared" si="13"/>
        <v/>
      </c>
    </row>
    <row r="887" spans="8:8" x14ac:dyDescent="0.2">
      <c r="H887" s="9" t="str">
        <f t="shared" si="13"/>
        <v/>
      </c>
    </row>
    <row r="888" spans="8:8" x14ac:dyDescent="0.2">
      <c r="H888" s="9" t="str">
        <f t="shared" si="13"/>
        <v/>
      </c>
    </row>
    <row r="889" spans="8:8" x14ac:dyDescent="0.2">
      <c r="H889" s="9" t="str">
        <f t="shared" si="13"/>
        <v/>
      </c>
    </row>
    <row r="890" spans="8:8" x14ac:dyDescent="0.2">
      <c r="H890" s="9" t="str">
        <f t="shared" si="13"/>
        <v/>
      </c>
    </row>
    <row r="891" spans="8:8" x14ac:dyDescent="0.2">
      <c r="H891" s="9" t="str">
        <f t="shared" si="13"/>
        <v/>
      </c>
    </row>
    <row r="892" spans="8:8" x14ac:dyDescent="0.2">
      <c r="H892" s="9" t="str">
        <f t="shared" si="13"/>
        <v/>
      </c>
    </row>
    <row r="893" spans="8:8" x14ac:dyDescent="0.2">
      <c r="H893" s="9" t="str">
        <f t="shared" si="13"/>
        <v/>
      </c>
    </row>
    <row r="894" spans="8:8" x14ac:dyDescent="0.2">
      <c r="H894" s="9" t="str">
        <f t="shared" si="13"/>
        <v/>
      </c>
    </row>
    <row r="895" spans="8:8" x14ac:dyDescent="0.2">
      <c r="H895" s="9" t="str">
        <f t="shared" si="13"/>
        <v/>
      </c>
    </row>
    <row r="896" spans="8:8" x14ac:dyDescent="0.2">
      <c r="H896" s="9" t="str">
        <f t="shared" si="13"/>
        <v/>
      </c>
    </row>
    <row r="897" spans="8:8" x14ac:dyDescent="0.2">
      <c r="H897" s="9" t="str">
        <f t="shared" si="13"/>
        <v/>
      </c>
    </row>
    <row r="898" spans="8:8" x14ac:dyDescent="0.2">
      <c r="H898" s="9" t="str">
        <f t="shared" si="13"/>
        <v/>
      </c>
    </row>
    <row r="899" spans="8:8" x14ac:dyDescent="0.2">
      <c r="H899" s="9" t="str">
        <f t="shared" ref="H899:H962" si="14">IF(A899="", "", G899/E899)</f>
        <v/>
      </c>
    </row>
    <row r="900" spans="8:8" x14ac:dyDescent="0.2">
      <c r="H900" s="9" t="str">
        <f t="shared" si="14"/>
        <v/>
      </c>
    </row>
    <row r="901" spans="8:8" x14ac:dyDescent="0.2">
      <c r="H901" s="9" t="str">
        <f t="shared" si="14"/>
        <v/>
      </c>
    </row>
    <row r="902" spans="8:8" x14ac:dyDescent="0.2">
      <c r="H902" s="9" t="str">
        <f t="shared" si="14"/>
        <v/>
      </c>
    </row>
    <row r="903" spans="8:8" x14ac:dyDescent="0.2">
      <c r="H903" s="9" t="str">
        <f t="shared" si="14"/>
        <v/>
      </c>
    </row>
    <row r="904" spans="8:8" x14ac:dyDescent="0.2">
      <c r="H904" s="9" t="str">
        <f t="shared" si="14"/>
        <v/>
      </c>
    </row>
    <row r="905" spans="8:8" x14ac:dyDescent="0.2">
      <c r="H905" s="9" t="str">
        <f t="shared" si="14"/>
        <v/>
      </c>
    </row>
    <row r="906" spans="8:8" x14ac:dyDescent="0.2">
      <c r="H906" s="9" t="str">
        <f t="shared" si="14"/>
        <v/>
      </c>
    </row>
    <row r="907" spans="8:8" x14ac:dyDescent="0.2">
      <c r="H907" s="9" t="str">
        <f t="shared" si="14"/>
        <v/>
      </c>
    </row>
    <row r="908" spans="8:8" x14ac:dyDescent="0.2">
      <c r="H908" s="9" t="str">
        <f t="shared" si="14"/>
        <v/>
      </c>
    </row>
    <row r="909" spans="8:8" x14ac:dyDescent="0.2">
      <c r="H909" s="9" t="str">
        <f t="shared" si="14"/>
        <v/>
      </c>
    </row>
    <row r="910" spans="8:8" x14ac:dyDescent="0.2">
      <c r="H910" s="9" t="str">
        <f t="shared" si="14"/>
        <v/>
      </c>
    </row>
    <row r="911" spans="8:8" x14ac:dyDescent="0.2">
      <c r="H911" s="9" t="str">
        <f t="shared" si="14"/>
        <v/>
      </c>
    </row>
    <row r="912" spans="8:8" x14ac:dyDescent="0.2">
      <c r="H912" s="9" t="str">
        <f t="shared" si="14"/>
        <v/>
      </c>
    </row>
    <row r="913" spans="8:8" x14ac:dyDescent="0.2">
      <c r="H913" s="9" t="str">
        <f t="shared" si="14"/>
        <v/>
      </c>
    </row>
    <row r="914" spans="8:8" x14ac:dyDescent="0.2">
      <c r="H914" s="9" t="str">
        <f t="shared" si="14"/>
        <v/>
      </c>
    </row>
    <row r="915" spans="8:8" x14ac:dyDescent="0.2">
      <c r="H915" s="9" t="str">
        <f t="shared" si="14"/>
        <v/>
      </c>
    </row>
    <row r="916" spans="8:8" x14ac:dyDescent="0.2">
      <c r="H916" s="9" t="str">
        <f t="shared" si="14"/>
        <v/>
      </c>
    </row>
    <row r="917" spans="8:8" x14ac:dyDescent="0.2">
      <c r="H917" s="9" t="str">
        <f t="shared" si="14"/>
        <v/>
      </c>
    </row>
    <row r="918" spans="8:8" x14ac:dyDescent="0.2">
      <c r="H918" s="9" t="str">
        <f t="shared" si="14"/>
        <v/>
      </c>
    </row>
    <row r="919" spans="8:8" x14ac:dyDescent="0.2">
      <c r="H919" s="9" t="str">
        <f t="shared" si="14"/>
        <v/>
      </c>
    </row>
    <row r="920" spans="8:8" x14ac:dyDescent="0.2">
      <c r="H920" s="9" t="str">
        <f t="shared" si="14"/>
        <v/>
      </c>
    </row>
    <row r="921" spans="8:8" x14ac:dyDescent="0.2">
      <c r="H921" s="9" t="str">
        <f t="shared" si="14"/>
        <v/>
      </c>
    </row>
    <row r="922" spans="8:8" x14ac:dyDescent="0.2">
      <c r="H922" s="9" t="str">
        <f t="shared" si="14"/>
        <v/>
      </c>
    </row>
    <row r="923" spans="8:8" x14ac:dyDescent="0.2">
      <c r="H923" s="9" t="str">
        <f t="shared" si="14"/>
        <v/>
      </c>
    </row>
    <row r="924" spans="8:8" x14ac:dyDescent="0.2">
      <c r="H924" s="9" t="str">
        <f t="shared" si="14"/>
        <v/>
      </c>
    </row>
    <row r="925" spans="8:8" x14ac:dyDescent="0.2">
      <c r="H925" s="9" t="str">
        <f t="shared" si="14"/>
        <v/>
      </c>
    </row>
    <row r="926" spans="8:8" x14ac:dyDescent="0.2">
      <c r="H926" s="9" t="str">
        <f t="shared" si="14"/>
        <v/>
      </c>
    </row>
    <row r="927" spans="8:8" x14ac:dyDescent="0.2">
      <c r="H927" s="9" t="str">
        <f t="shared" si="14"/>
        <v/>
      </c>
    </row>
    <row r="928" spans="8:8" x14ac:dyDescent="0.2">
      <c r="H928" s="9" t="str">
        <f t="shared" si="14"/>
        <v/>
      </c>
    </row>
    <row r="929" spans="8:8" x14ac:dyDescent="0.2">
      <c r="H929" s="9" t="str">
        <f t="shared" si="14"/>
        <v/>
      </c>
    </row>
    <row r="930" spans="8:8" x14ac:dyDescent="0.2">
      <c r="H930" s="9" t="str">
        <f t="shared" si="14"/>
        <v/>
      </c>
    </row>
    <row r="931" spans="8:8" x14ac:dyDescent="0.2">
      <c r="H931" s="9" t="str">
        <f t="shared" si="14"/>
        <v/>
      </c>
    </row>
    <row r="932" spans="8:8" x14ac:dyDescent="0.2">
      <c r="H932" s="9" t="str">
        <f t="shared" si="14"/>
        <v/>
      </c>
    </row>
    <row r="933" spans="8:8" x14ac:dyDescent="0.2">
      <c r="H933" s="9" t="str">
        <f t="shared" si="14"/>
        <v/>
      </c>
    </row>
    <row r="934" spans="8:8" x14ac:dyDescent="0.2">
      <c r="H934" s="9" t="str">
        <f t="shared" si="14"/>
        <v/>
      </c>
    </row>
    <row r="935" spans="8:8" x14ac:dyDescent="0.2">
      <c r="H935" s="9" t="str">
        <f t="shared" si="14"/>
        <v/>
      </c>
    </row>
    <row r="936" spans="8:8" x14ac:dyDescent="0.2">
      <c r="H936" s="9" t="str">
        <f t="shared" si="14"/>
        <v/>
      </c>
    </row>
    <row r="937" spans="8:8" x14ac:dyDescent="0.2">
      <c r="H937" s="9" t="str">
        <f t="shared" si="14"/>
        <v/>
      </c>
    </row>
    <row r="938" spans="8:8" x14ac:dyDescent="0.2">
      <c r="H938" s="9" t="str">
        <f t="shared" si="14"/>
        <v/>
      </c>
    </row>
    <row r="939" spans="8:8" x14ac:dyDescent="0.2">
      <c r="H939" s="9" t="str">
        <f t="shared" si="14"/>
        <v/>
      </c>
    </row>
    <row r="940" spans="8:8" x14ac:dyDescent="0.2">
      <c r="H940" s="9" t="str">
        <f t="shared" si="14"/>
        <v/>
      </c>
    </row>
    <row r="941" spans="8:8" x14ac:dyDescent="0.2">
      <c r="H941" s="9" t="str">
        <f t="shared" si="14"/>
        <v/>
      </c>
    </row>
    <row r="942" spans="8:8" x14ac:dyDescent="0.2">
      <c r="H942" s="9" t="str">
        <f t="shared" si="14"/>
        <v/>
      </c>
    </row>
    <row r="943" spans="8:8" x14ac:dyDescent="0.2">
      <c r="H943" s="9" t="str">
        <f t="shared" si="14"/>
        <v/>
      </c>
    </row>
    <row r="944" spans="8:8" x14ac:dyDescent="0.2">
      <c r="H944" s="9" t="str">
        <f t="shared" si="14"/>
        <v/>
      </c>
    </row>
    <row r="945" spans="8:8" x14ac:dyDescent="0.2">
      <c r="H945" s="9" t="str">
        <f t="shared" si="14"/>
        <v/>
      </c>
    </row>
    <row r="946" spans="8:8" x14ac:dyDescent="0.2">
      <c r="H946" s="9" t="str">
        <f t="shared" si="14"/>
        <v/>
      </c>
    </row>
    <row r="947" spans="8:8" x14ac:dyDescent="0.2">
      <c r="H947" s="9" t="str">
        <f t="shared" si="14"/>
        <v/>
      </c>
    </row>
    <row r="948" spans="8:8" x14ac:dyDescent="0.2">
      <c r="H948" s="9" t="str">
        <f t="shared" si="14"/>
        <v/>
      </c>
    </row>
    <row r="949" spans="8:8" x14ac:dyDescent="0.2">
      <c r="H949" s="9" t="str">
        <f t="shared" si="14"/>
        <v/>
      </c>
    </row>
    <row r="950" spans="8:8" x14ac:dyDescent="0.2">
      <c r="H950" s="9" t="str">
        <f t="shared" si="14"/>
        <v/>
      </c>
    </row>
    <row r="951" spans="8:8" x14ac:dyDescent="0.2">
      <c r="H951" s="9" t="str">
        <f t="shared" si="14"/>
        <v/>
      </c>
    </row>
    <row r="952" spans="8:8" x14ac:dyDescent="0.2">
      <c r="H952" s="9" t="str">
        <f t="shared" si="14"/>
        <v/>
      </c>
    </row>
    <row r="953" spans="8:8" x14ac:dyDescent="0.2">
      <c r="H953" s="9" t="str">
        <f t="shared" si="14"/>
        <v/>
      </c>
    </row>
    <row r="954" spans="8:8" x14ac:dyDescent="0.2">
      <c r="H954" s="9" t="str">
        <f t="shared" si="14"/>
        <v/>
      </c>
    </row>
    <row r="955" spans="8:8" x14ac:dyDescent="0.2">
      <c r="H955" s="9" t="str">
        <f t="shared" si="14"/>
        <v/>
      </c>
    </row>
    <row r="956" spans="8:8" x14ac:dyDescent="0.2">
      <c r="H956" s="9" t="str">
        <f t="shared" si="14"/>
        <v/>
      </c>
    </row>
    <row r="957" spans="8:8" x14ac:dyDescent="0.2">
      <c r="H957" s="9" t="str">
        <f t="shared" si="14"/>
        <v/>
      </c>
    </row>
    <row r="958" spans="8:8" x14ac:dyDescent="0.2">
      <c r="H958" s="9" t="str">
        <f t="shared" si="14"/>
        <v/>
      </c>
    </row>
    <row r="959" spans="8:8" x14ac:dyDescent="0.2">
      <c r="H959" s="9" t="str">
        <f t="shared" si="14"/>
        <v/>
      </c>
    </row>
    <row r="960" spans="8:8" x14ac:dyDescent="0.2">
      <c r="H960" s="9" t="str">
        <f t="shared" si="14"/>
        <v/>
      </c>
    </row>
    <row r="961" spans="8:8" x14ac:dyDescent="0.2">
      <c r="H961" s="9" t="str">
        <f t="shared" si="14"/>
        <v/>
      </c>
    </row>
    <row r="962" spans="8:8" x14ac:dyDescent="0.2">
      <c r="H962" s="9" t="str">
        <f t="shared" si="14"/>
        <v/>
      </c>
    </row>
    <row r="963" spans="8:8" x14ac:dyDescent="0.2">
      <c r="H963" s="9" t="str">
        <f t="shared" ref="H963:H1026" si="15">IF(A963="", "", G963/E963)</f>
        <v/>
      </c>
    </row>
    <row r="964" spans="8:8" x14ac:dyDescent="0.2">
      <c r="H964" s="9" t="str">
        <f t="shared" si="15"/>
        <v/>
      </c>
    </row>
    <row r="965" spans="8:8" x14ac:dyDescent="0.2">
      <c r="H965" s="9" t="str">
        <f t="shared" si="15"/>
        <v/>
      </c>
    </row>
    <row r="966" spans="8:8" x14ac:dyDescent="0.2">
      <c r="H966" s="9" t="str">
        <f t="shared" si="15"/>
        <v/>
      </c>
    </row>
    <row r="967" spans="8:8" x14ac:dyDescent="0.2">
      <c r="H967" s="9" t="str">
        <f t="shared" si="15"/>
        <v/>
      </c>
    </row>
    <row r="968" spans="8:8" x14ac:dyDescent="0.2">
      <c r="H968" s="9" t="str">
        <f t="shared" si="15"/>
        <v/>
      </c>
    </row>
    <row r="969" spans="8:8" x14ac:dyDescent="0.2">
      <c r="H969" s="9" t="str">
        <f t="shared" si="15"/>
        <v/>
      </c>
    </row>
    <row r="970" spans="8:8" x14ac:dyDescent="0.2">
      <c r="H970" s="9" t="str">
        <f t="shared" si="15"/>
        <v/>
      </c>
    </row>
    <row r="971" spans="8:8" x14ac:dyDescent="0.2">
      <c r="H971" s="9" t="str">
        <f t="shared" si="15"/>
        <v/>
      </c>
    </row>
    <row r="972" spans="8:8" x14ac:dyDescent="0.2">
      <c r="H972" s="9" t="str">
        <f t="shared" si="15"/>
        <v/>
      </c>
    </row>
    <row r="973" spans="8:8" x14ac:dyDescent="0.2">
      <c r="H973" s="9" t="str">
        <f t="shared" si="15"/>
        <v/>
      </c>
    </row>
    <row r="974" spans="8:8" x14ac:dyDescent="0.2">
      <c r="H974" s="9" t="str">
        <f t="shared" si="15"/>
        <v/>
      </c>
    </row>
    <row r="975" spans="8:8" x14ac:dyDescent="0.2">
      <c r="H975" s="9" t="str">
        <f t="shared" si="15"/>
        <v/>
      </c>
    </row>
    <row r="976" spans="8:8" x14ac:dyDescent="0.2">
      <c r="H976" s="9" t="str">
        <f t="shared" si="15"/>
        <v/>
      </c>
    </row>
    <row r="977" spans="8:8" x14ac:dyDescent="0.2">
      <c r="H977" s="9" t="str">
        <f t="shared" si="15"/>
        <v/>
      </c>
    </row>
    <row r="978" spans="8:8" x14ac:dyDescent="0.2">
      <c r="H978" s="9" t="str">
        <f t="shared" si="15"/>
        <v/>
      </c>
    </row>
    <row r="979" spans="8:8" x14ac:dyDescent="0.2">
      <c r="H979" s="9" t="str">
        <f t="shared" si="15"/>
        <v/>
      </c>
    </row>
    <row r="980" spans="8:8" x14ac:dyDescent="0.2">
      <c r="H980" s="9" t="str">
        <f t="shared" si="15"/>
        <v/>
      </c>
    </row>
    <row r="981" spans="8:8" x14ac:dyDescent="0.2">
      <c r="H981" s="9" t="str">
        <f t="shared" si="15"/>
        <v/>
      </c>
    </row>
    <row r="982" spans="8:8" x14ac:dyDescent="0.2">
      <c r="H982" s="9" t="str">
        <f t="shared" si="15"/>
        <v/>
      </c>
    </row>
    <row r="983" spans="8:8" x14ac:dyDescent="0.2">
      <c r="H983" s="9" t="str">
        <f t="shared" si="15"/>
        <v/>
      </c>
    </row>
    <row r="984" spans="8:8" x14ac:dyDescent="0.2">
      <c r="H984" s="9" t="str">
        <f t="shared" si="15"/>
        <v/>
      </c>
    </row>
    <row r="985" spans="8:8" x14ac:dyDescent="0.2">
      <c r="H985" s="9" t="str">
        <f t="shared" si="15"/>
        <v/>
      </c>
    </row>
    <row r="986" spans="8:8" x14ac:dyDescent="0.2">
      <c r="H986" s="9" t="str">
        <f t="shared" si="15"/>
        <v/>
      </c>
    </row>
    <row r="987" spans="8:8" x14ac:dyDescent="0.2">
      <c r="H987" s="9" t="str">
        <f t="shared" si="15"/>
        <v/>
      </c>
    </row>
    <row r="988" spans="8:8" x14ac:dyDescent="0.2">
      <c r="H988" s="9" t="str">
        <f t="shared" si="15"/>
        <v/>
      </c>
    </row>
    <row r="989" spans="8:8" x14ac:dyDescent="0.2">
      <c r="H989" s="9" t="str">
        <f t="shared" si="15"/>
        <v/>
      </c>
    </row>
    <row r="990" spans="8:8" x14ac:dyDescent="0.2">
      <c r="H990" s="9" t="str">
        <f t="shared" si="15"/>
        <v/>
      </c>
    </row>
    <row r="991" spans="8:8" x14ac:dyDescent="0.2">
      <c r="H991" s="9" t="str">
        <f t="shared" si="15"/>
        <v/>
      </c>
    </row>
    <row r="992" spans="8:8" x14ac:dyDescent="0.2">
      <c r="H992" s="9" t="str">
        <f t="shared" si="15"/>
        <v/>
      </c>
    </row>
    <row r="993" spans="8:8" x14ac:dyDescent="0.2">
      <c r="H993" s="9" t="str">
        <f t="shared" si="15"/>
        <v/>
      </c>
    </row>
    <row r="994" spans="8:8" x14ac:dyDescent="0.2">
      <c r="H994" s="9" t="str">
        <f t="shared" si="15"/>
        <v/>
      </c>
    </row>
    <row r="995" spans="8:8" x14ac:dyDescent="0.2">
      <c r="H995" s="9" t="str">
        <f t="shared" si="15"/>
        <v/>
      </c>
    </row>
    <row r="996" spans="8:8" x14ac:dyDescent="0.2">
      <c r="H996" s="9" t="str">
        <f t="shared" si="15"/>
        <v/>
      </c>
    </row>
    <row r="997" spans="8:8" x14ac:dyDescent="0.2">
      <c r="H997" s="9" t="str">
        <f t="shared" si="15"/>
        <v/>
      </c>
    </row>
    <row r="998" spans="8:8" x14ac:dyDescent="0.2">
      <c r="H998" s="9" t="str">
        <f t="shared" si="15"/>
        <v/>
      </c>
    </row>
    <row r="999" spans="8:8" x14ac:dyDescent="0.2">
      <c r="H999" s="9" t="str">
        <f t="shared" si="15"/>
        <v/>
      </c>
    </row>
    <row r="1000" spans="8:8" x14ac:dyDescent="0.2">
      <c r="H1000" s="9" t="str">
        <f t="shared" si="15"/>
        <v/>
      </c>
    </row>
    <row r="1001" spans="8:8" x14ac:dyDescent="0.2">
      <c r="H1001" s="9" t="str">
        <f t="shared" si="15"/>
        <v/>
      </c>
    </row>
    <row r="1002" spans="8:8" x14ac:dyDescent="0.2">
      <c r="H1002" s="9" t="str">
        <f t="shared" si="15"/>
        <v/>
      </c>
    </row>
    <row r="1003" spans="8:8" x14ac:dyDescent="0.2">
      <c r="H1003" s="9" t="str">
        <f t="shared" si="15"/>
        <v/>
      </c>
    </row>
    <row r="1004" spans="8:8" x14ac:dyDescent="0.2">
      <c r="H1004" s="9" t="str">
        <f t="shared" si="15"/>
        <v/>
      </c>
    </row>
    <row r="1005" spans="8:8" x14ac:dyDescent="0.2">
      <c r="H1005" s="9" t="str">
        <f t="shared" si="15"/>
        <v/>
      </c>
    </row>
    <row r="1006" spans="8:8" x14ac:dyDescent="0.2">
      <c r="H1006" s="9" t="str">
        <f t="shared" si="15"/>
        <v/>
      </c>
    </row>
    <row r="1007" spans="8:8" x14ac:dyDescent="0.2">
      <c r="H1007" s="9" t="str">
        <f t="shared" si="15"/>
        <v/>
      </c>
    </row>
    <row r="1008" spans="8:8" x14ac:dyDescent="0.2">
      <c r="H1008" s="9" t="str">
        <f t="shared" si="15"/>
        <v/>
      </c>
    </row>
    <row r="1009" spans="8:8" x14ac:dyDescent="0.2">
      <c r="H1009" s="9" t="str">
        <f t="shared" si="15"/>
        <v/>
      </c>
    </row>
    <row r="1010" spans="8:8" x14ac:dyDescent="0.2">
      <c r="H1010" s="9" t="str">
        <f t="shared" si="15"/>
        <v/>
      </c>
    </row>
    <row r="1011" spans="8:8" x14ac:dyDescent="0.2">
      <c r="H1011" s="9" t="str">
        <f t="shared" si="15"/>
        <v/>
      </c>
    </row>
    <row r="1012" spans="8:8" x14ac:dyDescent="0.2">
      <c r="H1012" s="9" t="str">
        <f t="shared" si="15"/>
        <v/>
      </c>
    </row>
    <row r="1013" spans="8:8" x14ac:dyDescent="0.2">
      <c r="H1013" s="9" t="str">
        <f t="shared" si="15"/>
        <v/>
      </c>
    </row>
    <row r="1014" spans="8:8" x14ac:dyDescent="0.2">
      <c r="H1014" s="9" t="str">
        <f t="shared" si="15"/>
        <v/>
      </c>
    </row>
    <row r="1015" spans="8:8" x14ac:dyDescent="0.2">
      <c r="H1015" s="9" t="str">
        <f t="shared" si="15"/>
        <v/>
      </c>
    </row>
    <row r="1016" spans="8:8" x14ac:dyDescent="0.2">
      <c r="H1016" s="9" t="str">
        <f t="shared" si="15"/>
        <v/>
      </c>
    </row>
    <row r="1017" spans="8:8" x14ac:dyDescent="0.2">
      <c r="H1017" s="9" t="str">
        <f t="shared" si="15"/>
        <v/>
      </c>
    </row>
    <row r="1018" spans="8:8" x14ac:dyDescent="0.2">
      <c r="H1018" s="9" t="str">
        <f t="shared" si="15"/>
        <v/>
      </c>
    </row>
    <row r="1019" spans="8:8" x14ac:dyDescent="0.2">
      <c r="H1019" s="9" t="str">
        <f t="shared" si="15"/>
        <v/>
      </c>
    </row>
    <row r="1020" spans="8:8" x14ac:dyDescent="0.2">
      <c r="H1020" s="9" t="str">
        <f t="shared" si="15"/>
        <v/>
      </c>
    </row>
    <row r="1021" spans="8:8" x14ac:dyDescent="0.2">
      <c r="H1021" s="9" t="str">
        <f t="shared" si="15"/>
        <v/>
      </c>
    </row>
    <row r="1022" spans="8:8" x14ac:dyDescent="0.2">
      <c r="H1022" s="9" t="str">
        <f t="shared" si="15"/>
        <v/>
      </c>
    </row>
    <row r="1023" spans="8:8" x14ac:dyDescent="0.2">
      <c r="H1023" s="9" t="str">
        <f t="shared" si="15"/>
        <v/>
      </c>
    </row>
    <row r="1024" spans="8:8" x14ac:dyDescent="0.2">
      <c r="H1024" s="9" t="str">
        <f t="shared" si="15"/>
        <v/>
      </c>
    </row>
    <row r="1025" spans="8:8" x14ac:dyDescent="0.2">
      <c r="H1025" s="9" t="str">
        <f t="shared" si="15"/>
        <v/>
      </c>
    </row>
    <row r="1026" spans="8:8" x14ac:dyDescent="0.2">
      <c r="H1026" s="9" t="str">
        <f t="shared" si="15"/>
        <v/>
      </c>
    </row>
    <row r="1027" spans="8:8" x14ac:dyDescent="0.2">
      <c r="H1027" s="9" t="str">
        <f t="shared" ref="H1027:H1090" si="16">IF(A1027="", "", G1027/E1027)</f>
        <v/>
      </c>
    </row>
    <row r="1028" spans="8:8" x14ac:dyDescent="0.2">
      <c r="H1028" s="9" t="str">
        <f t="shared" si="16"/>
        <v/>
      </c>
    </row>
    <row r="1029" spans="8:8" x14ac:dyDescent="0.2">
      <c r="H1029" s="9" t="str">
        <f t="shared" si="16"/>
        <v/>
      </c>
    </row>
    <row r="1030" spans="8:8" x14ac:dyDescent="0.2">
      <c r="H1030" s="9" t="str">
        <f t="shared" si="16"/>
        <v/>
      </c>
    </row>
    <row r="1031" spans="8:8" x14ac:dyDescent="0.2">
      <c r="H1031" s="9" t="str">
        <f t="shared" si="16"/>
        <v/>
      </c>
    </row>
    <row r="1032" spans="8:8" x14ac:dyDescent="0.2">
      <c r="H1032" s="9" t="str">
        <f t="shared" si="16"/>
        <v/>
      </c>
    </row>
    <row r="1033" spans="8:8" x14ac:dyDescent="0.2">
      <c r="H1033" s="9" t="str">
        <f t="shared" si="16"/>
        <v/>
      </c>
    </row>
    <row r="1034" spans="8:8" x14ac:dyDescent="0.2">
      <c r="H1034" s="9" t="str">
        <f t="shared" si="16"/>
        <v/>
      </c>
    </row>
    <row r="1035" spans="8:8" x14ac:dyDescent="0.2">
      <c r="H1035" s="9" t="str">
        <f t="shared" si="16"/>
        <v/>
      </c>
    </row>
    <row r="1036" spans="8:8" x14ac:dyDescent="0.2">
      <c r="H1036" s="9" t="str">
        <f t="shared" si="16"/>
        <v/>
      </c>
    </row>
    <row r="1037" spans="8:8" x14ac:dyDescent="0.2">
      <c r="H1037" s="9" t="str">
        <f t="shared" si="16"/>
        <v/>
      </c>
    </row>
    <row r="1038" spans="8:8" x14ac:dyDescent="0.2">
      <c r="H1038" s="9" t="str">
        <f t="shared" si="16"/>
        <v/>
      </c>
    </row>
    <row r="1039" spans="8:8" x14ac:dyDescent="0.2">
      <c r="H1039" s="9" t="str">
        <f t="shared" si="16"/>
        <v/>
      </c>
    </row>
    <row r="1040" spans="8:8" x14ac:dyDescent="0.2">
      <c r="H1040" s="9" t="str">
        <f t="shared" si="16"/>
        <v/>
      </c>
    </row>
    <row r="1041" spans="8:8" x14ac:dyDescent="0.2">
      <c r="H1041" s="9" t="str">
        <f t="shared" si="16"/>
        <v/>
      </c>
    </row>
    <row r="1042" spans="8:8" x14ac:dyDescent="0.2">
      <c r="H1042" s="9" t="str">
        <f t="shared" si="16"/>
        <v/>
      </c>
    </row>
    <row r="1043" spans="8:8" x14ac:dyDescent="0.2">
      <c r="H1043" s="9" t="str">
        <f t="shared" si="16"/>
        <v/>
      </c>
    </row>
    <row r="1044" spans="8:8" x14ac:dyDescent="0.2">
      <c r="H1044" s="9" t="str">
        <f t="shared" si="16"/>
        <v/>
      </c>
    </row>
    <row r="1045" spans="8:8" x14ac:dyDescent="0.2">
      <c r="H1045" s="9" t="str">
        <f t="shared" si="16"/>
        <v/>
      </c>
    </row>
    <row r="1046" spans="8:8" x14ac:dyDescent="0.2">
      <c r="H1046" s="9" t="str">
        <f t="shared" si="16"/>
        <v/>
      </c>
    </row>
    <row r="1047" spans="8:8" x14ac:dyDescent="0.2">
      <c r="H1047" s="9" t="str">
        <f t="shared" si="16"/>
        <v/>
      </c>
    </row>
    <row r="1048" spans="8:8" x14ac:dyDescent="0.2">
      <c r="H1048" s="9" t="str">
        <f t="shared" si="16"/>
        <v/>
      </c>
    </row>
    <row r="1049" spans="8:8" x14ac:dyDescent="0.2">
      <c r="H1049" s="9" t="str">
        <f t="shared" si="16"/>
        <v/>
      </c>
    </row>
    <row r="1050" spans="8:8" x14ac:dyDescent="0.2">
      <c r="H1050" s="9" t="str">
        <f t="shared" si="16"/>
        <v/>
      </c>
    </row>
    <row r="1051" spans="8:8" x14ac:dyDescent="0.2">
      <c r="H1051" s="9" t="str">
        <f t="shared" si="16"/>
        <v/>
      </c>
    </row>
    <row r="1052" spans="8:8" x14ac:dyDescent="0.2">
      <c r="H1052" s="9" t="str">
        <f t="shared" si="16"/>
        <v/>
      </c>
    </row>
    <row r="1053" spans="8:8" x14ac:dyDescent="0.2">
      <c r="H1053" s="9" t="str">
        <f t="shared" si="16"/>
        <v/>
      </c>
    </row>
    <row r="1054" spans="8:8" x14ac:dyDescent="0.2">
      <c r="H1054" s="9" t="str">
        <f t="shared" si="16"/>
        <v/>
      </c>
    </row>
    <row r="1055" spans="8:8" x14ac:dyDescent="0.2">
      <c r="H1055" s="9" t="str">
        <f t="shared" si="16"/>
        <v/>
      </c>
    </row>
    <row r="1056" spans="8:8" x14ac:dyDescent="0.2">
      <c r="H1056" s="9" t="str">
        <f t="shared" si="16"/>
        <v/>
      </c>
    </row>
    <row r="1057" spans="8:8" x14ac:dyDescent="0.2">
      <c r="H1057" s="9" t="str">
        <f t="shared" si="16"/>
        <v/>
      </c>
    </row>
    <row r="1058" spans="8:8" x14ac:dyDescent="0.2">
      <c r="H1058" s="9" t="str">
        <f t="shared" si="16"/>
        <v/>
      </c>
    </row>
    <row r="1059" spans="8:8" x14ac:dyDescent="0.2">
      <c r="H1059" s="9" t="str">
        <f t="shared" si="16"/>
        <v/>
      </c>
    </row>
    <row r="1060" spans="8:8" x14ac:dyDescent="0.2">
      <c r="H1060" s="9" t="str">
        <f t="shared" si="16"/>
        <v/>
      </c>
    </row>
    <row r="1061" spans="8:8" x14ac:dyDescent="0.2">
      <c r="H1061" s="9" t="str">
        <f t="shared" si="16"/>
        <v/>
      </c>
    </row>
    <row r="1062" spans="8:8" x14ac:dyDescent="0.2">
      <c r="H1062" s="9" t="str">
        <f t="shared" si="16"/>
        <v/>
      </c>
    </row>
    <row r="1063" spans="8:8" x14ac:dyDescent="0.2">
      <c r="H1063" s="9" t="str">
        <f t="shared" si="16"/>
        <v/>
      </c>
    </row>
    <row r="1064" spans="8:8" x14ac:dyDescent="0.2">
      <c r="H1064" s="9" t="str">
        <f t="shared" si="16"/>
        <v/>
      </c>
    </row>
    <row r="1065" spans="8:8" x14ac:dyDescent="0.2">
      <c r="H1065" s="9" t="str">
        <f t="shared" si="16"/>
        <v/>
      </c>
    </row>
    <row r="1066" spans="8:8" x14ac:dyDescent="0.2">
      <c r="H1066" s="9" t="str">
        <f t="shared" si="16"/>
        <v/>
      </c>
    </row>
    <row r="1067" spans="8:8" x14ac:dyDescent="0.2">
      <c r="H1067" s="9" t="str">
        <f t="shared" si="16"/>
        <v/>
      </c>
    </row>
    <row r="1068" spans="8:8" x14ac:dyDescent="0.2">
      <c r="H1068" s="9" t="str">
        <f t="shared" si="16"/>
        <v/>
      </c>
    </row>
    <row r="1069" spans="8:8" x14ac:dyDescent="0.2">
      <c r="H1069" s="9" t="str">
        <f t="shared" si="16"/>
        <v/>
      </c>
    </row>
    <row r="1070" spans="8:8" x14ac:dyDescent="0.2">
      <c r="H1070" s="9" t="str">
        <f t="shared" si="16"/>
        <v/>
      </c>
    </row>
    <row r="1071" spans="8:8" x14ac:dyDescent="0.2">
      <c r="H1071" s="9" t="str">
        <f t="shared" si="16"/>
        <v/>
      </c>
    </row>
    <row r="1072" spans="8:8" x14ac:dyDescent="0.2">
      <c r="H1072" s="9" t="str">
        <f t="shared" si="16"/>
        <v/>
      </c>
    </row>
    <row r="1073" spans="8:8" x14ac:dyDescent="0.2">
      <c r="H1073" s="9" t="str">
        <f t="shared" si="16"/>
        <v/>
      </c>
    </row>
    <row r="1074" spans="8:8" x14ac:dyDescent="0.2">
      <c r="H1074" s="9" t="str">
        <f t="shared" si="16"/>
        <v/>
      </c>
    </row>
    <row r="1075" spans="8:8" x14ac:dyDescent="0.2">
      <c r="H1075" s="9" t="str">
        <f t="shared" si="16"/>
        <v/>
      </c>
    </row>
    <row r="1076" spans="8:8" x14ac:dyDescent="0.2">
      <c r="H1076" s="9" t="str">
        <f t="shared" si="16"/>
        <v/>
      </c>
    </row>
    <row r="1077" spans="8:8" x14ac:dyDescent="0.2">
      <c r="H1077" s="9" t="str">
        <f t="shared" si="16"/>
        <v/>
      </c>
    </row>
    <row r="1078" spans="8:8" x14ac:dyDescent="0.2">
      <c r="H1078" s="9" t="str">
        <f t="shared" si="16"/>
        <v/>
      </c>
    </row>
    <row r="1079" spans="8:8" x14ac:dyDescent="0.2">
      <c r="H1079" s="9" t="str">
        <f t="shared" si="16"/>
        <v/>
      </c>
    </row>
    <row r="1080" spans="8:8" x14ac:dyDescent="0.2">
      <c r="H1080" s="9" t="str">
        <f t="shared" si="16"/>
        <v/>
      </c>
    </row>
    <row r="1081" spans="8:8" x14ac:dyDescent="0.2">
      <c r="H1081" s="9" t="str">
        <f t="shared" si="16"/>
        <v/>
      </c>
    </row>
    <row r="1082" spans="8:8" x14ac:dyDescent="0.2">
      <c r="H1082" s="9" t="str">
        <f t="shared" si="16"/>
        <v/>
      </c>
    </row>
    <row r="1083" spans="8:8" x14ac:dyDescent="0.2">
      <c r="H1083" s="9" t="str">
        <f t="shared" si="16"/>
        <v/>
      </c>
    </row>
    <row r="1084" spans="8:8" x14ac:dyDescent="0.2">
      <c r="H1084" s="9" t="str">
        <f t="shared" si="16"/>
        <v/>
      </c>
    </row>
    <row r="1085" spans="8:8" x14ac:dyDescent="0.2">
      <c r="H1085" s="9" t="str">
        <f t="shared" si="16"/>
        <v/>
      </c>
    </row>
    <row r="1086" spans="8:8" x14ac:dyDescent="0.2">
      <c r="H1086" s="9" t="str">
        <f t="shared" si="16"/>
        <v/>
      </c>
    </row>
    <row r="1087" spans="8:8" x14ac:dyDescent="0.2">
      <c r="H1087" s="9" t="str">
        <f t="shared" si="16"/>
        <v/>
      </c>
    </row>
    <row r="1088" spans="8:8" x14ac:dyDescent="0.2">
      <c r="H1088" s="9" t="str">
        <f t="shared" si="16"/>
        <v/>
      </c>
    </row>
    <row r="1089" spans="8:8" x14ac:dyDescent="0.2">
      <c r="H1089" s="9" t="str">
        <f t="shared" si="16"/>
        <v/>
      </c>
    </row>
    <row r="1090" spans="8:8" x14ac:dyDescent="0.2">
      <c r="H1090" s="9" t="str">
        <f t="shared" si="16"/>
        <v/>
      </c>
    </row>
    <row r="1091" spans="8:8" x14ac:dyDescent="0.2">
      <c r="H1091" s="9" t="str">
        <f t="shared" ref="H1091:H1154" si="17">IF(A1091="", "", G1091/E1091)</f>
        <v/>
      </c>
    </row>
    <row r="1092" spans="8:8" x14ac:dyDescent="0.2">
      <c r="H1092" s="9" t="str">
        <f t="shared" si="17"/>
        <v/>
      </c>
    </row>
    <row r="1093" spans="8:8" x14ac:dyDescent="0.2">
      <c r="H1093" s="9" t="str">
        <f t="shared" si="17"/>
        <v/>
      </c>
    </row>
    <row r="1094" spans="8:8" x14ac:dyDescent="0.2">
      <c r="H1094" s="9" t="str">
        <f t="shared" si="17"/>
        <v/>
      </c>
    </row>
    <row r="1095" spans="8:8" x14ac:dyDescent="0.2">
      <c r="H1095" s="9" t="str">
        <f t="shared" si="17"/>
        <v/>
      </c>
    </row>
    <row r="1096" spans="8:8" x14ac:dyDescent="0.2">
      <c r="H1096" s="9" t="str">
        <f t="shared" si="17"/>
        <v/>
      </c>
    </row>
    <row r="1097" spans="8:8" x14ac:dyDescent="0.2">
      <c r="H1097" s="9" t="str">
        <f t="shared" si="17"/>
        <v/>
      </c>
    </row>
    <row r="1098" spans="8:8" x14ac:dyDescent="0.2">
      <c r="H1098" s="9" t="str">
        <f t="shared" si="17"/>
        <v/>
      </c>
    </row>
    <row r="1099" spans="8:8" x14ac:dyDescent="0.2">
      <c r="H1099" s="9" t="str">
        <f t="shared" si="17"/>
        <v/>
      </c>
    </row>
    <row r="1100" spans="8:8" x14ac:dyDescent="0.2">
      <c r="H1100" s="9" t="str">
        <f t="shared" si="17"/>
        <v/>
      </c>
    </row>
    <row r="1101" spans="8:8" x14ac:dyDescent="0.2">
      <c r="H1101" s="9" t="str">
        <f t="shared" si="17"/>
        <v/>
      </c>
    </row>
    <row r="1102" spans="8:8" x14ac:dyDescent="0.2">
      <c r="H1102" s="9" t="str">
        <f t="shared" si="17"/>
        <v/>
      </c>
    </row>
    <row r="1103" spans="8:8" x14ac:dyDescent="0.2">
      <c r="H1103" s="9" t="str">
        <f t="shared" si="17"/>
        <v/>
      </c>
    </row>
    <row r="1104" spans="8:8" x14ac:dyDescent="0.2">
      <c r="H1104" s="9" t="str">
        <f t="shared" si="17"/>
        <v/>
      </c>
    </row>
    <row r="1105" spans="8:8" x14ac:dyDescent="0.2">
      <c r="H1105" s="9" t="str">
        <f t="shared" si="17"/>
        <v/>
      </c>
    </row>
    <row r="1106" spans="8:8" x14ac:dyDescent="0.2">
      <c r="H1106" s="9" t="str">
        <f t="shared" si="17"/>
        <v/>
      </c>
    </row>
    <row r="1107" spans="8:8" x14ac:dyDescent="0.2">
      <c r="H1107" s="9" t="str">
        <f t="shared" si="17"/>
        <v/>
      </c>
    </row>
    <row r="1108" spans="8:8" x14ac:dyDescent="0.2">
      <c r="H1108" s="9" t="str">
        <f t="shared" si="17"/>
        <v/>
      </c>
    </row>
    <row r="1109" spans="8:8" x14ac:dyDescent="0.2">
      <c r="H1109" s="9" t="str">
        <f t="shared" si="17"/>
        <v/>
      </c>
    </row>
    <row r="1110" spans="8:8" x14ac:dyDescent="0.2">
      <c r="H1110" s="9" t="str">
        <f t="shared" si="17"/>
        <v/>
      </c>
    </row>
    <row r="1111" spans="8:8" x14ac:dyDescent="0.2">
      <c r="H1111" s="9" t="str">
        <f t="shared" si="17"/>
        <v/>
      </c>
    </row>
    <row r="1112" spans="8:8" x14ac:dyDescent="0.2">
      <c r="H1112" s="9" t="str">
        <f t="shared" si="17"/>
        <v/>
      </c>
    </row>
    <row r="1113" spans="8:8" x14ac:dyDescent="0.2">
      <c r="H1113" s="9" t="str">
        <f t="shared" si="17"/>
        <v/>
      </c>
    </row>
    <row r="1114" spans="8:8" x14ac:dyDescent="0.2">
      <c r="H1114" s="9" t="str">
        <f t="shared" si="17"/>
        <v/>
      </c>
    </row>
    <row r="1115" spans="8:8" x14ac:dyDescent="0.2">
      <c r="H1115" s="9" t="str">
        <f t="shared" si="17"/>
        <v/>
      </c>
    </row>
    <row r="1116" spans="8:8" x14ac:dyDescent="0.2">
      <c r="H1116" s="9" t="str">
        <f t="shared" si="17"/>
        <v/>
      </c>
    </row>
    <row r="1117" spans="8:8" x14ac:dyDescent="0.2">
      <c r="H1117" s="9" t="str">
        <f t="shared" si="17"/>
        <v/>
      </c>
    </row>
    <row r="1118" spans="8:8" x14ac:dyDescent="0.2">
      <c r="H1118" s="9" t="str">
        <f t="shared" si="17"/>
        <v/>
      </c>
    </row>
    <row r="1119" spans="8:8" x14ac:dyDescent="0.2">
      <c r="H1119" s="9" t="str">
        <f t="shared" si="17"/>
        <v/>
      </c>
    </row>
    <row r="1120" spans="8:8" x14ac:dyDescent="0.2">
      <c r="H1120" s="9" t="str">
        <f t="shared" si="17"/>
        <v/>
      </c>
    </row>
    <row r="1121" spans="8:8" x14ac:dyDescent="0.2">
      <c r="H1121" s="9" t="str">
        <f t="shared" si="17"/>
        <v/>
      </c>
    </row>
    <row r="1122" spans="8:8" x14ac:dyDescent="0.2">
      <c r="H1122" s="9" t="str">
        <f t="shared" si="17"/>
        <v/>
      </c>
    </row>
    <row r="1123" spans="8:8" x14ac:dyDescent="0.2">
      <c r="H1123" s="9" t="str">
        <f t="shared" si="17"/>
        <v/>
      </c>
    </row>
    <row r="1124" spans="8:8" x14ac:dyDescent="0.2">
      <c r="H1124" s="9" t="str">
        <f t="shared" si="17"/>
        <v/>
      </c>
    </row>
    <row r="1125" spans="8:8" x14ac:dyDescent="0.2">
      <c r="H1125" s="9" t="str">
        <f t="shared" si="17"/>
        <v/>
      </c>
    </row>
    <row r="1126" spans="8:8" x14ac:dyDescent="0.2">
      <c r="H1126" s="9" t="str">
        <f t="shared" si="17"/>
        <v/>
      </c>
    </row>
    <row r="1127" spans="8:8" x14ac:dyDescent="0.2">
      <c r="H1127" s="9" t="str">
        <f t="shared" si="17"/>
        <v/>
      </c>
    </row>
    <row r="1128" spans="8:8" x14ac:dyDescent="0.2">
      <c r="H1128" s="9" t="str">
        <f t="shared" si="17"/>
        <v/>
      </c>
    </row>
    <row r="1129" spans="8:8" x14ac:dyDescent="0.2">
      <c r="H1129" s="9" t="str">
        <f t="shared" si="17"/>
        <v/>
      </c>
    </row>
    <row r="1130" spans="8:8" x14ac:dyDescent="0.2">
      <c r="H1130" s="9" t="str">
        <f t="shared" si="17"/>
        <v/>
      </c>
    </row>
    <row r="1131" spans="8:8" x14ac:dyDescent="0.2">
      <c r="H1131" s="9" t="str">
        <f t="shared" si="17"/>
        <v/>
      </c>
    </row>
    <row r="1132" spans="8:8" x14ac:dyDescent="0.2">
      <c r="H1132" s="9" t="str">
        <f t="shared" si="17"/>
        <v/>
      </c>
    </row>
    <row r="1133" spans="8:8" x14ac:dyDescent="0.2">
      <c r="H1133" s="9" t="str">
        <f t="shared" si="17"/>
        <v/>
      </c>
    </row>
    <row r="1134" spans="8:8" x14ac:dyDescent="0.2">
      <c r="H1134" s="9" t="str">
        <f t="shared" si="17"/>
        <v/>
      </c>
    </row>
    <row r="1135" spans="8:8" x14ac:dyDescent="0.2">
      <c r="H1135" s="9" t="str">
        <f t="shared" si="17"/>
        <v/>
      </c>
    </row>
    <row r="1136" spans="8:8" x14ac:dyDescent="0.2">
      <c r="H1136" s="9" t="str">
        <f t="shared" si="17"/>
        <v/>
      </c>
    </row>
    <row r="1137" spans="8:8" x14ac:dyDescent="0.2">
      <c r="H1137" s="9" t="str">
        <f t="shared" si="17"/>
        <v/>
      </c>
    </row>
    <row r="1138" spans="8:8" x14ac:dyDescent="0.2">
      <c r="H1138" s="9" t="str">
        <f t="shared" si="17"/>
        <v/>
      </c>
    </row>
    <row r="1139" spans="8:8" x14ac:dyDescent="0.2">
      <c r="H1139" s="9" t="str">
        <f t="shared" si="17"/>
        <v/>
      </c>
    </row>
    <row r="1140" spans="8:8" x14ac:dyDescent="0.2">
      <c r="H1140" s="9" t="str">
        <f t="shared" si="17"/>
        <v/>
      </c>
    </row>
    <row r="1141" spans="8:8" x14ac:dyDescent="0.2">
      <c r="H1141" s="9" t="str">
        <f t="shared" si="17"/>
        <v/>
      </c>
    </row>
    <row r="1142" spans="8:8" x14ac:dyDescent="0.2">
      <c r="H1142" s="9" t="str">
        <f t="shared" si="17"/>
        <v/>
      </c>
    </row>
    <row r="1143" spans="8:8" x14ac:dyDescent="0.2">
      <c r="H1143" s="9" t="str">
        <f t="shared" si="17"/>
        <v/>
      </c>
    </row>
    <row r="1144" spans="8:8" x14ac:dyDescent="0.2">
      <c r="H1144" s="9" t="str">
        <f t="shared" si="17"/>
        <v/>
      </c>
    </row>
    <row r="1145" spans="8:8" x14ac:dyDescent="0.2">
      <c r="H1145" s="9" t="str">
        <f t="shared" si="17"/>
        <v/>
      </c>
    </row>
    <row r="1146" spans="8:8" x14ac:dyDescent="0.2">
      <c r="H1146" s="9" t="str">
        <f t="shared" si="17"/>
        <v/>
      </c>
    </row>
    <row r="1147" spans="8:8" x14ac:dyDescent="0.2">
      <c r="H1147" s="9" t="str">
        <f t="shared" si="17"/>
        <v/>
      </c>
    </row>
    <row r="1148" spans="8:8" x14ac:dyDescent="0.2">
      <c r="H1148" s="9" t="str">
        <f t="shared" si="17"/>
        <v/>
      </c>
    </row>
    <row r="1149" spans="8:8" x14ac:dyDescent="0.2">
      <c r="H1149" s="9" t="str">
        <f t="shared" si="17"/>
        <v/>
      </c>
    </row>
    <row r="1150" spans="8:8" x14ac:dyDescent="0.2">
      <c r="H1150" s="9" t="str">
        <f t="shared" si="17"/>
        <v/>
      </c>
    </row>
    <row r="1151" spans="8:8" x14ac:dyDescent="0.2">
      <c r="H1151" s="9" t="str">
        <f t="shared" si="17"/>
        <v/>
      </c>
    </row>
    <row r="1152" spans="8:8" x14ac:dyDescent="0.2">
      <c r="H1152" s="9" t="str">
        <f t="shared" si="17"/>
        <v/>
      </c>
    </row>
    <row r="1153" spans="8:8" x14ac:dyDescent="0.2">
      <c r="H1153" s="9" t="str">
        <f t="shared" si="17"/>
        <v/>
      </c>
    </row>
    <row r="1154" spans="8:8" x14ac:dyDescent="0.2">
      <c r="H1154" s="9" t="str">
        <f t="shared" si="17"/>
        <v/>
      </c>
    </row>
    <row r="1155" spans="8:8" x14ac:dyDescent="0.2">
      <c r="H1155" s="9" t="str">
        <f t="shared" ref="H1155:H1218" si="18">IF(A1155="", "", G1155/E1155)</f>
        <v/>
      </c>
    </row>
    <row r="1156" spans="8:8" x14ac:dyDescent="0.2">
      <c r="H1156" s="9" t="str">
        <f t="shared" si="18"/>
        <v/>
      </c>
    </row>
    <row r="1157" spans="8:8" x14ac:dyDescent="0.2">
      <c r="H1157" s="9" t="str">
        <f t="shared" si="18"/>
        <v/>
      </c>
    </row>
    <row r="1158" spans="8:8" x14ac:dyDescent="0.2">
      <c r="H1158" s="9" t="str">
        <f t="shared" si="18"/>
        <v/>
      </c>
    </row>
    <row r="1159" spans="8:8" x14ac:dyDescent="0.2">
      <c r="H1159" s="9" t="str">
        <f t="shared" si="18"/>
        <v/>
      </c>
    </row>
    <row r="1160" spans="8:8" x14ac:dyDescent="0.2">
      <c r="H1160" s="9" t="str">
        <f t="shared" si="18"/>
        <v/>
      </c>
    </row>
    <row r="1161" spans="8:8" x14ac:dyDescent="0.2">
      <c r="H1161" s="9" t="str">
        <f t="shared" si="18"/>
        <v/>
      </c>
    </row>
    <row r="1162" spans="8:8" x14ac:dyDescent="0.2">
      <c r="H1162" s="9" t="str">
        <f t="shared" si="18"/>
        <v/>
      </c>
    </row>
    <row r="1163" spans="8:8" x14ac:dyDescent="0.2">
      <c r="H1163" s="9" t="str">
        <f t="shared" si="18"/>
        <v/>
      </c>
    </row>
    <row r="1164" spans="8:8" x14ac:dyDescent="0.2">
      <c r="H1164" s="9" t="str">
        <f t="shared" si="18"/>
        <v/>
      </c>
    </row>
    <row r="1165" spans="8:8" x14ac:dyDescent="0.2">
      <c r="H1165" s="9" t="str">
        <f t="shared" si="18"/>
        <v/>
      </c>
    </row>
    <row r="1166" spans="8:8" x14ac:dyDescent="0.2">
      <c r="H1166" s="9" t="str">
        <f t="shared" si="18"/>
        <v/>
      </c>
    </row>
    <row r="1167" spans="8:8" x14ac:dyDescent="0.2">
      <c r="H1167" s="9" t="str">
        <f t="shared" si="18"/>
        <v/>
      </c>
    </row>
    <row r="1168" spans="8:8" x14ac:dyDescent="0.2">
      <c r="H1168" s="9" t="str">
        <f t="shared" si="18"/>
        <v/>
      </c>
    </row>
    <row r="1169" spans="8:8" x14ac:dyDescent="0.2">
      <c r="H1169" s="9" t="str">
        <f t="shared" si="18"/>
        <v/>
      </c>
    </row>
    <row r="1170" spans="8:8" x14ac:dyDescent="0.2">
      <c r="H1170" s="9" t="str">
        <f t="shared" si="18"/>
        <v/>
      </c>
    </row>
    <row r="1171" spans="8:8" x14ac:dyDescent="0.2">
      <c r="H1171" s="9" t="str">
        <f t="shared" si="18"/>
        <v/>
      </c>
    </row>
    <row r="1172" spans="8:8" x14ac:dyDescent="0.2">
      <c r="H1172" s="9" t="str">
        <f t="shared" si="18"/>
        <v/>
      </c>
    </row>
    <row r="1173" spans="8:8" x14ac:dyDescent="0.2">
      <c r="H1173" s="9" t="str">
        <f t="shared" si="18"/>
        <v/>
      </c>
    </row>
    <row r="1174" spans="8:8" x14ac:dyDescent="0.2">
      <c r="H1174" s="9" t="str">
        <f t="shared" si="18"/>
        <v/>
      </c>
    </row>
    <row r="1175" spans="8:8" x14ac:dyDescent="0.2">
      <c r="H1175" s="9" t="str">
        <f t="shared" si="18"/>
        <v/>
      </c>
    </row>
    <row r="1176" spans="8:8" x14ac:dyDescent="0.2">
      <c r="H1176" s="9" t="str">
        <f t="shared" si="18"/>
        <v/>
      </c>
    </row>
    <row r="1177" spans="8:8" x14ac:dyDescent="0.2">
      <c r="H1177" s="9" t="str">
        <f t="shared" si="18"/>
        <v/>
      </c>
    </row>
    <row r="1178" spans="8:8" x14ac:dyDescent="0.2">
      <c r="H1178" s="9" t="str">
        <f t="shared" si="18"/>
        <v/>
      </c>
    </row>
    <row r="1179" spans="8:8" x14ac:dyDescent="0.2">
      <c r="H1179" s="9" t="str">
        <f t="shared" si="18"/>
        <v/>
      </c>
    </row>
    <row r="1180" spans="8:8" x14ac:dyDescent="0.2">
      <c r="H1180" s="9" t="str">
        <f t="shared" si="18"/>
        <v/>
      </c>
    </row>
    <row r="1181" spans="8:8" x14ac:dyDescent="0.2">
      <c r="H1181" s="9" t="str">
        <f t="shared" si="18"/>
        <v/>
      </c>
    </row>
    <row r="1182" spans="8:8" x14ac:dyDescent="0.2">
      <c r="H1182" s="9" t="str">
        <f t="shared" si="18"/>
        <v/>
      </c>
    </row>
    <row r="1183" spans="8:8" x14ac:dyDescent="0.2">
      <c r="H1183" s="9" t="str">
        <f t="shared" si="18"/>
        <v/>
      </c>
    </row>
    <row r="1184" spans="8:8" x14ac:dyDescent="0.2">
      <c r="H1184" s="9" t="str">
        <f t="shared" si="18"/>
        <v/>
      </c>
    </row>
    <row r="1185" spans="8:8" x14ac:dyDescent="0.2">
      <c r="H1185" s="9" t="str">
        <f t="shared" si="18"/>
        <v/>
      </c>
    </row>
    <row r="1186" spans="8:8" x14ac:dyDescent="0.2">
      <c r="H1186" s="9" t="str">
        <f t="shared" si="18"/>
        <v/>
      </c>
    </row>
    <row r="1187" spans="8:8" x14ac:dyDescent="0.2">
      <c r="H1187" s="9" t="str">
        <f t="shared" si="18"/>
        <v/>
      </c>
    </row>
    <row r="1188" spans="8:8" x14ac:dyDescent="0.2">
      <c r="H1188" s="9" t="str">
        <f t="shared" si="18"/>
        <v/>
      </c>
    </row>
    <row r="1189" spans="8:8" x14ac:dyDescent="0.2">
      <c r="H1189" s="9" t="str">
        <f t="shared" si="18"/>
        <v/>
      </c>
    </row>
    <row r="1190" spans="8:8" x14ac:dyDescent="0.2">
      <c r="H1190" s="9" t="str">
        <f t="shared" si="18"/>
        <v/>
      </c>
    </row>
    <row r="1191" spans="8:8" x14ac:dyDescent="0.2">
      <c r="H1191" s="9" t="str">
        <f t="shared" si="18"/>
        <v/>
      </c>
    </row>
    <row r="1192" spans="8:8" x14ac:dyDescent="0.2">
      <c r="H1192" s="9" t="str">
        <f t="shared" si="18"/>
        <v/>
      </c>
    </row>
    <row r="1193" spans="8:8" x14ac:dyDescent="0.2">
      <c r="H1193" s="9" t="str">
        <f t="shared" si="18"/>
        <v/>
      </c>
    </row>
    <row r="1194" spans="8:8" x14ac:dyDescent="0.2">
      <c r="H1194" s="9" t="str">
        <f t="shared" si="18"/>
        <v/>
      </c>
    </row>
    <row r="1195" spans="8:8" x14ac:dyDescent="0.2">
      <c r="H1195" s="9" t="str">
        <f t="shared" si="18"/>
        <v/>
      </c>
    </row>
    <row r="1196" spans="8:8" x14ac:dyDescent="0.2">
      <c r="H1196" s="9" t="str">
        <f t="shared" si="18"/>
        <v/>
      </c>
    </row>
    <row r="1197" spans="8:8" x14ac:dyDescent="0.2">
      <c r="H1197" s="9" t="str">
        <f t="shared" si="18"/>
        <v/>
      </c>
    </row>
    <row r="1198" spans="8:8" x14ac:dyDescent="0.2">
      <c r="H1198" s="9" t="str">
        <f t="shared" si="18"/>
        <v/>
      </c>
    </row>
    <row r="1199" spans="8:8" x14ac:dyDescent="0.2">
      <c r="H1199" s="9" t="str">
        <f t="shared" si="18"/>
        <v/>
      </c>
    </row>
    <row r="1200" spans="8:8" x14ac:dyDescent="0.2">
      <c r="H1200" s="9" t="str">
        <f t="shared" si="18"/>
        <v/>
      </c>
    </row>
    <row r="1201" spans="8:8" x14ac:dyDescent="0.2">
      <c r="H1201" s="9" t="str">
        <f t="shared" si="18"/>
        <v/>
      </c>
    </row>
    <row r="1202" spans="8:8" x14ac:dyDescent="0.2">
      <c r="H1202" s="9" t="str">
        <f t="shared" si="18"/>
        <v/>
      </c>
    </row>
    <row r="1203" spans="8:8" x14ac:dyDescent="0.2">
      <c r="H1203" s="9" t="str">
        <f t="shared" si="18"/>
        <v/>
      </c>
    </row>
    <row r="1204" spans="8:8" x14ac:dyDescent="0.2">
      <c r="H1204" s="9" t="str">
        <f t="shared" si="18"/>
        <v/>
      </c>
    </row>
    <row r="1205" spans="8:8" x14ac:dyDescent="0.2">
      <c r="H1205" s="9" t="str">
        <f t="shared" si="18"/>
        <v/>
      </c>
    </row>
    <row r="1206" spans="8:8" x14ac:dyDescent="0.2">
      <c r="H1206" s="9" t="str">
        <f t="shared" si="18"/>
        <v/>
      </c>
    </row>
    <row r="1207" spans="8:8" x14ac:dyDescent="0.2">
      <c r="H1207" s="9" t="str">
        <f t="shared" si="18"/>
        <v/>
      </c>
    </row>
    <row r="1208" spans="8:8" x14ac:dyDescent="0.2">
      <c r="H1208" s="9" t="str">
        <f t="shared" si="18"/>
        <v/>
      </c>
    </row>
    <row r="1209" spans="8:8" x14ac:dyDescent="0.2">
      <c r="H1209" s="9" t="str">
        <f t="shared" si="18"/>
        <v/>
      </c>
    </row>
    <row r="1210" spans="8:8" x14ac:dyDescent="0.2">
      <c r="H1210" s="9" t="str">
        <f t="shared" si="18"/>
        <v/>
      </c>
    </row>
    <row r="1211" spans="8:8" x14ac:dyDescent="0.2">
      <c r="H1211" s="9" t="str">
        <f t="shared" si="18"/>
        <v/>
      </c>
    </row>
    <row r="1212" spans="8:8" x14ac:dyDescent="0.2">
      <c r="H1212" s="9" t="str">
        <f t="shared" si="18"/>
        <v/>
      </c>
    </row>
    <row r="1213" spans="8:8" x14ac:dyDescent="0.2">
      <c r="H1213" s="9" t="str">
        <f t="shared" si="18"/>
        <v/>
      </c>
    </row>
    <row r="1214" spans="8:8" x14ac:dyDescent="0.2">
      <c r="H1214" s="9" t="str">
        <f t="shared" si="18"/>
        <v/>
      </c>
    </row>
    <row r="1215" spans="8:8" x14ac:dyDescent="0.2">
      <c r="H1215" s="9" t="str">
        <f t="shared" si="18"/>
        <v/>
      </c>
    </row>
    <row r="1216" spans="8:8" x14ac:dyDescent="0.2">
      <c r="H1216" s="9" t="str">
        <f t="shared" si="18"/>
        <v/>
      </c>
    </row>
    <row r="1217" spans="8:8" x14ac:dyDescent="0.2">
      <c r="H1217" s="9" t="str">
        <f t="shared" si="18"/>
        <v/>
      </c>
    </row>
    <row r="1218" spans="8:8" x14ac:dyDescent="0.2">
      <c r="H1218" s="9" t="str">
        <f t="shared" si="18"/>
        <v/>
      </c>
    </row>
    <row r="1219" spans="8:8" x14ac:dyDescent="0.2">
      <c r="H1219" s="9" t="str">
        <f t="shared" ref="H1219:H1282" si="19">IF(A1219="", "", G1219/E1219)</f>
        <v/>
      </c>
    </row>
    <row r="1220" spans="8:8" x14ac:dyDescent="0.2">
      <c r="H1220" s="9" t="str">
        <f t="shared" si="19"/>
        <v/>
      </c>
    </row>
    <row r="1221" spans="8:8" x14ac:dyDescent="0.2">
      <c r="H1221" s="9" t="str">
        <f t="shared" si="19"/>
        <v/>
      </c>
    </row>
    <row r="1222" spans="8:8" x14ac:dyDescent="0.2">
      <c r="H1222" s="9" t="str">
        <f t="shared" si="19"/>
        <v/>
      </c>
    </row>
    <row r="1223" spans="8:8" x14ac:dyDescent="0.2">
      <c r="H1223" s="9" t="str">
        <f t="shared" si="19"/>
        <v/>
      </c>
    </row>
    <row r="1224" spans="8:8" x14ac:dyDescent="0.2">
      <c r="H1224" s="9" t="str">
        <f t="shared" si="19"/>
        <v/>
      </c>
    </row>
    <row r="1225" spans="8:8" x14ac:dyDescent="0.2">
      <c r="H1225" s="9" t="str">
        <f t="shared" si="19"/>
        <v/>
      </c>
    </row>
    <row r="1226" spans="8:8" x14ac:dyDescent="0.2">
      <c r="H1226" s="9" t="str">
        <f t="shared" si="19"/>
        <v/>
      </c>
    </row>
    <row r="1227" spans="8:8" x14ac:dyDescent="0.2">
      <c r="H1227" s="9" t="str">
        <f t="shared" si="19"/>
        <v/>
      </c>
    </row>
    <row r="1228" spans="8:8" x14ac:dyDescent="0.2">
      <c r="H1228" s="9" t="str">
        <f t="shared" si="19"/>
        <v/>
      </c>
    </row>
    <row r="1229" spans="8:8" x14ac:dyDescent="0.2">
      <c r="H1229" s="9" t="str">
        <f t="shared" si="19"/>
        <v/>
      </c>
    </row>
    <row r="1230" spans="8:8" x14ac:dyDescent="0.2">
      <c r="H1230" s="9" t="str">
        <f t="shared" si="19"/>
        <v/>
      </c>
    </row>
    <row r="1231" spans="8:8" x14ac:dyDescent="0.2">
      <c r="H1231" s="9" t="str">
        <f t="shared" si="19"/>
        <v/>
      </c>
    </row>
    <row r="1232" spans="8:8" x14ac:dyDescent="0.2">
      <c r="H1232" s="9" t="str">
        <f t="shared" si="19"/>
        <v/>
      </c>
    </row>
    <row r="1233" spans="8:8" x14ac:dyDescent="0.2">
      <c r="H1233" s="9" t="str">
        <f t="shared" si="19"/>
        <v/>
      </c>
    </row>
    <row r="1234" spans="8:8" x14ac:dyDescent="0.2">
      <c r="H1234" s="9" t="str">
        <f t="shared" si="19"/>
        <v/>
      </c>
    </row>
    <row r="1235" spans="8:8" x14ac:dyDescent="0.2">
      <c r="H1235" s="9" t="str">
        <f t="shared" si="19"/>
        <v/>
      </c>
    </row>
    <row r="1236" spans="8:8" x14ac:dyDescent="0.2">
      <c r="H1236" s="9" t="str">
        <f t="shared" si="19"/>
        <v/>
      </c>
    </row>
    <row r="1237" spans="8:8" x14ac:dyDescent="0.2">
      <c r="H1237" s="9" t="str">
        <f t="shared" si="19"/>
        <v/>
      </c>
    </row>
    <row r="1238" spans="8:8" x14ac:dyDescent="0.2">
      <c r="H1238" s="9" t="str">
        <f t="shared" si="19"/>
        <v/>
      </c>
    </row>
    <row r="1239" spans="8:8" x14ac:dyDescent="0.2">
      <c r="H1239" s="9" t="str">
        <f t="shared" si="19"/>
        <v/>
      </c>
    </row>
    <row r="1240" spans="8:8" x14ac:dyDescent="0.2">
      <c r="H1240" s="9" t="str">
        <f t="shared" si="19"/>
        <v/>
      </c>
    </row>
    <row r="1241" spans="8:8" x14ac:dyDescent="0.2">
      <c r="H1241" s="9" t="str">
        <f t="shared" si="19"/>
        <v/>
      </c>
    </row>
    <row r="1242" spans="8:8" x14ac:dyDescent="0.2">
      <c r="H1242" s="9" t="str">
        <f t="shared" si="19"/>
        <v/>
      </c>
    </row>
    <row r="1243" spans="8:8" x14ac:dyDescent="0.2">
      <c r="H1243" s="9" t="str">
        <f t="shared" si="19"/>
        <v/>
      </c>
    </row>
    <row r="1244" spans="8:8" x14ac:dyDescent="0.2">
      <c r="H1244" s="9" t="str">
        <f t="shared" si="19"/>
        <v/>
      </c>
    </row>
    <row r="1245" spans="8:8" x14ac:dyDescent="0.2">
      <c r="H1245" s="9" t="str">
        <f t="shared" si="19"/>
        <v/>
      </c>
    </row>
    <row r="1246" spans="8:8" x14ac:dyDescent="0.2">
      <c r="H1246" s="9" t="str">
        <f t="shared" si="19"/>
        <v/>
      </c>
    </row>
    <row r="1247" spans="8:8" x14ac:dyDescent="0.2">
      <c r="H1247" s="9" t="str">
        <f t="shared" si="19"/>
        <v/>
      </c>
    </row>
    <row r="1248" spans="8:8" x14ac:dyDescent="0.2">
      <c r="H1248" s="9" t="str">
        <f t="shared" si="19"/>
        <v/>
      </c>
    </row>
    <row r="1249" spans="8:8" x14ac:dyDescent="0.2">
      <c r="H1249" s="9" t="str">
        <f t="shared" si="19"/>
        <v/>
      </c>
    </row>
    <row r="1250" spans="8:8" x14ac:dyDescent="0.2">
      <c r="H1250" s="9" t="str">
        <f t="shared" si="19"/>
        <v/>
      </c>
    </row>
    <row r="1251" spans="8:8" x14ac:dyDescent="0.2">
      <c r="H1251" s="9" t="str">
        <f t="shared" si="19"/>
        <v/>
      </c>
    </row>
    <row r="1252" spans="8:8" x14ac:dyDescent="0.2">
      <c r="H1252" s="9" t="str">
        <f t="shared" si="19"/>
        <v/>
      </c>
    </row>
    <row r="1253" spans="8:8" x14ac:dyDescent="0.2">
      <c r="H1253" s="9" t="str">
        <f t="shared" si="19"/>
        <v/>
      </c>
    </row>
    <row r="1254" spans="8:8" x14ac:dyDescent="0.2">
      <c r="H1254" s="9" t="str">
        <f t="shared" si="19"/>
        <v/>
      </c>
    </row>
    <row r="1255" spans="8:8" x14ac:dyDescent="0.2">
      <c r="H1255" s="9" t="str">
        <f t="shared" si="19"/>
        <v/>
      </c>
    </row>
    <row r="1256" spans="8:8" x14ac:dyDescent="0.2">
      <c r="H1256" s="9" t="str">
        <f t="shared" si="19"/>
        <v/>
      </c>
    </row>
    <row r="1257" spans="8:8" x14ac:dyDescent="0.2">
      <c r="H1257" s="9" t="str">
        <f t="shared" si="19"/>
        <v/>
      </c>
    </row>
    <row r="1258" spans="8:8" x14ac:dyDescent="0.2">
      <c r="H1258" s="9" t="str">
        <f t="shared" si="19"/>
        <v/>
      </c>
    </row>
    <row r="1259" spans="8:8" x14ac:dyDescent="0.2">
      <c r="H1259" s="9" t="str">
        <f t="shared" si="19"/>
        <v/>
      </c>
    </row>
    <row r="1260" spans="8:8" x14ac:dyDescent="0.2">
      <c r="H1260" s="9" t="str">
        <f t="shared" si="19"/>
        <v/>
      </c>
    </row>
    <row r="1261" spans="8:8" x14ac:dyDescent="0.2">
      <c r="H1261" s="9" t="str">
        <f t="shared" si="19"/>
        <v/>
      </c>
    </row>
    <row r="1262" spans="8:8" x14ac:dyDescent="0.2">
      <c r="H1262" s="9" t="str">
        <f t="shared" si="19"/>
        <v/>
      </c>
    </row>
    <row r="1263" spans="8:8" x14ac:dyDescent="0.2">
      <c r="H1263" s="9" t="str">
        <f t="shared" si="19"/>
        <v/>
      </c>
    </row>
    <row r="1264" spans="8:8" x14ac:dyDescent="0.2">
      <c r="H1264" s="9" t="str">
        <f t="shared" si="19"/>
        <v/>
      </c>
    </row>
    <row r="1265" spans="8:8" x14ac:dyDescent="0.2">
      <c r="H1265" s="9" t="str">
        <f t="shared" si="19"/>
        <v/>
      </c>
    </row>
    <row r="1266" spans="8:8" x14ac:dyDescent="0.2">
      <c r="H1266" s="9" t="str">
        <f t="shared" si="19"/>
        <v/>
      </c>
    </row>
    <row r="1267" spans="8:8" x14ac:dyDescent="0.2">
      <c r="H1267" s="9" t="str">
        <f t="shared" si="19"/>
        <v/>
      </c>
    </row>
    <row r="1268" spans="8:8" x14ac:dyDescent="0.2">
      <c r="H1268" s="9" t="str">
        <f t="shared" si="19"/>
        <v/>
      </c>
    </row>
    <row r="1269" spans="8:8" x14ac:dyDescent="0.2">
      <c r="H1269" s="9" t="str">
        <f t="shared" si="19"/>
        <v/>
      </c>
    </row>
    <row r="1270" spans="8:8" x14ac:dyDescent="0.2">
      <c r="H1270" s="9" t="str">
        <f t="shared" si="19"/>
        <v/>
      </c>
    </row>
    <row r="1271" spans="8:8" x14ac:dyDescent="0.2">
      <c r="H1271" s="9" t="str">
        <f t="shared" si="19"/>
        <v/>
      </c>
    </row>
    <row r="1272" spans="8:8" x14ac:dyDescent="0.2">
      <c r="H1272" s="9" t="str">
        <f t="shared" si="19"/>
        <v/>
      </c>
    </row>
    <row r="1273" spans="8:8" x14ac:dyDescent="0.2">
      <c r="H1273" s="9" t="str">
        <f t="shared" si="19"/>
        <v/>
      </c>
    </row>
    <row r="1274" spans="8:8" x14ac:dyDescent="0.2">
      <c r="H1274" s="9" t="str">
        <f t="shared" si="19"/>
        <v/>
      </c>
    </row>
    <row r="1275" spans="8:8" x14ac:dyDescent="0.2">
      <c r="H1275" s="9" t="str">
        <f t="shared" si="19"/>
        <v/>
      </c>
    </row>
    <row r="1276" spans="8:8" x14ac:dyDescent="0.2">
      <c r="H1276" s="9" t="str">
        <f t="shared" si="19"/>
        <v/>
      </c>
    </row>
    <row r="1277" spans="8:8" x14ac:dyDescent="0.2">
      <c r="H1277" s="9" t="str">
        <f t="shared" si="19"/>
        <v/>
      </c>
    </row>
    <row r="1278" spans="8:8" x14ac:dyDescent="0.2">
      <c r="H1278" s="9" t="str">
        <f t="shared" si="19"/>
        <v/>
      </c>
    </row>
    <row r="1279" spans="8:8" x14ac:dyDescent="0.2">
      <c r="H1279" s="9" t="str">
        <f t="shared" si="19"/>
        <v/>
      </c>
    </row>
    <row r="1280" spans="8:8" x14ac:dyDescent="0.2">
      <c r="H1280" s="9" t="str">
        <f t="shared" si="19"/>
        <v/>
      </c>
    </row>
    <row r="1281" spans="8:8" x14ac:dyDescent="0.2">
      <c r="H1281" s="9" t="str">
        <f t="shared" si="19"/>
        <v/>
      </c>
    </row>
    <row r="1282" spans="8:8" x14ac:dyDescent="0.2">
      <c r="H1282" s="9" t="str">
        <f t="shared" si="19"/>
        <v/>
      </c>
    </row>
    <row r="1283" spans="8:8" x14ac:dyDescent="0.2">
      <c r="H1283" s="9" t="str">
        <f t="shared" ref="H1283:H1346" si="20">IF(A1283="", "", G1283/E1283)</f>
        <v/>
      </c>
    </row>
    <row r="1284" spans="8:8" x14ac:dyDescent="0.2">
      <c r="H1284" s="9" t="str">
        <f t="shared" si="20"/>
        <v/>
      </c>
    </row>
    <row r="1285" spans="8:8" x14ac:dyDescent="0.2">
      <c r="H1285" s="9" t="str">
        <f t="shared" si="20"/>
        <v/>
      </c>
    </row>
    <row r="1286" spans="8:8" x14ac:dyDescent="0.2">
      <c r="H1286" s="9" t="str">
        <f t="shared" si="20"/>
        <v/>
      </c>
    </row>
    <row r="1287" spans="8:8" x14ac:dyDescent="0.2">
      <c r="H1287" s="9" t="str">
        <f t="shared" si="20"/>
        <v/>
      </c>
    </row>
    <row r="1288" spans="8:8" x14ac:dyDescent="0.2">
      <c r="H1288" s="9" t="str">
        <f t="shared" si="20"/>
        <v/>
      </c>
    </row>
    <row r="1289" spans="8:8" x14ac:dyDescent="0.2">
      <c r="H1289" s="9" t="str">
        <f t="shared" si="20"/>
        <v/>
      </c>
    </row>
    <row r="1290" spans="8:8" x14ac:dyDescent="0.2">
      <c r="H1290" s="9" t="str">
        <f t="shared" si="20"/>
        <v/>
      </c>
    </row>
    <row r="1291" spans="8:8" x14ac:dyDescent="0.2">
      <c r="H1291" s="9" t="str">
        <f t="shared" si="20"/>
        <v/>
      </c>
    </row>
    <row r="1292" spans="8:8" x14ac:dyDescent="0.2">
      <c r="H1292" s="9" t="str">
        <f t="shared" si="20"/>
        <v/>
      </c>
    </row>
    <row r="1293" spans="8:8" x14ac:dyDescent="0.2">
      <c r="H1293" s="9" t="str">
        <f t="shared" si="20"/>
        <v/>
      </c>
    </row>
    <row r="1294" spans="8:8" x14ac:dyDescent="0.2">
      <c r="H1294" s="9" t="str">
        <f t="shared" si="20"/>
        <v/>
      </c>
    </row>
    <row r="1295" spans="8:8" x14ac:dyDescent="0.2">
      <c r="H1295" s="9" t="str">
        <f t="shared" si="20"/>
        <v/>
      </c>
    </row>
    <row r="1296" spans="8:8" x14ac:dyDescent="0.2">
      <c r="H1296" s="9" t="str">
        <f t="shared" si="20"/>
        <v/>
      </c>
    </row>
    <row r="1297" spans="8:8" x14ac:dyDescent="0.2">
      <c r="H1297" s="9" t="str">
        <f t="shared" si="20"/>
        <v/>
      </c>
    </row>
    <row r="1298" spans="8:8" x14ac:dyDescent="0.2">
      <c r="H1298" s="9" t="str">
        <f t="shared" si="20"/>
        <v/>
      </c>
    </row>
    <row r="1299" spans="8:8" x14ac:dyDescent="0.2">
      <c r="H1299" s="9" t="str">
        <f t="shared" si="20"/>
        <v/>
      </c>
    </row>
    <row r="1300" spans="8:8" x14ac:dyDescent="0.2">
      <c r="H1300" s="9" t="str">
        <f t="shared" si="20"/>
        <v/>
      </c>
    </row>
    <row r="1301" spans="8:8" x14ac:dyDescent="0.2">
      <c r="H1301" s="9" t="str">
        <f t="shared" si="20"/>
        <v/>
      </c>
    </row>
    <row r="1302" spans="8:8" x14ac:dyDescent="0.2">
      <c r="H1302" s="9" t="str">
        <f t="shared" si="20"/>
        <v/>
      </c>
    </row>
    <row r="1303" spans="8:8" x14ac:dyDescent="0.2">
      <c r="H1303" s="9" t="str">
        <f t="shared" si="20"/>
        <v/>
      </c>
    </row>
    <row r="1304" spans="8:8" x14ac:dyDescent="0.2">
      <c r="H1304" s="9" t="str">
        <f t="shared" si="20"/>
        <v/>
      </c>
    </row>
    <row r="1305" spans="8:8" x14ac:dyDescent="0.2">
      <c r="H1305" s="9" t="str">
        <f t="shared" si="20"/>
        <v/>
      </c>
    </row>
    <row r="1306" spans="8:8" x14ac:dyDescent="0.2">
      <c r="H1306" s="9" t="str">
        <f t="shared" si="20"/>
        <v/>
      </c>
    </row>
    <row r="1307" spans="8:8" x14ac:dyDescent="0.2">
      <c r="H1307" s="9" t="str">
        <f t="shared" si="20"/>
        <v/>
      </c>
    </row>
    <row r="1308" spans="8:8" x14ac:dyDescent="0.2">
      <c r="H1308" s="9" t="str">
        <f t="shared" si="20"/>
        <v/>
      </c>
    </row>
    <row r="1309" spans="8:8" x14ac:dyDescent="0.2">
      <c r="H1309" s="9" t="str">
        <f t="shared" si="20"/>
        <v/>
      </c>
    </row>
    <row r="1310" spans="8:8" x14ac:dyDescent="0.2">
      <c r="H1310" s="9" t="str">
        <f t="shared" si="20"/>
        <v/>
      </c>
    </row>
    <row r="1311" spans="8:8" x14ac:dyDescent="0.2">
      <c r="H1311" s="9" t="str">
        <f t="shared" si="20"/>
        <v/>
      </c>
    </row>
    <row r="1312" spans="8:8" x14ac:dyDescent="0.2">
      <c r="H1312" s="9" t="str">
        <f t="shared" si="20"/>
        <v/>
      </c>
    </row>
    <row r="1313" spans="8:8" x14ac:dyDescent="0.2">
      <c r="H1313" s="9" t="str">
        <f t="shared" si="20"/>
        <v/>
      </c>
    </row>
    <row r="1314" spans="8:8" x14ac:dyDescent="0.2">
      <c r="H1314" s="9" t="str">
        <f t="shared" si="20"/>
        <v/>
      </c>
    </row>
    <row r="1315" spans="8:8" x14ac:dyDescent="0.2">
      <c r="H1315" s="9" t="str">
        <f t="shared" si="20"/>
        <v/>
      </c>
    </row>
    <row r="1316" spans="8:8" x14ac:dyDescent="0.2">
      <c r="H1316" s="9" t="str">
        <f t="shared" si="20"/>
        <v/>
      </c>
    </row>
    <row r="1317" spans="8:8" x14ac:dyDescent="0.2">
      <c r="H1317" s="9" t="str">
        <f t="shared" si="20"/>
        <v/>
      </c>
    </row>
    <row r="1318" spans="8:8" x14ac:dyDescent="0.2">
      <c r="H1318" s="9" t="str">
        <f t="shared" si="20"/>
        <v/>
      </c>
    </row>
    <row r="1319" spans="8:8" x14ac:dyDescent="0.2">
      <c r="H1319" s="9" t="str">
        <f t="shared" si="20"/>
        <v/>
      </c>
    </row>
    <row r="1320" spans="8:8" x14ac:dyDescent="0.2">
      <c r="H1320" s="9" t="str">
        <f t="shared" si="20"/>
        <v/>
      </c>
    </row>
    <row r="1321" spans="8:8" x14ac:dyDescent="0.2">
      <c r="H1321" s="9" t="str">
        <f t="shared" si="20"/>
        <v/>
      </c>
    </row>
    <row r="1322" spans="8:8" x14ac:dyDescent="0.2">
      <c r="H1322" s="9" t="str">
        <f t="shared" si="20"/>
        <v/>
      </c>
    </row>
    <row r="1323" spans="8:8" x14ac:dyDescent="0.2">
      <c r="H1323" s="9" t="str">
        <f t="shared" si="20"/>
        <v/>
      </c>
    </row>
    <row r="1324" spans="8:8" x14ac:dyDescent="0.2">
      <c r="H1324" s="9" t="str">
        <f t="shared" si="20"/>
        <v/>
      </c>
    </row>
    <row r="1325" spans="8:8" x14ac:dyDescent="0.2">
      <c r="H1325" s="9" t="str">
        <f t="shared" si="20"/>
        <v/>
      </c>
    </row>
    <row r="1326" spans="8:8" x14ac:dyDescent="0.2">
      <c r="H1326" s="9" t="str">
        <f t="shared" si="20"/>
        <v/>
      </c>
    </row>
    <row r="1327" spans="8:8" x14ac:dyDescent="0.2">
      <c r="H1327" s="9" t="str">
        <f t="shared" si="20"/>
        <v/>
      </c>
    </row>
    <row r="1328" spans="8:8" x14ac:dyDescent="0.2">
      <c r="H1328" s="9" t="str">
        <f t="shared" si="20"/>
        <v/>
      </c>
    </row>
    <row r="1329" spans="8:8" x14ac:dyDescent="0.2">
      <c r="H1329" s="9" t="str">
        <f t="shared" si="20"/>
        <v/>
      </c>
    </row>
    <row r="1330" spans="8:8" x14ac:dyDescent="0.2">
      <c r="H1330" s="9" t="str">
        <f t="shared" si="20"/>
        <v/>
      </c>
    </row>
    <row r="1331" spans="8:8" x14ac:dyDescent="0.2">
      <c r="H1331" s="9" t="str">
        <f t="shared" si="20"/>
        <v/>
      </c>
    </row>
    <row r="1332" spans="8:8" x14ac:dyDescent="0.2">
      <c r="H1332" s="9" t="str">
        <f t="shared" si="20"/>
        <v/>
      </c>
    </row>
    <row r="1333" spans="8:8" x14ac:dyDescent="0.2">
      <c r="H1333" s="9" t="str">
        <f t="shared" si="20"/>
        <v/>
      </c>
    </row>
    <row r="1334" spans="8:8" x14ac:dyDescent="0.2">
      <c r="H1334" s="9" t="str">
        <f t="shared" si="20"/>
        <v/>
      </c>
    </row>
    <row r="1335" spans="8:8" x14ac:dyDescent="0.2">
      <c r="H1335" s="9" t="str">
        <f t="shared" si="20"/>
        <v/>
      </c>
    </row>
    <row r="1336" spans="8:8" x14ac:dyDescent="0.2">
      <c r="H1336" s="9" t="str">
        <f t="shared" si="20"/>
        <v/>
      </c>
    </row>
    <row r="1337" spans="8:8" x14ac:dyDescent="0.2">
      <c r="H1337" s="9" t="str">
        <f t="shared" si="20"/>
        <v/>
      </c>
    </row>
    <row r="1338" spans="8:8" x14ac:dyDescent="0.2">
      <c r="H1338" s="9" t="str">
        <f t="shared" si="20"/>
        <v/>
      </c>
    </row>
    <row r="1339" spans="8:8" x14ac:dyDescent="0.2">
      <c r="H1339" s="9" t="str">
        <f t="shared" si="20"/>
        <v/>
      </c>
    </row>
    <row r="1340" spans="8:8" x14ac:dyDescent="0.2">
      <c r="H1340" s="9" t="str">
        <f t="shared" si="20"/>
        <v/>
      </c>
    </row>
    <row r="1341" spans="8:8" x14ac:dyDescent="0.2">
      <c r="H1341" s="9" t="str">
        <f t="shared" si="20"/>
        <v/>
      </c>
    </row>
    <row r="1342" spans="8:8" x14ac:dyDescent="0.2">
      <c r="H1342" s="9" t="str">
        <f t="shared" si="20"/>
        <v/>
      </c>
    </row>
    <row r="1343" spans="8:8" x14ac:dyDescent="0.2">
      <c r="H1343" s="9" t="str">
        <f t="shared" si="20"/>
        <v/>
      </c>
    </row>
    <row r="1344" spans="8:8" x14ac:dyDescent="0.2">
      <c r="H1344" s="9" t="str">
        <f t="shared" si="20"/>
        <v/>
      </c>
    </row>
    <row r="1345" spans="8:8" x14ac:dyDescent="0.2">
      <c r="H1345" s="9" t="str">
        <f t="shared" si="20"/>
        <v/>
      </c>
    </row>
    <row r="1346" spans="8:8" x14ac:dyDescent="0.2">
      <c r="H1346" s="9" t="str">
        <f t="shared" si="20"/>
        <v/>
      </c>
    </row>
    <row r="1347" spans="8:8" x14ac:dyDescent="0.2">
      <c r="H1347" s="9" t="str">
        <f t="shared" ref="H1347:H1410" si="21">IF(A1347="", "", G1347/E1347)</f>
        <v/>
      </c>
    </row>
    <row r="1348" spans="8:8" x14ac:dyDescent="0.2">
      <c r="H1348" s="9" t="str">
        <f t="shared" si="21"/>
        <v/>
      </c>
    </row>
    <row r="1349" spans="8:8" x14ac:dyDescent="0.2">
      <c r="H1349" s="9" t="str">
        <f t="shared" si="21"/>
        <v/>
      </c>
    </row>
    <row r="1350" spans="8:8" x14ac:dyDescent="0.2">
      <c r="H1350" s="9" t="str">
        <f t="shared" si="21"/>
        <v/>
      </c>
    </row>
    <row r="1351" spans="8:8" x14ac:dyDescent="0.2">
      <c r="H1351" s="9" t="str">
        <f t="shared" si="21"/>
        <v/>
      </c>
    </row>
    <row r="1352" spans="8:8" x14ac:dyDescent="0.2">
      <c r="H1352" s="9" t="str">
        <f t="shared" si="21"/>
        <v/>
      </c>
    </row>
    <row r="1353" spans="8:8" x14ac:dyDescent="0.2">
      <c r="H1353" s="9" t="str">
        <f t="shared" si="21"/>
        <v/>
      </c>
    </row>
    <row r="1354" spans="8:8" x14ac:dyDescent="0.2">
      <c r="H1354" s="9" t="str">
        <f t="shared" si="21"/>
        <v/>
      </c>
    </row>
    <row r="1355" spans="8:8" x14ac:dyDescent="0.2">
      <c r="H1355" s="9" t="str">
        <f t="shared" si="21"/>
        <v/>
      </c>
    </row>
    <row r="1356" spans="8:8" x14ac:dyDescent="0.2">
      <c r="H1356" s="9" t="str">
        <f t="shared" si="21"/>
        <v/>
      </c>
    </row>
    <row r="1357" spans="8:8" x14ac:dyDescent="0.2">
      <c r="H1357" s="9" t="str">
        <f t="shared" si="21"/>
        <v/>
      </c>
    </row>
    <row r="1358" spans="8:8" x14ac:dyDescent="0.2">
      <c r="H1358" s="9" t="str">
        <f t="shared" si="21"/>
        <v/>
      </c>
    </row>
    <row r="1359" spans="8:8" x14ac:dyDescent="0.2">
      <c r="H1359" s="9" t="str">
        <f t="shared" si="21"/>
        <v/>
      </c>
    </row>
    <row r="1360" spans="8:8" x14ac:dyDescent="0.2">
      <c r="H1360" s="9" t="str">
        <f t="shared" si="21"/>
        <v/>
      </c>
    </row>
    <row r="1361" spans="8:8" x14ac:dyDescent="0.2">
      <c r="H1361" s="9" t="str">
        <f t="shared" si="21"/>
        <v/>
      </c>
    </row>
    <row r="1362" spans="8:8" x14ac:dyDescent="0.2">
      <c r="H1362" s="9" t="str">
        <f t="shared" si="21"/>
        <v/>
      </c>
    </row>
    <row r="1363" spans="8:8" x14ac:dyDescent="0.2">
      <c r="H1363" s="9" t="str">
        <f t="shared" si="21"/>
        <v/>
      </c>
    </row>
    <row r="1364" spans="8:8" x14ac:dyDescent="0.2">
      <c r="H1364" s="9" t="str">
        <f t="shared" si="21"/>
        <v/>
      </c>
    </row>
    <row r="1365" spans="8:8" x14ac:dyDescent="0.2">
      <c r="H1365" s="9" t="str">
        <f t="shared" si="21"/>
        <v/>
      </c>
    </row>
    <row r="1366" spans="8:8" x14ac:dyDescent="0.2">
      <c r="H1366" s="9" t="str">
        <f t="shared" si="21"/>
        <v/>
      </c>
    </row>
    <row r="1367" spans="8:8" x14ac:dyDescent="0.2">
      <c r="H1367" s="9" t="str">
        <f t="shared" si="21"/>
        <v/>
      </c>
    </row>
    <row r="1368" spans="8:8" x14ac:dyDescent="0.2">
      <c r="H1368" s="9" t="str">
        <f t="shared" si="21"/>
        <v/>
      </c>
    </row>
    <row r="1369" spans="8:8" x14ac:dyDescent="0.2">
      <c r="H1369" s="9" t="str">
        <f t="shared" si="21"/>
        <v/>
      </c>
    </row>
    <row r="1370" spans="8:8" x14ac:dyDescent="0.2">
      <c r="H1370" s="9" t="str">
        <f t="shared" si="21"/>
        <v/>
      </c>
    </row>
    <row r="1371" spans="8:8" x14ac:dyDescent="0.2">
      <c r="H1371" s="9" t="str">
        <f t="shared" si="21"/>
        <v/>
      </c>
    </row>
    <row r="1372" spans="8:8" x14ac:dyDescent="0.2">
      <c r="H1372" s="9" t="str">
        <f t="shared" si="21"/>
        <v/>
      </c>
    </row>
    <row r="1373" spans="8:8" x14ac:dyDescent="0.2">
      <c r="H1373" s="9" t="str">
        <f t="shared" si="21"/>
        <v/>
      </c>
    </row>
    <row r="1374" spans="8:8" x14ac:dyDescent="0.2">
      <c r="H1374" s="9" t="str">
        <f t="shared" si="21"/>
        <v/>
      </c>
    </row>
    <row r="1375" spans="8:8" x14ac:dyDescent="0.2">
      <c r="H1375" s="9" t="str">
        <f t="shared" si="21"/>
        <v/>
      </c>
    </row>
    <row r="1376" spans="8:8" x14ac:dyDescent="0.2">
      <c r="H1376" s="9" t="str">
        <f t="shared" si="21"/>
        <v/>
      </c>
    </row>
    <row r="1377" spans="8:8" x14ac:dyDescent="0.2">
      <c r="H1377" s="9" t="str">
        <f t="shared" si="21"/>
        <v/>
      </c>
    </row>
    <row r="1378" spans="8:8" x14ac:dyDescent="0.2">
      <c r="H1378" s="9" t="str">
        <f t="shared" si="21"/>
        <v/>
      </c>
    </row>
    <row r="1379" spans="8:8" x14ac:dyDescent="0.2">
      <c r="H1379" s="9" t="str">
        <f t="shared" si="21"/>
        <v/>
      </c>
    </row>
    <row r="1380" spans="8:8" x14ac:dyDescent="0.2">
      <c r="H1380" s="9" t="str">
        <f t="shared" si="21"/>
        <v/>
      </c>
    </row>
    <row r="1381" spans="8:8" x14ac:dyDescent="0.2">
      <c r="H1381" s="9" t="str">
        <f t="shared" si="21"/>
        <v/>
      </c>
    </row>
    <row r="1382" spans="8:8" x14ac:dyDescent="0.2">
      <c r="H1382" s="9" t="str">
        <f t="shared" si="21"/>
        <v/>
      </c>
    </row>
    <row r="1383" spans="8:8" x14ac:dyDescent="0.2">
      <c r="H1383" s="9" t="str">
        <f t="shared" si="21"/>
        <v/>
      </c>
    </row>
    <row r="1384" spans="8:8" x14ac:dyDescent="0.2">
      <c r="H1384" s="9" t="str">
        <f t="shared" si="21"/>
        <v/>
      </c>
    </row>
    <row r="1385" spans="8:8" x14ac:dyDescent="0.2">
      <c r="H1385" s="9" t="str">
        <f t="shared" si="21"/>
        <v/>
      </c>
    </row>
    <row r="1386" spans="8:8" x14ac:dyDescent="0.2">
      <c r="H1386" s="9" t="str">
        <f t="shared" si="21"/>
        <v/>
      </c>
    </row>
    <row r="1387" spans="8:8" x14ac:dyDescent="0.2">
      <c r="H1387" s="9" t="str">
        <f t="shared" si="21"/>
        <v/>
      </c>
    </row>
    <row r="1388" spans="8:8" x14ac:dyDescent="0.2">
      <c r="H1388" s="9" t="str">
        <f t="shared" si="21"/>
        <v/>
      </c>
    </row>
    <row r="1389" spans="8:8" x14ac:dyDescent="0.2">
      <c r="H1389" s="9" t="str">
        <f t="shared" si="21"/>
        <v/>
      </c>
    </row>
    <row r="1390" spans="8:8" x14ac:dyDescent="0.2">
      <c r="H1390" s="9" t="str">
        <f t="shared" si="21"/>
        <v/>
      </c>
    </row>
    <row r="1391" spans="8:8" x14ac:dyDescent="0.2">
      <c r="H1391" s="9" t="str">
        <f t="shared" si="21"/>
        <v/>
      </c>
    </row>
    <row r="1392" spans="8:8" x14ac:dyDescent="0.2">
      <c r="H1392" s="9" t="str">
        <f t="shared" si="21"/>
        <v/>
      </c>
    </row>
    <row r="1393" spans="8:8" x14ac:dyDescent="0.2">
      <c r="H1393" s="9" t="str">
        <f t="shared" si="21"/>
        <v/>
      </c>
    </row>
    <row r="1394" spans="8:8" x14ac:dyDescent="0.2">
      <c r="H1394" s="9" t="str">
        <f t="shared" si="21"/>
        <v/>
      </c>
    </row>
    <row r="1395" spans="8:8" x14ac:dyDescent="0.2">
      <c r="H1395" s="9" t="str">
        <f t="shared" si="21"/>
        <v/>
      </c>
    </row>
    <row r="1396" spans="8:8" x14ac:dyDescent="0.2">
      <c r="H1396" s="9" t="str">
        <f t="shared" si="21"/>
        <v/>
      </c>
    </row>
    <row r="1397" spans="8:8" x14ac:dyDescent="0.2">
      <c r="H1397" s="9" t="str">
        <f t="shared" si="21"/>
        <v/>
      </c>
    </row>
    <row r="1398" spans="8:8" x14ac:dyDescent="0.2">
      <c r="H1398" s="9" t="str">
        <f t="shared" si="21"/>
        <v/>
      </c>
    </row>
    <row r="1399" spans="8:8" x14ac:dyDescent="0.2">
      <c r="H1399" s="9" t="str">
        <f t="shared" si="21"/>
        <v/>
      </c>
    </row>
    <row r="1400" spans="8:8" x14ac:dyDescent="0.2">
      <c r="H1400" s="9" t="str">
        <f t="shared" si="21"/>
        <v/>
      </c>
    </row>
    <row r="1401" spans="8:8" x14ac:dyDescent="0.2">
      <c r="H1401" s="9" t="str">
        <f t="shared" si="21"/>
        <v/>
      </c>
    </row>
    <row r="1402" spans="8:8" x14ac:dyDescent="0.2">
      <c r="H1402" s="9" t="str">
        <f t="shared" si="21"/>
        <v/>
      </c>
    </row>
    <row r="1403" spans="8:8" x14ac:dyDescent="0.2">
      <c r="H1403" s="9" t="str">
        <f t="shared" si="21"/>
        <v/>
      </c>
    </row>
    <row r="1404" spans="8:8" x14ac:dyDescent="0.2">
      <c r="H1404" s="9" t="str">
        <f t="shared" si="21"/>
        <v/>
      </c>
    </row>
    <row r="1405" spans="8:8" x14ac:dyDescent="0.2">
      <c r="H1405" s="9" t="str">
        <f t="shared" si="21"/>
        <v/>
      </c>
    </row>
    <row r="1406" spans="8:8" x14ac:dyDescent="0.2">
      <c r="H1406" s="9" t="str">
        <f t="shared" si="21"/>
        <v/>
      </c>
    </row>
    <row r="1407" spans="8:8" x14ac:dyDescent="0.2">
      <c r="H1407" s="9" t="str">
        <f t="shared" si="21"/>
        <v/>
      </c>
    </row>
    <row r="1408" spans="8:8" x14ac:dyDescent="0.2">
      <c r="H1408" s="9" t="str">
        <f t="shared" si="21"/>
        <v/>
      </c>
    </row>
    <row r="1409" spans="8:8" x14ac:dyDescent="0.2">
      <c r="H1409" s="9" t="str">
        <f t="shared" si="21"/>
        <v/>
      </c>
    </row>
    <row r="1410" spans="8:8" x14ac:dyDescent="0.2">
      <c r="H1410" s="9" t="str">
        <f t="shared" si="21"/>
        <v/>
      </c>
    </row>
    <row r="1411" spans="8:8" x14ac:dyDescent="0.2">
      <c r="H1411" s="9" t="str">
        <f t="shared" ref="H1411:H1474" si="22">IF(A1411="", "", G1411/E1411)</f>
        <v/>
      </c>
    </row>
    <row r="1412" spans="8:8" x14ac:dyDescent="0.2">
      <c r="H1412" s="9" t="str">
        <f t="shared" si="22"/>
        <v/>
      </c>
    </row>
    <row r="1413" spans="8:8" x14ac:dyDescent="0.2">
      <c r="H1413" s="9" t="str">
        <f t="shared" si="22"/>
        <v/>
      </c>
    </row>
    <row r="1414" spans="8:8" x14ac:dyDescent="0.2">
      <c r="H1414" s="9" t="str">
        <f t="shared" si="22"/>
        <v/>
      </c>
    </row>
    <row r="1415" spans="8:8" x14ac:dyDescent="0.2">
      <c r="H1415" s="9" t="str">
        <f t="shared" si="22"/>
        <v/>
      </c>
    </row>
    <row r="1416" spans="8:8" x14ac:dyDescent="0.2">
      <c r="H1416" s="9" t="str">
        <f t="shared" si="22"/>
        <v/>
      </c>
    </row>
    <row r="1417" spans="8:8" x14ac:dyDescent="0.2">
      <c r="H1417" s="9" t="str">
        <f t="shared" si="22"/>
        <v/>
      </c>
    </row>
    <row r="1418" spans="8:8" x14ac:dyDescent="0.2">
      <c r="H1418" s="9" t="str">
        <f t="shared" si="22"/>
        <v/>
      </c>
    </row>
    <row r="1419" spans="8:8" x14ac:dyDescent="0.2">
      <c r="H1419" s="9" t="str">
        <f t="shared" si="22"/>
        <v/>
      </c>
    </row>
    <row r="1420" spans="8:8" x14ac:dyDescent="0.2">
      <c r="H1420" s="9" t="str">
        <f t="shared" si="22"/>
        <v/>
      </c>
    </row>
    <row r="1421" spans="8:8" x14ac:dyDescent="0.2">
      <c r="H1421" s="9" t="str">
        <f t="shared" si="22"/>
        <v/>
      </c>
    </row>
    <row r="1422" spans="8:8" x14ac:dyDescent="0.2">
      <c r="H1422" s="9" t="str">
        <f t="shared" si="22"/>
        <v/>
      </c>
    </row>
    <row r="1423" spans="8:8" x14ac:dyDescent="0.2">
      <c r="H1423" s="9" t="str">
        <f t="shared" si="22"/>
        <v/>
      </c>
    </row>
    <row r="1424" spans="8:8" x14ac:dyDescent="0.2">
      <c r="H1424" s="9" t="str">
        <f t="shared" si="22"/>
        <v/>
      </c>
    </row>
    <row r="1425" spans="8:8" x14ac:dyDescent="0.2">
      <c r="H1425" s="9" t="str">
        <f t="shared" si="22"/>
        <v/>
      </c>
    </row>
    <row r="1426" spans="8:8" x14ac:dyDescent="0.2">
      <c r="H1426" s="9" t="str">
        <f t="shared" si="22"/>
        <v/>
      </c>
    </row>
    <row r="1427" spans="8:8" x14ac:dyDescent="0.2">
      <c r="H1427" s="9" t="str">
        <f t="shared" si="22"/>
        <v/>
      </c>
    </row>
    <row r="1428" spans="8:8" x14ac:dyDescent="0.2">
      <c r="H1428" s="9" t="str">
        <f t="shared" si="22"/>
        <v/>
      </c>
    </row>
    <row r="1429" spans="8:8" x14ac:dyDescent="0.2">
      <c r="H1429" s="9" t="str">
        <f t="shared" si="22"/>
        <v/>
      </c>
    </row>
    <row r="1430" spans="8:8" x14ac:dyDescent="0.2">
      <c r="H1430" s="9" t="str">
        <f t="shared" si="22"/>
        <v/>
      </c>
    </row>
    <row r="1431" spans="8:8" x14ac:dyDescent="0.2">
      <c r="H1431" s="9" t="str">
        <f t="shared" si="22"/>
        <v/>
      </c>
    </row>
    <row r="1432" spans="8:8" x14ac:dyDescent="0.2">
      <c r="H1432" s="9" t="str">
        <f t="shared" si="22"/>
        <v/>
      </c>
    </row>
    <row r="1433" spans="8:8" x14ac:dyDescent="0.2">
      <c r="H1433" s="9" t="str">
        <f t="shared" si="22"/>
        <v/>
      </c>
    </row>
    <row r="1434" spans="8:8" x14ac:dyDescent="0.2">
      <c r="H1434" s="9" t="str">
        <f t="shared" si="22"/>
        <v/>
      </c>
    </row>
    <row r="1435" spans="8:8" x14ac:dyDescent="0.2">
      <c r="H1435" s="9" t="str">
        <f t="shared" si="22"/>
        <v/>
      </c>
    </row>
    <row r="1436" spans="8:8" x14ac:dyDescent="0.2">
      <c r="H1436" s="9" t="str">
        <f t="shared" si="22"/>
        <v/>
      </c>
    </row>
    <row r="1437" spans="8:8" x14ac:dyDescent="0.2">
      <c r="H1437" s="9" t="str">
        <f t="shared" si="22"/>
        <v/>
      </c>
    </row>
    <row r="1438" spans="8:8" x14ac:dyDescent="0.2">
      <c r="H1438" s="9" t="str">
        <f t="shared" si="22"/>
        <v/>
      </c>
    </row>
    <row r="1439" spans="8:8" x14ac:dyDescent="0.2">
      <c r="H1439" s="9" t="str">
        <f t="shared" si="22"/>
        <v/>
      </c>
    </row>
    <row r="1440" spans="8:8" x14ac:dyDescent="0.2">
      <c r="H1440" s="9" t="str">
        <f t="shared" si="22"/>
        <v/>
      </c>
    </row>
    <row r="1441" spans="8:8" x14ac:dyDescent="0.2">
      <c r="H1441" s="9" t="str">
        <f t="shared" si="22"/>
        <v/>
      </c>
    </row>
    <row r="1442" spans="8:8" x14ac:dyDescent="0.2">
      <c r="H1442" s="9" t="str">
        <f t="shared" si="22"/>
        <v/>
      </c>
    </row>
    <row r="1443" spans="8:8" x14ac:dyDescent="0.2">
      <c r="H1443" s="9" t="str">
        <f t="shared" si="22"/>
        <v/>
      </c>
    </row>
    <row r="1444" spans="8:8" x14ac:dyDescent="0.2">
      <c r="H1444" s="9" t="str">
        <f t="shared" si="22"/>
        <v/>
      </c>
    </row>
    <row r="1445" spans="8:8" x14ac:dyDescent="0.2">
      <c r="H1445" s="9" t="str">
        <f t="shared" si="22"/>
        <v/>
      </c>
    </row>
    <row r="1446" spans="8:8" x14ac:dyDescent="0.2">
      <c r="H1446" s="9" t="str">
        <f t="shared" si="22"/>
        <v/>
      </c>
    </row>
    <row r="1447" spans="8:8" x14ac:dyDescent="0.2">
      <c r="H1447" s="9" t="str">
        <f t="shared" si="22"/>
        <v/>
      </c>
    </row>
    <row r="1448" spans="8:8" x14ac:dyDescent="0.2">
      <c r="H1448" s="9" t="str">
        <f t="shared" si="22"/>
        <v/>
      </c>
    </row>
    <row r="1449" spans="8:8" x14ac:dyDescent="0.2">
      <c r="H1449" s="9" t="str">
        <f t="shared" si="22"/>
        <v/>
      </c>
    </row>
    <row r="1450" spans="8:8" x14ac:dyDescent="0.2">
      <c r="H1450" s="9" t="str">
        <f t="shared" si="22"/>
        <v/>
      </c>
    </row>
    <row r="1451" spans="8:8" x14ac:dyDescent="0.2">
      <c r="H1451" s="9" t="str">
        <f t="shared" si="22"/>
        <v/>
      </c>
    </row>
    <row r="1452" spans="8:8" x14ac:dyDescent="0.2">
      <c r="H1452" s="9" t="str">
        <f t="shared" si="22"/>
        <v/>
      </c>
    </row>
    <row r="1453" spans="8:8" x14ac:dyDescent="0.2">
      <c r="H1453" s="9" t="str">
        <f t="shared" si="22"/>
        <v/>
      </c>
    </row>
    <row r="1454" spans="8:8" x14ac:dyDescent="0.2">
      <c r="H1454" s="9" t="str">
        <f t="shared" si="22"/>
        <v/>
      </c>
    </row>
    <row r="1455" spans="8:8" x14ac:dyDescent="0.2">
      <c r="H1455" s="9" t="str">
        <f t="shared" si="22"/>
        <v/>
      </c>
    </row>
    <row r="1456" spans="8:8" x14ac:dyDescent="0.2">
      <c r="H1456" s="9" t="str">
        <f t="shared" si="22"/>
        <v/>
      </c>
    </row>
    <row r="1457" spans="8:8" x14ac:dyDescent="0.2">
      <c r="H1457" s="9" t="str">
        <f t="shared" si="22"/>
        <v/>
      </c>
    </row>
    <row r="1458" spans="8:8" x14ac:dyDescent="0.2">
      <c r="H1458" s="9" t="str">
        <f t="shared" si="22"/>
        <v/>
      </c>
    </row>
    <row r="1459" spans="8:8" x14ac:dyDescent="0.2">
      <c r="H1459" s="9" t="str">
        <f t="shared" si="22"/>
        <v/>
      </c>
    </row>
    <row r="1460" spans="8:8" x14ac:dyDescent="0.2">
      <c r="H1460" s="9" t="str">
        <f t="shared" si="22"/>
        <v/>
      </c>
    </row>
    <row r="1461" spans="8:8" x14ac:dyDescent="0.2">
      <c r="H1461" s="9" t="str">
        <f t="shared" si="22"/>
        <v/>
      </c>
    </row>
    <row r="1462" spans="8:8" x14ac:dyDescent="0.2">
      <c r="H1462" s="9" t="str">
        <f t="shared" si="22"/>
        <v/>
      </c>
    </row>
    <row r="1463" spans="8:8" x14ac:dyDescent="0.2">
      <c r="H1463" s="9" t="str">
        <f t="shared" si="22"/>
        <v/>
      </c>
    </row>
    <row r="1464" spans="8:8" x14ac:dyDescent="0.2">
      <c r="H1464" s="9" t="str">
        <f t="shared" si="22"/>
        <v/>
      </c>
    </row>
    <row r="1465" spans="8:8" x14ac:dyDescent="0.2">
      <c r="H1465" s="9" t="str">
        <f t="shared" si="22"/>
        <v/>
      </c>
    </row>
    <row r="1466" spans="8:8" x14ac:dyDescent="0.2">
      <c r="H1466" s="9" t="str">
        <f t="shared" si="22"/>
        <v/>
      </c>
    </row>
    <row r="1467" spans="8:8" x14ac:dyDescent="0.2">
      <c r="H1467" s="9" t="str">
        <f t="shared" si="22"/>
        <v/>
      </c>
    </row>
    <row r="1468" spans="8:8" x14ac:dyDescent="0.2">
      <c r="H1468" s="9" t="str">
        <f t="shared" si="22"/>
        <v/>
      </c>
    </row>
    <row r="1469" spans="8:8" x14ac:dyDescent="0.2">
      <c r="H1469" s="9" t="str">
        <f t="shared" si="22"/>
        <v/>
      </c>
    </row>
    <row r="1470" spans="8:8" x14ac:dyDescent="0.2">
      <c r="H1470" s="9" t="str">
        <f t="shared" si="22"/>
        <v/>
      </c>
    </row>
    <row r="1471" spans="8:8" x14ac:dyDescent="0.2">
      <c r="H1471" s="9" t="str">
        <f t="shared" si="22"/>
        <v/>
      </c>
    </row>
    <row r="1472" spans="8:8" x14ac:dyDescent="0.2">
      <c r="H1472" s="9" t="str">
        <f t="shared" si="22"/>
        <v/>
      </c>
    </row>
    <row r="1473" spans="8:8" x14ac:dyDescent="0.2">
      <c r="H1473" s="9" t="str">
        <f t="shared" si="22"/>
        <v/>
      </c>
    </row>
    <row r="1474" spans="8:8" x14ac:dyDescent="0.2">
      <c r="H1474" s="9" t="str">
        <f t="shared" si="22"/>
        <v/>
      </c>
    </row>
    <row r="1475" spans="8:8" x14ac:dyDescent="0.2">
      <c r="H1475" s="9" t="str">
        <f t="shared" ref="H1475:H1499" si="23">IF(A1475="", "", G1475/E1475)</f>
        <v/>
      </c>
    </row>
    <row r="1476" spans="8:8" x14ac:dyDescent="0.2">
      <c r="H1476" s="9" t="str">
        <f t="shared" si="23"/>
        <v/>
      </c>
    </row>
    <row r="1477" spans="8:8" x14ac:dyDescent="0.2">
      <c r="H1477" s="9" t="str">
        <f t="shared" si="23"/>
        <v/>
      </c>
    </row>
    <row r="1478" spans="8:8" x14ac:dyDescent="0.2">
      <c r="H1478" s="9" t="str">
        <f t="shared" si="23"/>
        <v/>
      </c>
    </row>
    <row r="1479" spans="8:8" x14ac:dyDescent="0.2">
      <c r="H1479" s="9" t="str">
        <f t="shared" si="23"/>
        <v/>
      </c>
    </row>
    <row r="1480" spans="8:8" x14ac:dyDescent="0.2">
      <c r="H1480" s="9" t="str">
        <f t="shared" si="23"/>
        <v/>
      </c>
    </row>
    <row r="1481" spans="8:8" x14ac:dyDescent="0.2">
      <c r="H1481" s="9" t="str">
        <f t="shared" si="23"/>
        <v/>
      </c>
    </row>
    <row r="1482" spans="8:8" x14ac:dyDescent="0.2">
      <c r="H1482" s="9" t="str">
        <f t="shared" si="23"/>
        <v/>
      </c>
    </row>
    <row r="1483" spans="8:8" x14ac:dyDescent="0.2">
      <c r="H1483" s="9" t="str">
        <f t="shared" si="23"/>
        <v/>
      </c>
    </row>
    <row r="1484" spans="8:8" x14ac:dyDescent="0.2">
      <c r="H1484" s="9" t="str">
        <f t="shared" si="23"/>
        <v/>
      </c>
    </row>
    <row r="1485" spans="8:8" x14ac:dyDescent="0.2">
      <c r="H1485" s="9" t="str">
        <f t="shared" si="23"/>
        <v/>
      </c>
    </row>
    <row r="1486" spans="8:8" x14ac:dyDescent="0.2">
      <c r="H1486" s="9" t="str">
        <f t="shared" si="23"/>
        <v/>
      </c>
    </row>
    <row r="1487" spans="8:8" x14ac:dyDescent="0.2">
      <c r="H1487" s="9" t="str">
        <f t="shared" si="23"/>
        <v/>
      </c>
    </row>
    <row r="1488" spans="8:8" x14ac:dyDescent="0.2">
      <c r="H1488" s="9" t="str">
        <f t="shared" si="23"/>
        <v/>
      </c>
    </row>
    <row r="1489" spans="1:25" x14ac:dyDescent="0.2">
      <c r="H1489" s="9" t="str">
        <f t="shared" si="23"/>
        <v/>
      </c>
    </row>
    <row r="1490" spans="1:25" x14ac:dyDescent="0.2">
      <c r="H1490" s="9" t="str">
        <f t="shared" si="23"/>
        <v/>
      </c>
    </row>
    <row r="1491" spans="1:25" x14ac:dyDescent="0.2">
      <c r="H1491" s="9" t="str">
        <f t="shared" si="23"/>
        <v/>
      </c>
    </row>
    <row r="1492" spans="1:25" x14ac:dyDescent="0.2">
      <c r="H1492" s="9" t="str">
        <f t="shared" si="23"/>
        <v/>
      </c>
    </row>
    <row r="1493" spans="1:25" x14ac:dyDescent="0.2">
      <c r="H1493" s="9" t="str">
        <f t="shared" si="23"/>
        <v/>
      </c>
    </row>
    <row r="1494" spans="1:25" x14ac:dyDescent="0.2">
      <c r="H1494" s="9" t="str">
        <f t="shared" si="23"/>
        <v/>
      </c>
    </row>
    <row r="1495" spans="1:25" x14ac:dyDescent="0.2">
      <c r="H1495" s="9" t="str">
        <f t="shared" si="23"/>
        <v/>
      </c>
    </row>
    <row r="1496" spans="1:25" x14ac:dyDescent="0.2">
      <c r="H1496" s="9" t="str">
        <f t="shared" si="23"/>
        <v/>
      </c>
    </row>
    <row r="1497" spans="1:25" x14ac:dyDescent="0.2">
      <c r="H1497" s="9" t="str">
        <f t="shared" si="23"/>
        <v/>
      </c>
    </row>
    <row r="1498" spans="1:25" x14ac:dyDescent="0.2">
      <c r="H1498" s="9" t="str">
        <f t="shared" si="23"/>
        <v/>
      </c>
    </row>
    <row r="1499" spans="1:25" x14ac:dyDescent="0.2">
      <c r="H1499" s="9" t="str">
        <f t="shared" si="23"/>
        <v/>
      </c>
    </row>
    <row r="1500" spans="1:25" x14ac:dyDescent="0.2">
      <c r="A1500" s="14" t="s">
        <v>109</v>
      </c>
      <c r="B1500" s="10" t="s">
        <v>109</v>
      </c>
      <c r="C1500" s="14" t="s">
        <v>109</v>
      </c>
      <c r="D1500" s="14" t="s">
        <v>109</v>
      </c>
      <c r="E1500" s="33" t="s">
        <v>109</v>
      </c>
      <c r="F1500" s="33" t="s">
        <v>109</v>
      </c>
      <c r="G1500" s="25" t="s">
        <v>109</v>
      </c>
      <c r="H1500" s="19" t="s">
        <v>109</v>
      </c>
      <c r="I1500" s="57" t="s">
        <v>109</v>
      </c>
      <c r="J1500" s="57" t="s">
        <v>109</v>
      </c>
      <c r="K1500" s="57" t="s">
        <v>109</v>
      </c>
      <c r="M1500" s="10" t="s">
        <v>109</v>
      </c>
      <c r="N1500" s="10" t="s">
        <v>109</v>
      </c>
      <c r="O1500" s="10" t="s">
        <v>109</v>
      </c>
      <c r="P1500" s="10" t="s">
        <v>109</v>
      </c>
      <c r="Q1500" s="10" t="s">
        <v>109</v>
      </c>
      <c r="R1500" s="10" t="s">
        <v>109</v>
      </c>
      <c r="S1500" s="10" t="s">
        <v>109</v>
      </c>
      <c r="T1500" s="10" t="s">
        <v>109</v>
      </c>
      <c r="U1500" s="10" t="s">
        <v>109</v>
      </c>
      <c r="V1500" s="10" t="s">
        <v>109</v>
      </c>
      <c r="W1500" s="10" t="s">
        <v>109</v>
      </c>
      <c r="X1500" s="10" t="s">
        <v>109</v>
      </c>
      <c r="Y1500" s="10" t="s">
        <v>109</v>
      </c>
    </row>
  </sheetData>
  <pageMargins left="0.7" right="0.7" top="0.75" bottom="0.75" header="0.3" footer="0.3"/>
  <pageSetup orientation="portrait" r:id="rId1"/>
  <ignoredErrors>
    <ignoredError sqref="I4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1000"/>
  <sheetViews>
    <sheetView workbookViewId="0">
      <selection activeCell="A5" sqref="A5"/>
    </sheetView>
  </sheetViews>
  <sheetFormatPr defaultColWidth="14.42578125" defaultRowHeight="15.75" customHeight="1" x14ac:dyDescent="0.2"/>
  <cols>
    <col min="1" max="1" width="18.5703125" style="14" bestFit="1" customWidth="1"/>
    <col min="2" max="2" width="14.42578125" style="23"/>
    <col min="4" max="4" width="14.42578125" style="9"/>
    <col min="5" max="5" width="14.42578125" style="14"/>
  </cols>
  <sheetData>
    <row r="1" spans="1:6" ht="15.75" customHeight="1" x14ac:dyDescent="0.2">
      <c r="A1" s="35" t="s">
        <v>1</v>
      </c>
      <c r="B1" s="36" t="s">
        <v>5</v>
      </c>
      <c r="C1" s="37" t="s">
        <v>12</v>
      </c>
      <c r="D1" s="36" t="s">
        <v>13</v>
      </c>
      <c r="E1" s="37" t="s">
        <v>14</v>
      </c>
      <c r="F1" s="2" t="s">
        <v>8</v>
      </c>
    </row>
    <row r="2" spans="1:6" ht="15.75" customHeight="1" x14ac:dyDescent="0.2">
      <c r="A2" s="14" t="s">
        <v>15</v>
      </c>
      <c r="B2" s="23">
        <v>0</v>
      </c>
      <c r="C2" s="4">
        <v>1</v>
      </c>
      <c r="D2" s="8">
        <f>IF(A2="","",B2/C2)</f>
        <v>0</v>
      </c>
      <c r="E2" s="14">
        <v>0</v>
      </c>
      <c r="F2" s="4">
        <f>IF(A2="","",E2*C2)</f>
        <v>0</v>
      </c>
    </row>
    <row r="3" spans="1:6" ht="15.75" customHeight="1" x14ac:dyDescent="0.2">
      <c r="A3" s="14" t="s">
        <v>22</v>
      </c>
      <c r="B3" s="23">
        <v>1.99</v>
      </c>
      <c r="C3" s="4">
        <v>6</v>
      </c>
      <c r="D3" s="8">
        <f t="shared" ref="D3:D66" si="0">IF(A3="","",B3/C3)</f>
        <v>0.33166666666666667</v>
      </c>
      <c r="E3" s="14">
        <v>100</v>
      </c>
      <c r="F3" s="7">
        <f t="shared" ref="F3:F66" si="1">IF(A3="","",E3*C3)</f>
        <v>600</v>
      </c>
    </row>
    <row r="4" spans="1:6" ht="15.75" customHeight="1" x14ac:dyDescent="0.2">
      <c r="A4" s="15" t="s">
        <v>119</v>
      </c>
      <c r="B4" s="23">
        <v>2</v>
      </c>
      <c r="C4">
        <v>10</v>
      </c>
      <c r="D4" s="8">
        <f t="shared" si="0"/>
        <v>0.2</v>
      </c>
      <c r="E4" s="14">
        <v>80</v>
      </c>
      <c r="F4" s="7">
        <f t="shared" si="1"/>
        <v>800</v>
      </c>
    </row>
    <row r="5" spans="1:6" ht="15.75" customHeight="1" x14ac:dyDescent="0.2">
      <c r="D5" s="8" t="str">
        <f t="shared" si="0"/>
        <v/>
      </c>
      <c r="F5" s="7" t="str">
        <f t="shared" si="1"/>
        <v/>
      </c>
    </row>
    <row r="6" spans="1:6" ht="15.75" customHeight="1" x14ac:dyDescent="0.2">
      <c r="D6" s="8" t="str">
        <f t="shared" si="0"/>
        <v/>
      </c>
      <c r="F6" s="7" t="str">
        <f t="shared" si="1"/>
        <v/>
      </c>
    </row>
    <row r="7" spans="1:6" ht="15.75" customHeight="1" x14ac:dyDescent="0.2">
      <c r="D7" s="8" t="str">
        <f t="shared" si="0"/>
        <v/>
      </c>
      <c r="F7" s="7" t="str">
        <f t="shared" si="1"/>
        <v/>
      </c>
    </row>
    <row r="8" spans="1:6" ht="15.75" customHeight="1" x14ac:dyDescent="0.2">
      <c r="D8" s="8" t="str">
        <f t="shared" si="0"/>
        <v/>
      </c>
      <c r="F8" s="7" t="str">
        <f t="shared" si="1"/>
        <v/>
      </c>
    </row>
    <row r="9" spans="1:6" ht="15.75" customHeight="1" x14ac:dyDescent="0.2">
      <c r="D9" s="8" t="str">
        <f t="shared" si="0"/>
        <v/>
      </c>
      <c r="F9" s="7" t="str">
        <f t="shared" si="1"/>
        <v/>
      </c>
    </row>
    <row r="10" spans="1:6" ht="15.75" customHeight="1" x14ac:dyDescent="0.2">
      <c r="D10" s="8" t="str">
        <f t="shared" si="0"/>
        <v/>
      </c>
      <c r="F10" s="7" t="str">
        <f t="shared" si="1"/>
        <v/>
      </c>
    </row>
    <row r="11" spans="1:6" ht="15.75" customHeight="1" x14ac:dyDescent="0.2">
      <c r="D11" s="8" t="str">
        <f t="shared" si="0"/>
        <v/>
      </c>
      <c r="F11" s="7" t="str">
        <f t="shared" si="1"/>
        <v/>
      </c>
    </row>
    <row r="12" spans="1:6" ht="15.75" customHeight="1" x14ac:dyDescent="0.2">
      <c r="D12" s="8" t="str">
        <f t="shared" si="0"/>
        <v/>
      </c>
      <c r="F12" s="7" t="str">
        <f t="shared" si="1"/>
        <v/>
      </c>
    </row>
    <row r="13" spans="1:6" ht="15.75" customHeight="1" x14ac:dyDescent="0.2">
      <c r="D13" s="8" t="str">
        <f t="shared" si="0"/>
        <v/>
      </c>
      <c r="F13" s="7" t="str">
        <f t="shared" si="1"/>
        <v/>
      </c>
    </row>
    <row r="14" spans="1:6" ht="15.75" customHeight="1" x14ac:dyDescent="0.2">
      <c r="D14" s="8" t="str">
        <f t="shared" si="0"/>
        <v/>
      </c>
      <c r="F14" s="7" t="str">
        <f t="shared" si="1"/>
        <v/>
      </c>
    </row>
    <row r="15" spans="1:6" ht="15.75" customHeight="1" x14ac:dyDescent="0.2">
      <c r="D15" s="8" t="str">
        <f t="shared" si="0"/>
        <v/>
      </c>
      <c r="F15" s="7" t="str">
        <f t="shared" si="1"/>
        <v/>
      </c>
    </row>
    <row r="16" spans="1:6" ht="15.75" customHeight="1" x14ac:dyDescent="0.2">
      <c r="D16" s="8" t="str">
        <f t="shared" si="0"/>
        <v/>
      </c>
      <c r="F16" s="7" t="str">
        <f t="shared" si="1"/>
        <v/>
      </c>
    </row>
    <row r="17" spans="4:6" ht="15.75" customHeight="1" x14ac:dyDescent="0.2">
      <c r="D17" s="8" t="str">
        <f t="shared" si="0"/>
        <v/>
      </c>
      <c r="F17" s="7" t="str">
        <f t="shared" si="1"/>
        <v/>
      </c>
    </row>
    <row r="18" spans="4:6" ht="15.75" customHeight="1" x14ac:dyDescent="0.2">
      <c r="D18" s="8" t="str">
        <f t="shared" si="0"/>
        <v/>
      </c>
      <c r="F18" s="7" t="str">
        <f t="shared" si="1"/>
        <v/>
      </c>
    </row>
    <row r="19" spans="4:6" ht="15.75" customHeight="1" x14ac:dyDescent="0.2">
      <c r="D19" s="8" t="str">
        <f t="shared" si="0"/>
        <v/>
      </c>
      <c r="F19" s="7" t="str">
        <f t="shared" si="1"/>
        <v/>
      </c>
    </row>
    <row r="20" spans="4:6" ht="15.75" customHeight="1" x14ac:dyDescent="0.2">
      <c r="D20" s="8" t="str">
        <f t="shared" si="0"/>
        <v/>
      </c>
      <c r="F20" s="7" t="str">
        <f t="shared" si="1"/>
        <v/>
      </c>
    </row>
    <row r="21" spans="4:6" ht="15.75" customHeight="1" x14ac:dyDescent="0.2">
      <c r="D21" s="8" t="str">
        <f t="shared" si="0"/>
        <v/>
      </c>
      <c r="F21" s="7" t="str">
        <f t="shared" si="1"/>
        <v/>
      </c>
    </row>
    <row r="22" spans="4:6" ht="15.75" customHeight="1" x14ac:dyDescent="0.2">
      <c r="D22" s="8" t="str">
        <f t="shared" si="0"/>
        <v/>
      </c>
      <c r="F22" s="7" t="str">
        <f t="shared" si="1"/>
        <v/>
      </c>
    </row>
    <row r="23" spans="4:6" ht="15.75" customHeight="1" x14ac:dyDescent="0.2">
      <c r="D23" s="8" t="str">
        <f t="shared" si="0"/>
        <v/>
      </c>
      <c r="F23" s="7" t="str">
        <f t="shared" si="1"/>
        <v/>
      </c>
    </row>
    <row r="24" spans="4:6" ht="15.75" customHeight="1" x14ac:dyDescent="0.2">
      <c r="D24" s="8" t="str">
        <f t="shared" si="0"/>
        <v/>
      </c>
      <c r="F24" s="7" t="str">
        <f t="shared" si="1"/>
        <v/>
      </c>
    </row>
    <row r="25" spans="4:6" ht="15.75" customHeight="1" x14ac:dyDescent="0.2">
      <c r="D25" s="8" t="str">
        <f t="shared" si="0"/>
        <v/>
      </c>
      <c r="F25" s="7" t="str">
        <f t="shared" si="1"/>
        <v/>
      </c>
    </row>
    <row r="26" spans="4:6" ht="15.75" customHeight="1" x14ac:dyDescent="0.2">
      <c r="D26" s="8" t="str">
        <f t="shared" si="0"/>
        <v/>
      </c>
      <c r="F26" s="7" t="str">
        <f t="shared" si="1"/>
        <v/>
      </c>
    </row>
    <row r="27" spans="4:6" ht="15.75" customHeight="1" x14ac:dyDescent="0.2">
      <c r="D27" s="8" t="str">
        <f t="shared" si="0"/>
        <v/>
      </c>
      <c r="F27" s="7" t="str">
        <f t="shared" si="1"/>
        <v/>
      </c>
    </row>
    <row r="28" spans="4:6" ht="15.75" customHeight="1" x14ac:dyDescent="0.2">
      <c r="D28" s="8" t="str">
        <f t="shared" si="0"/>
        <v/>
      </c>
      <c r="F28" s="7" t="str">
        <f t="shared" si="1"/>
        <v/>
      </c>
    </row>
    <row r="29" spans="4:6" ht="15.75" customHeight="1" x14ac:dyDescent="0.2">
      <c r="D29" s="8" t="str">
        <f t="shared" si="0"/>
        <v/>
      </c>
      <c r="F29" s="7" t="str">
        <f t="shared" si="1"/>
        <v/>
      </c>
    </row>
    <row r="30" spans="4:6" ht="15.75" customHeight="1" x14ac:dyDescent="0.2">
      <c r="D30" s="8" t="str">
        <f t="shared" si="0"/>
        <v/>
      </c>
      <c r="F30" s="7" t="str">
        <f t="shared" si="1"/>
        <v/>
      </c>
    </row>
    <row r="31" spans="4:6" ht="15.75" customHeight="1" x14ac:dyDescent="0.2">
      <c r="D31" s="8" t="str">
        <f t="shared" si="0"/>
        <v/>
      </c>
      <c r="F31" s="7" t="str">
        <f t="shared" si="1"/>
        <v/>
      </c>
    </row>
    <row r="32" spans="4:6" ht="15.75" customHeight="1" x14ac:dyDescent="0.2">
      <c r="D32" s="8" t="str">
        <f t="shared" si="0"/>
        <v/>
      </c>
      <c r="F32" s="7" t="str">
        <f t="shared" si="1"/>
        <v/>
      </c>
    </row>
    <row r="33" spans="4:6" ht="15.75" customHeight="1" x14ac:dyDescent="0.2">
      <c r="D33" s="8" t="str">
        <f t="shared" si="0"/>
        <v/>
      </c>
      <c r="F33" s="7" t="str">
        <f t="shared" si="1"/>
        <v/>
      </c>
    </row>
    <row r="34" spans="4:6" ht="15.75" customHeight="1" x14ac:dyDescent="0.2">
      <c r="D34" s="8" t="str">
        <f t="shared" si="0"/>
        <v/>
      </c>
      <c r="F34" s="7" t="str">
        <f t="shared" si="1"/>
        <v/>
      </c>
    </row>
    <row r="35" spans="4:6" ht="15.75" customHeight="1" x14ac:dyDescent="0.2">
      <c r="D35" s="8" t="str">
        <f t="shared" si="0"/>
        <v/>
      </c>
      <c r="F35" s="7" t="str">
        <f t="shared" si="1"/>
        <v/>
      </c>
    </row>
    <row r="36" spans="4:6" ht="15.75" customHeight="1" x14ac:dyDescent="0.2">
      <c r="D36" s="8" t="str">
        <f t="shared" si="0"/>
        <v/>
      </c>
      <c r="F36" s="7" t="str">
        <f t="shared" si="1"/>
        <v/>
      </c>
    </row>
    <row r="37" spans="4:6" ht="15.75" customHeight="1" x14ac:dyDescent="0.2">
      <c r="D37" s="8" t="str">
        <f t="shared" si="0"/>
        <v/>
      </c>
      <c r="F37" s="7" t="str">
        <f t="shared" si="1"/>
        <v/>
      </c>
    </row>
    <row r="38" spans="4:6" ht="15.75" customHeight="1" x14ac:dyDescent="0.2">
      <c r="D38" s="8" t="str">
        <f t="shared" si="0"/>
        <v/>
      </c>
      <c r="F38" s="7" t="str">
        <f t="shared" si="1"/>
        <v/>
      </c>
    </row>
    <row r="39" spans="4:6" ht="15.75" customHeight="1" x14ac:dyDescent="0.2">
      <c r="D39" s="8" t="str">
        <f t="shared" si="0"/>
        <v/>
      </c>
      <c r="F39" s="7" t="str">
        <f t="shared" si="1"/>
        <v/>
      </c>
    </row>
    <row r="40" spans="4:6" ht="15.75" customHeight="1" x14ac:dyDescent="0.2">
      <c r="D40" s="8" t="str">
        <f t="shared" si="0"/>
        <v/>
      </c>
      <c r="F40" s="7" t="str">
        <f t="shared" si="1"/>
        <v/>
      </c>
    </row>
    <row r="41" spans="4:6" ht="15.75" customHeight="1" x14ac:dyDescent="0.2">
      <c r="D41" s="8" t="str">
        <f t="shared" si="0"/>
        <v/>
      </c>
      <c r="F41" s="7" t="str">
        <f t="shared" si="1"/>
        <v/>
      </c>
    </row>
    <row r="42" spans="4:6" ht="15.75" customHeight="1" x14ac:dyDescent="0.2">
      <c r="D42" s="8" t="str">
        <f t="shared" si="0"/>
        <v/>
      </c>
      <c r="F42" s="7" t="str">
        <f t="shared" si="1"/>
        <v/>
      </c>
    </row>
    <row r="43" spans="4:6" ht="15.75" customHeight="1" x14ac:dyDescent="0.2">
      <c r="D43" s="8" t="str">
        <f t="shared" si="0"/>
        <v/>
      </c>
      <c r="F43" s="7" t="str">
        <f t="shared" si="1"/>
        <v/>
      </c>
    </row>
    <row r="44" spans="4:6" ht="15.75" customHeight="1" x14ac:dyDescent="0.2">
      <c r="D44" s="8" t="str">
        <f t="shared" si="0"/>
        <v/>
      </c>
      <c r="F44" s="7" t="str">
        <f t="shared" si="1"/>
        <v/>
      </c>
    </row>
    <row r="45" spans="4:6" ht="15.75" customHeight="1" x14ac:dyDescent="0.2">
      <c r="D45" s="8" t="str">
        <f t="shared" si="0"/>
        <v/>
      </c>
      <c r="F45" s="7" t="str">
        <f t="shared" si="1"/>
        <v/>
      </c>
    </row>
    <row r="46" spans="4:6" ht="15.75" customHeight="1" x14ac:dyDescent="0.2">
      <c r="D46" s="8" t="str">
        <f t="shared" si="0"/>
        <v/>
      </c>
      <c r="F46" s="7" t="str">
        <f t="shared" si="1"/>
        <v/>
      </c>
    </row>
    <row r="47" spans="4:6" ht="15.75" customHeight="1" x14ac:dyDescent="0.2">
      <c r="D47" s="8" t="str">
        <f t="shared" si="0"/>
        <v/>
      </c>
      <c r="F47" s="7" t="str">
        <f t="shared" si="1"/>
        <v/>
      </c>
    </row>
    <row r="48" spans="4:6" ht="15.75" customHeight="1" x14ac:dyDescent="0.2">
      <c r="D48" s="8" t="str">
        <f t="shared" si="0"/>
        <v/>
      </c>
      <c r="F48" s="7" t="str">
        <f t="shared" si="1"/>
        <v/>
      </c>
    </row>
    <row r="49" spans="4:6" ht="15.75" customHeight="1" x14ac:dyDescent="0.2">
      <c r="D49" s="8" t="str">
        <f t="shared" si="0"/>
        <v/>
      </c>
      <c r="F49" s="7" t="str">
        <f t="shared" si="1"/>
        <v/>
      </c>
    </row>
    <row r="50" spans="4:6" ht="15.75" customHeight="1" x14ac:dyDescent="0.2">
      <c r="D50" s="8" t="str">
        <f t="shared" si="0"/>
        <v/>
      </c>
      <c r="F50" s="7" t="str">
        <f t="shared" si="1"/>
        <v/>
      </c>
    </row>
    <row r="51" spans="4:6" ht="15.75" customHeight="1" x14ac:dyDescent="0.2">
      <c r="D51" s="8" t="str">
        <f t="shared" si="0"/>
        <v/>
      </c>
      <c r="F51" s="7" t="str">
        <f t="shared" si="1"/>
        <v/>
      </c>
    </row>
    <row r="52" spans="4:6" ht="15.75" customHeight="1" x14ac:dyDescent="0.2">
      <c r="D52" s="8" t="str">
        <f t="shared" si="0"/>
        <v/>
      </c>
      <c r="F52" s="7" t="str">
        <f t="shared" si="1"/>
        <v/>
      </c>
    </row>
    <row r="53" spans="4:6" ht="15.75" customHeight="1" x14ac:dyDescent="0.2">
      <c r="D53" s="8" t="str">
        <f t="shared" si="0"/>
        <v/>
      </c>
      <c r="F53" s="7" t="str">
        <f t="shared" si="1"/>
        <v/>
      </c>
    </row>
    <row r="54" spans="4:6" ht="15.75" customHeight="1" x14ac:dyDescent="0.2">
      <c r="D54" s="8" t="str">
        <f t="shared" si="0"/>
        <v/>
      </c>
      <c r="F54" s="7" t="str">
        <f t="shared" si="1"/>
        <v/>
      </c>
    </row>
    <row r="55" spans="4:6" ht="15.75" customHeight="1" x14ac:dyDescent="0.2">
      <c r="D55" s="8" t="str">
        <f t="shared" si="0"/>
        <v/>
      </c>
      <c r="F55" s="7" t="str">
        <f t="shared" si="1"/>
        <v/>
      </c>
    </row>
    <row r="56" spans="4:6" ht="15.75" customHeight="1" x14ac:dyDescent="0.2">
      <c r="D56" s="8" t="str">
        <f t="shared" si="0"/>
        <v/>
      </c>
      <c r="F56" s="7" t="str">
        <f t="shared" si="1"/>
        <v/>
      </c>
    </row>
    <row r="57" spans="4:6" ht="15.75" customHeight="1" x14ac:dyDescent="0.2">
      <c r="D57" s="8" t="str">
        <f t="shared" si="0"/>
        <v/>
      </c>
      <c r="F57" s="7" t="str">
        <f t="shared" si="1"/>
        <v/>
      </c>
    </row>
    <row r="58" spans="4:6" ht="15.75" customHeight="1" x14ac:dyDescent="0.2">
      <c r="D58" s="8" t="str">
        <f t="shared" si="0"/>
        <v/>
      </c>
      <c r="F58" s="7" t="str">
        <f t="shared" si="1"/>
        <v/>
      </c>
    </row>
    <row r="59" spans="4:6" ht="15.75" customHeight="1" x14ac:dyDescent="0.2">
      <c r="D59" s="8" t="str">
        <f t="shared" si="0"/>
        <v/>
      </c>
      <c r="F59" s="7" t="str">
        <f t="shared" si="1"/>
        <v/>
      </c>
    </row>
    <row r="60" spans="4:6" ht="15.75" customHeight="1" x14ac:dyDescent="0.2">
      <c r="D60" s="8" t="str">
        <f t="shared" si="0"/>
        <v/>
      </c>
      <c r="F60" s="7" t="str">
        <f t="shared" si="1"/>
        <v/>
      </c>
    </row>
    <row r="61" spans="4:6" ht="15.75" customHeight="1" x14ac:dyDescent="0.2">
      <c r="D61" s="8" t="str">
        <f t="shared" si="0"/>
        <v/>
      </c>
      <c r="F61" s="7" t="str">
        <f t="shared" si="1"/>
        <v/>
      </c>
    </row>
    <row r="62" spans="4:6" ht="15.75" customHeight="1" x14ac:dyDescent="0.2">
      <c r="D62" s="8" t="str">
        <f t="shared" si="0"/>
        <v/>
      </c>
      <c r="F62" s="7" t="str">
        <f t="shared" si="1"/>
        <v/>
      </c>
    </row>
    <row r="63" spans="4:6" ht="15.75" customHeight="1" x14ac:dyDescent="0.2">
      <c r="D63" s="8" t="str">
        <f t="shared" si="0"/>
        <v/>
      </c>
      <c r="F63" s="7" t="str">
        <f t="shared" si="1"/>
        <v/>
      </c>
    </row>
    <row r="64" spans="4:6" ht="15.75" customHeight="1" x14ac:dyDescent="0.2">
      <c r="D64" s="8" t="str">
        <f t="shared" si="0"/>
        <v/>
      </c>
      <c r="F64" s="7" t="str">
        <f t="shared" si="1"/>
        <v/>
      </c>
    </row>
    <row r="65" spans="4:6" ht="15.75" customHeight="1" x14ac:dyDescent="0.2">
      <c r="D65" s="8" t="str">
        <f t="shared" si="0"/>
        <v/>
      </c>
      <c r="F65" s="7" t="str">
        <f t="shared" si="1"/>
        <v/>
      </c>
    </row>
    <row r="66" spans="4:6" ht="15.75" customHeight="1" x14ac:dyDescent="0.2">
      <c r="D66" s="8" t="str">
        <f t="shared" si="0"/>
        <v/>
      </c>
      <c r="F66" s="7" t="str">
        <f t="shared" si="1"/>
        <v/>
      </c>
    </row>
    <row r="67" spans="4:6" ht="15.75" customHeight="1" x14ac:dyDescent="0.2">
      <c r="D67" s="8" t="str">
        <f t="shared" ref="D67:D130" si="2">IF(A67="","",B67/C67)</f>
        <v/>
      </c>
      <c r="F67" s="7" t="str">
        <f t="shared" ref="F67:F130" si="3">IF(A67="","",E67*C67)</f>
        <v/>
      </c>
    </row>
    <row r="68" spans="4:6" ht="15.75" customHeight="1" x14ac:dyDescent="0.2">
      <c r="D68" s="8" t="str">
        <f t="shared" si="2"/>
        <v/>
      </c>
      <c r="F68" s="7" t="str">
        <f t="shared" si="3"/>
        <v/>
      </c>
    </row>
    <row r="69" spans="4:6" ht="15.75" customHeight="1" x14ac:dyDescent="0.2">
      <c r="D69" s="8" t="str">
        <f t="shared" si="2"/>
        <v/>
      </c>
      <c r="F69" s="7" t="str">
        <f t="shared" si="3"/>
        <v/>
      </c>
    </row>
    <row r="70" spans="4:6" ht="15.75" customHeight="1" x14ac:dyDescent="0.2">
      <c r="D70" s="8" t="str">
        <f t="shared" si="2"/>
        <v/>
      </c>
      <c r="F70" s="7" t="str">
        <f t="shared" si="3"/>
        <v/>
      </c>
    </row>
    <row r="71" spans="4:6" ht="15.75" customHeight="1" x14ac:dyDescent="0.2">
      <c r="D71" s="8" t="str">
        <f t="shared" si="2"/>
        <v/>
      </c>
      <c r="F71" s="7" t="str">
        <f t="shared" si="3"/>
        <v/>
      </c>
    </row>
    <row r="72" spans="4:6" ht="15.75" customHeight="1" x14ac:dyDescent="0.2">
      <c r="D72" s="8" t="str">
        <f t="shared" si="2"/>
        <v/>
      </c>
      <c r="F72" s="7" t="str">
        <f t="shared" si="3"/>
        <v/>
      </c>
    </row>
    <row r="73" spans="4:6" ht="15.75" customHeight="1" x14ac:dyDescent="0.2">
      <c r="D73" s="8" t="str">
        <f t="shared" si="2"/>
        <v/>
      </c>
      <c r="F73" s="7" t="str">
        <f t="shared" si="3"/>
        <v/>
      </c>
    </row>
    <row r="74" spans="4:6" ht="15.75" customHeight="1" x14ac:dyDescent="0.2">
      <c r="D74" s="8" t="str">
        <f t="shared" si="2"/>
        <v/>
      </c>
      <c r="F74" s="7" t="str">
        <f t="shared" si="3"/>
        <v/>
      </c>
    </row>
    <row r="75" spans="4:6" ht="15.75" customHeight="1" x14ac:dyDescent="0.2">
      <c r="D75" s="8" t="str">
        <f t="shared" si="2"/>
        <v/>
      </c>
      <c r="F75" s="7" t="str">
        <f t="shared" si="3"/>
        <v/>
      </c>
    </row>
    <row r="76" spans="4:6" ht="15.75" customHeight="1" x14ac:dyDescent="0.2">
      <c r="D76" s="8" t="str">
        <f t="shared" si="2"/>
        <v/>
      </c>
      <c r="F76" s="7" t="str">
        <f t="shared" si="3"/>
        <v/>
      </c>
    </row>
    <row r="77" spans="4:6" ht="15.75" customHeight="1" x14ac:dyDescent="0.2">
      <c r="D77" s="8" t="str">
        <f t="shared" si="2"/>
        <v/>
      </c>
      <c r="F77" s="7" t="str">
        <f t="shared" si="3"/>
        <v/>
      </c>
    </row>
    <row r="78" spans="4:6" ht="15.75" customHeight="1" x14ac:dyDescent="0.2">
      <c r="D78" s="8" t="str">
        <f t="shared" si="2"/>
        <v/>
      </c>
      <c r="F78" s="7" t="str">
        <f t="shared" si="3"/>
        <v/>
      </c>
    </row>
    <row r="79" spans="4:6" ht="15.75" customHeight="1" x14ac:dyDescent="0.2">
      <c r="D79" s="8" t="str">
        <f t="shared" si="2"/>
        <v/>
      </c>
      <c r="F79" s="7" t="str">
        <f t="shared" si="3"/>
        <v/>
      </c>
    </row>
    <row r="80" spans="4:6" ht="15.75" customHeight="1" x14ac:dyDescent="0.2">
      <c r="D80" s="8" t="str">
        <f t="shared" si="2"/>
        <v/>
      </c>
      <c r="F80" s="7" t="str">
        <f t="shared" si="3"/>
        <v/>
      </c>
    </row>
    <row r="81" spans="4:6" ht="15.75" customHeight="1" x14ac:dyDescent="0.2">
      <c r="D81" s="8" t="str">
        <f t="shared" si="2"/>
        <v/>
      </c>
      <c r="F81" s="7" t="str">
        <f t="shared" si="3"/>
        <v/>
      </c>
    </row>
    <row r="82" spans="4:6" ht="15.75" customHeight="1" x14ac:dyDescent="0.2">
      <c r="D82" s="8" t="str">
        <f t="shared" si="2"/>
        <v/>
      </c>
      <c r="F82" s="7" t="str">
        <f t="shared" si="3"/>
        <v/>
      </c>
    </row>
    <row r="83" spans="4:6" ht="15.75" customHeight="1" x14ac:dyDescent="0.2">
      <c r="D83" s="8" t="str">
        <f t="shared" si="2"/>
        <v/>
      </c>
      <c r="F83" s="7" t="str">
        <f t="shared" si="3"/>
        <v/>
      </c>
    </row>
    <row r="84" spans="4:6" ht="15.75" customHeight="1" x14ac:dyDescent="0.2">
      <c r="D84" s="8" t="str">
        <f t="shared" si="2"/>
        <v/>
      </c>
      <c r="F84" s="7" t="str">
        <f t="shared" si="3"/>
        <v/>
      </c>
    </row>
    <row r="85" spans="4:6" ht="15.75" customHeight="1" x14ac:dyDescent="0.2">
      <c r="D85" s="8" t="str">
        <f t="shared" si="2"/>
        <v/>
      </c>
      <c r="F85" s="7" t="str">
        <f t="shared" si="3"/>
        <v/>
      </c>
    </row>
    <row r="86" spans="4:6" ht="15.75" customHeight="1" x14ac:dyDescent="0.2">
      <c r="D86" s="8" t="str">
        <f t="shared" si="2"/>
        <v/>
      </c>
      <c r="F86" s="7" t="str">
        <f t="shared" si="3"/>
        <v/>
      </c>
    </row>
    <row r="87" spans="4:6" ht="15.75" customHeight="1" x14ac:dyDescent="0.2">
      <c r="D87" s="8" t="str">
        <f t="shared" si="2"/>
        <v/>
      </c>
      <c r="F87" s="7" t="str">
        <f t="shared" si="3"/>
        <v/>
      </c>
    </row>
    <row r="88" spans="4:6" ht="15.75" customHeight="1" x14ac:dyDescent="0.2">
      <c r="D88" s="8" t="str">
        <f t="shared" si="2"/>
        <v/>
      </c>
      <c r="F88" s="7" t="str">
        <f t="shared" si="3"/>
        <v/>
      </c>
    </row>
    <row r="89" spans="4:6" ht="15.75" customHeight="1" x14ac:dyDescent="0.2">
      <c r="D89" s="8" t="str">
        <f t="shared" si="2"/>
        <v/>
      </c>
      <c r="F89" s="7" t="str">
        <f t="shared" si="3"/>
        <v/>
      </c>
    </row>
    <row r="90" spans="4:6" ht="15.75" customHeight="1" x14ac:dyDescent="0.2">
      <c r="D90" s="8" t="str">
        <f t="shared" si="2"/>
        <v/>
      </c>
      <c r="F90" s="7" t="str">
        <f t="shared" si="3"/>
        <v/>
      </c>
    </row>
    <row r="91" spans="4:6" ht="15.75" customHeight="1" x14ac:dyDescent="0.2">
      <c r="D91" s="8" t="str">
        <f t="shared" si="2"/>
        <v/>
      </c>
      <c r="F91" s="7" t="str">
        <f t="shared" si="3"/>
        <v/>
      </c>
    </row>
    <row r="92" spans="4:6" ht="15.75" customHeight="1" x14ac:dyDescent="0.2">
      <c r="D92" s="8" t="str">
        <f t="shared" si="2"/>
        <v/>
      </c>
      <c r="F92" s="7" t="str">
        <f t="shared" si="3"/>
        <v/>
      </c>
    </row>
    <row r="93" spans="4:6" ht="15.75" customHeight="1" x14ac:dyDescent="0.2">
      <c r="D93" s="8" t="str">
        <f t="shared" si="2"/>
        <v/>
      </c>
      <c r="F93" s="7" t="str">
        <f t="shared" si="3"/>
        <v/>
      </c>
    </row>
    <row r="94" spans="4:6" ht="15.75" customHeight="1" x14ac:dyDescent="0.2">
      <c r="D94" s="8" t="str">
        <f t="shared" si="2"/>
        <v/>
      </c>
      <c r="F94" s="7" t="str">
        <f t="shared" si="3"/>
        <v/>
      </c>
    </row>
    <row r="95" spans="4:6" ht="15.75" customHeight="1" x14ac:dyDescent="0.2">
      <c r="D95" s="8" t="str">
        <f t="shared" si="2"/>
        <v/>
      </c>
      <c r="F95" s="7" t="str">
        <f t="shared" si="3"/>
        <v/>
      </c>
    </row>
    <row r="96" spans="4:6" ht="15.75" customHeight="1" x14ac:dyDescent="0.2">
      <c r="D96" s="8" t="str">
        <f t="shared" si="2"/>
        <v/>
      </c>
      <c r="F96" s="7" t="str">
        <f t="shared" si="3"/>
        <v/>
      </c>
    </row>
    <row r="97" spans="4:6" ht="15.75" customHeight="1" x14ac:dyDescent="0.2">
      <c r="D97" s="8" t="str">
        <f t="shared" si="2"/>
        <v/>
      </c>
      <c r="F97" s="7" t="str">
        <f t="shared" si="3"/>
        <v/>
      </c>
    </row>
    <row r="98" spans="4:6" ht="15.75" customHeight="1" x14ac:dyDescent="0.2">
      <c r="D98" s="8" t="str">
        <f t="shared" si="2"/>
        <v/>
      </c>
      <c r="F98" s="7" t="str">
        <f t="shared" si="3"/>
        <v/>
      </c>
    </row>
    <row r="99" spans="4:6" ht="15.75" customHeight="1" x14ac:dyDescent="0.2">
      <c r="D99" s="8" t="str">
        <f t="shared" si="2"/>
        <v/>
      </c>
      <c r="F99" s="7" t="str">
        <f t="shared" si="3"/>
        <v/>
      </c>
    </row>
    <row r="100" spans="4:6" ht="15.75" customHeight="1" x14ac:dyDescent="0.2">
      <c r="D100" s="8" t="str">
        <f t="shared" si="2"/>
        <v/>
      </c>
      <c r="F100" s="7" t="str">
        <f t="shared" si="3"/>
        <v/>
      </c>
    </row>
    <row r="101" spans="4:6" ht="15.75" customHeight="1" x14ac:dyDescent="0.2">
      <c r="D101" s="8" t="str">
        <f t="shared" si="2"/>
        <v/>
      </c>
      <c r="F101" s="7" t="str">
        <f t="shared" si="3"/>
        <v/>
      </c>
    </row>
    <row r="102" spans="4:6" ht="15.75" customHeight="1" x14ac:dyDescent="0.2">
      <c r="D102" s="8" t="str">
        <f t="shared" si="2"/>
        <v/>
      </c>
      <c r="F102" s="7" t="str">
        <f t="shared" si="3"/>
        <v/>
      </c>
    </row>
    <row r="103" spans="4:6" ht="15.75" customHeight="1" x14ac:dyDescent="0.2">
      <c r="D103" s="8" t="str">
        <f t="shared" si="2"/>
        <v/>
      </c>
      <c r="F103" s="7" t="str">
        <f t="shared" si="3"/>
        <v/>
      </c>
    </row>
    <row r="104" spans="4:6" ht="15.75" customHeight="1" x14ac:dyDescent="0.2">
      <c r="D104" s="8" t="str">
        <f t="shared" si="2"/>
        <v/>
      </c>
      <c r="F104" s="7" t="str">
        <f t="shared" si="3"/>
        <v/>
      </c>
    </row>
    <row r="105" spans="4:6" ht="15.75" customHeight="1" x14ac:dyDescent="0.2">
      <c r="D105" s="8" t="str">
        <f t="shared" si="2"/>
        <v/>
      </c>
      <c r="F105" s="7" t="str">
        <f t="shared" si="3"/>
        <v/>
      </c>
    </row>
    <row r="106" spans="4:6" ht="15.75" customHeight="1" x14ac:dyDescent="0.2">
      <c r="D106" s="8" t="str">
        <f t="shared" si="2"/>
        <v/>
      </c>
      <c r="F106" s="7" t="str">
        <f t="shared" si="3"/>
        <v/>
      </c>
    </row>
    <row r="107" spans="4:6" ht="15.75" customHeight="1" x14ac:dyDescent="0.2">
      <c r="D107" s="8" t="str">
        <f t="shared" si="2"/>
        <v/>
      </c>
      <c r="F107" s="7" t="str">
        <f t="shared" si="3"/>
        <v/>
      </c>
    </row>
    <row r="108" spans="4:6" ht="15.75" customHeight="1" x14ac:dyDescent="0.2">
      <c r="D108" s="8" t="str">
        <f t="shared" si="2"/>
        <v/>
      </c>
      <c r="F108" s="7" t="str">
        <f t="shared" si="3"/>
        <v/>
      </c>
    </row>
    <row r="109" spans="4:6" ht="15.75" customHeight="1" x14ac:dyDescent="0.2">
      <c r="D109" s="8" t="str">
        <f t="shared" si="2"/>
        <v/>
      </c>
      <c r="F109" s="7" t="str">
        <f t="shared" si="3"/>
        <v/>
      </c>
    </row>
    <row r="110" spans="4:6" ht="15.75" customHeight="1" x14ac:dyDescent="0.2">
      <c r="D110" s="8" t="str">
        <f t="shared" si="2"/>
        <v/>
      </c>
      <c r="F110" s="7" t="str">
        <f t="shared" si="3"/>
        <v/>
      </c>
    </row>
    <row r="111" spans="4:6" ht="15.75" customHeight="1" x14ac:dyDescent="0.2">
      <c r="D111" s="8" t="str">
        <f t="shared" si="2"/>
        <v/>
      </c>
      <c r="F111" s="7" t="str">
        <f t="shared" si="3"/>
        <v/>
      </c>
    </row>
    <row r="112" spans="4:6" ht="15.75" customHeight="1" x14ac:dyDescent="0.2">
      <c r="D112" s="8" t="str">
        <f t="shared" si="2"/>
        <v/>
      </c>
      <c r="F112" s="7" t="str">
        <f t="shared" si="3"/>
        <v/>
      </c>
    </row>
    <row r="113" spans="4:6" ht="15.75" customHeight="1" x14ac:dyDescent="0.2">
      <c r="D113" s="8" t="str">
        <f t="shared" si="2"/>
        <v/>
      </c>
      <c r="F113" s="7" t="str">
        <f t="shared" si="3"/>
        <v/>
      </c>
    </row>
    <row r="114" spans="4:6" ht="15.75" customHeight="1" x14ac:dyDescent="0.2">
      <c r="D114" s="8" t="str">
        <f t="shared" si="2"/>
        <v/>
      </c>
      <c r="F114" s="7" t="str">
        <f t="shared" si="3"/>
        <v/>
      </c>
    </row>
    <row r="115" spans="4:6" ht="15.75" customHeight="1" x14ac:dyDescent="0.2">
      <c r="D115" s="8" t="str">
        <f t="shared" si="2"/>
        <v/>
      </c>
      <c r="F115" s="7" t="str">
        <f t="shared" si="3"/>
        <v/>
      </c>
    </row>
    <row r="116" spans="4:6" ht="15.75" customHeight="1" x14ac:dyDescent="0.2">
      <c r="D116" s="8" t="str">
        <f t="shared" si="2"/>
        <v/>
      </c>
      <c r="F116" s="7" t="str">
        <f t="shared" si="3"/>
        <v/>
      </c>
    </row>
    <row r="117" spans="4:6" ht="15.75" customHeight="1" x14ac:dyDescent="0.2">
      <c r="D117" s="8" t="str">
        <f t="shared" si="2"/>
        <v/>
      </c>
      <c r="F117" s="7" t="str">
        <f t="shared" si="3"/>
        <v/>
      </c>
    </row>
    <row r="118" spans="4:6" ht="15.75" customHeight="1" x14ac:dyDescent="0.2">
      <c r="D118" s="8" t="str">
        <f t="shared" si="2"/>
        <v/>
      </c>
      <c r="F118" s="7" t="str">
        <f t="shared" si="3"/>
        <v/>
      </c>
    </row>
    <row r="119" spans="4:6" ht="15.75" customHeight="1" x14ac:dyDescent="0.2">
      <c r="D119" s="8" t="str">
        <f t="shared" si="2"/>
        <v/>
      </c>
      <c r="F119" s="7" t="str">
        <f t="shared" si="3"/>
        <v/>
      </c>
    </row>
    <row r="120" spans="4:6" ht="15.75" customHeight="1" x14ac:dyDescent="0.2">
      <c r="D120" s="8" t="str">
        <f t="shared" si="2"/>
        <v/>
      </c>
      <c r="F120" s="7" t="str">
        <f t="shared" si="3"/>
        <v/>
      </c>
    </row>
    <row r="121" spans="4:6" ht="15.75" customHeight="1" x14ac:dyDescent="0.2">
      <c r="D121" s="8" t="str">
        <f t="shared" si="2"/>
        <v/>
      </c>
      <c r="F121" s="7" t="str">
        <f t="shared" si="3"/>
        <v/>
      </c>
    </row>
    <row r="122" spans="4:6" ht="15.75" customHeight="1" x14ac:dyDescent="0.2">
      <c r="D122" s="8" t="str">
        <f t="shared" si="2"/>
        <v/>
      </c>
      <c r="F122" s="7" t="str">
        <f t="shared" si="3"/>
        <v/>
      </c>
    </row>
    <row r="123" spans="4:6" ht="15.75" customHeight="1" x14ac:dyDescent="0.2">
      <c r="D123" s="8" t="str">
        <f t="shared" si="2"/>
        <v/>
      </c>
      <c r="F123" s="7" t="str">
        <f t="shared" si="3"/>
        <v/>
      </c>
    </row>
    <row r="124" spans="4:6" ht="15.75" customHeight="1" x14ac:dyDescent="0.2">
      <c r="D124" s="8" t="str">
        <f t="shared" si="2"/>
        <v/>
      </c>
      <c r="F124" s="7" t="str">
        <f t="shared" si="3"/>
        <v/>
      </c>
    </row>
    <row r="125" spans="4:6" ht="15.75" customHeight="1" x14ac:dyDescent="0.2">
      <c r="D125" s="8" t="str">
        <f t="shared" si="2"/>
        <v/>
      </c>
      <c r="F125" s="7" t="str">
        <f t="shared" si="3"/>
        <v/>
      </c>
    </row>
    <row r="126" spans="4:6" ht="15.75" customHeight="1" x14ac:dyDescent="0.2">
      <c r="D126" s="8" t="str">
        <f t="shared" si="2"/>
        <v/>
      </c>
      <c r="F126" s="7" t="str">
        <f t="shared" si="3"/>
        <v/>
      </c>
    </row>
    <row r="127" spans="4:6" ht="15.75" customHeight="1" x14ac:dyDescent="0.2">
      <c r="D127" s="8" t="str">
        <f t="shared" si="2"/>
        <v/>
      </c>
      <c r="F127" s="7" t="str">
        <f t="shared" si="3"/>
        <v/>
      </c>
    </row>
    <row r="128" spans="4:6" ht="15.75" customHeight="1" x14ac:dyDescent="0.2">
      <c r="D128" s="8" t="str">
        <f t="shared" si="2"/>
        <v/>
      </c>
      <c r="F128" s="7" t="str">
        <f t="shared" si="3"/>
        <v/>
      </c>
    </row>
    <row r="129" spans="4:6" ht="15.75" customHeight="1" x14ac:dyDescent="0.2">
      <c r="D129" s="8" t="str">
        <f t="shared" si="2"/>
        <v/>
      </c>
      <c r="F129" s="7" t="str">
        <f t="shared" si="3"/>
        <v/>
      </c>
    </row>
    <row r="130" spans="4:6" ht="15.75" customHeight="1" x14ac:dyDescent="0.2">
      <c r="D130" s="8" t="str">
        <f t="shared" si="2"/>
        <v/>
      </c>
      <c r="F130" s="7" t="str">
        <f t="shared" si="3"/>
        <v/>
      </c>
    </row>
    <row r="131" spans="4:6" ht="15.75" customHeight="1" x14ac:dyDescent="0.2">
      <c r="D131" s="8" t="str">
        <f t="shared" ref="D131:D194" si="4">IF(A131="","",B131/C131)</f>
        <v/>
      </c>
      <c r="F131" s="7" t="str">
        <f t="shared" ref="F131:F194" si="5">IF(A131="","",E131*C131)</f>
        <v/>
      </c>
    </row>
    <row r="132" spans="4:6" ht="15.75" customHeight="1" x14ac:dyDescent="0.2">
      <c r="D132" s="8" t="str">
        <f t="shared" si="4"/>
        <v/>
      </c>
      <c r="F132" s="7" t="str">
        <f t="shared" si="5"/>
        <v/>
      </c>
    </row>
    <row r="133" spans="4:6" ht="15.75" customHeight="1" x14ac:dyDescent="0.2">
      <c r="D133" s="8" t="str">
        <f t="shared" si="4"/>
        <v/>
      </c>
      <c r="F133" s="7" t="str">
        <f t="shared" si="5"/>
        <v/>
      </c>
    </row>
    <row r="134" spans="4:6" ht="15.75" customHeight="1" x14ac:dyDescent="0.2">
      <c r="D134" s="8" t="str">
        <f t="shared" si="4"/>
        <v/>
      </c>
      <c r="F134" s="7" t="str">
        <f t="shared" si="5"/>
        <v/>
      </c>
    </row>
    <row r="135" spans="4:6" ht="15.75" customHeight="1" x14ac:dyDescent="0.2">
      <c r="D135" s="8" t="str">
        <f t="shared" si="4"/>
        <v/>
      </c>
      <c r="F135" s="7" t="str">
        <f t="shared" si="5"/>
        <v/>
      </c>
    </row>
    <row r="136" spans="4:6" ht="15.75" customHeight="1" x14ac:dyDescent="0.2">
      <c r="D136" s="8" t="str">
        <f t="shared" si="4"/>
        <v/>
      </c>
      <c r="F136" s="7" t="str">
        <f t="shared" si="5"/>
        <v/>
      </c>
    </row>
    <row r="137" spans="4:6" ht="15.75" customHeight="1" x14ac:dyDescent="0.2">
      <c r="D137" s="8" t="str">
        <f t="shared" si="4"/>
        <v/>
      </c>
      <c r="F137" s="7" t="str">
        <f t="shared" si="5"/>
        <v/>
      </c>
    </row>
    <row r="138" spans="4:6" ht="15.75" customHeight="1" x14ac:dyDescent="0.2">
      <c r="D138" s="8" t="str">
        <f t="shared" si="4"/>
        <v/>
      </c>
      <c r="F138" s="7" t="str">
        <f t="shared" si="5"/>
        <v/>
      </c>
    </row>
    <row r="139" spans="4:6" ht="15.75" customHeight="1" x14ac:dyDescent="0.2">
      <c r="D139" s="8" t="str">
        <f t="shared" si="4"/>
        <v/>
      </c>
      <c r="F139" s="7" t="str">
        <f t="shared" si="5"/>
        <v/>
      </c>
    </row>
    <row r="140" spans="4:6" ht="15.75" customHeight="1" x14ac:dyDescent="0.2">
      <c r="D140" s="8" t="str">
        <f t="shared" si="4"/>
        <v/>
      </c>
      <c r="F140" s="7" t="str">
        <f t="shared" si="5"/>
        <v/>
      </c>
    </row>
    <row r="141" spans="4:6" ht="15.75" customHeight="1" x14ac:dyDescent="0.2">
      <c r="D141" s="8" t="str">
        <f t="shared" si="4"/>
        <v/>
      </c>
      <c r="F141" s="7" t="str">
        <f t="shared" si="5"/>
        <v/>
      </c>
    </row>
    <row r="142" spans="4:6" ht="15.75" customHeight="1" x14ac:dyDescent="0.2">
      <c r="D142" s="8" t="str">
        <f t="shared" si="4"/>
        <v/>
      </c>
      <c r="F142" s="7" t="str">
        <f t="shared" si="5"/>
        <v/>
      </c>
    </row>
    <row r="143" spans="4:6" ht="15.75" customHeight="1" x14ac:dyDescent="0.2">
      <c r="D143" s="8" t="str">
        <f t="shared" si="4"/>
        <v/>
      </c>
      <c r="F143" s="7" t="str">
        <f t="shared" si="5"/>
        <v/>
      </c>
    </row>
    <row r="144" spans="4:6" ht="15.75" customHeight="1" x14ac:dyDescent="0.2">
      <c r="D144" s="8" t="str">
        <f t="shared" si="4"/>
        <v/>
      </c>
      <c r="F144" s="7" t="str">
        <f t="shared" si="5"/>
        <v/>
      </c>
    </row>
    <row r="145" spans="4:6" ht="15.75" customHeight="1" x14ac:dyDescent="0.2">
      <c r="D145" s="8" t="str">
        <f t="shared" si="4"/>
        <v/>
      </c>
      <c r="F145" s="7" t="str">
        <f t="shared" si="5"/>
        <v/>
      </c>
    </row>
    <row r="146" spans="4:6" ht="15.75" customHeight="1" x14ac:dyDescent="0.2">
      <c r="D146" s="8" t="str">
        <f t="shared" si="4"/>
        <v/>
      </c>
      <c r="F146" s="7" t="str">
        <f t="shared" si="5"/>
        <v/>
      </c>
    </row>
    <row r="147" spans="4:6" ht="15.75" customHeight="1" x14ac:dyDescent="0.2">
      <c r="D147" s="8" t="str">
        <f t="shared" si="4"/>
        <v/>
      </c>
      <c r="F147" s="7" t="str">
        <f t="shared" si="5"/>
        <v/>
      </c>
    </row>
    <row r="148" spans="4:6" ht="15.75" customHeight="1" x14ac:dyDescent="0.2">
      <c r="D148" s="8" t="str">
        <f t="shared" si="4"/>
        <v/>
      </c>
      <c r="F148" s="7" t="str">
        <f t="shared" si="5"/>
        <v/>
      </c>
    </row>
    <row r="149" spans="4:6" ht="15.75" customHeight="1" x14ac:dyDescent="0.2">
      <c r="D149" s="8" t="str">
        <f t="shared" si="4"/>
        <v/>
      </c>
      <c r="F149" s="7" t="str">
        <f t="shared" si="5"/>
        <v/>
      </c>
    </row>
    <row r="150" spans="4:6" ht="15.75" customHeight="1" x14ac:dyDescent="0.2">
      <c r="D150" s="8" t="str">
        <f t="shared" si="4"/>
        <v/>
      </c>
      <c r="F150" s="7" t="str">
        <f t="shared" si="5"/>
        <v/>
      </c>
    </row>
    <row r="151" spans="4:6" ht="15.75" customHeight="1" x14ac:dyDescent="0.2">
      <c r="D151" s="8" t="str">
        <f t="shared" si="4"/>
        <v/>
      </c>
      <c r="F151" s="7" t="str">
        <f t="shared" si="5"/>
        <v/>
      </c>
    </row>
    <row r="152" spans="4:6" ht="15.75" customHeight="1" x14ac:dyDescent="0.2">
      <c r="D152" s="8" t="str">
        <f t="shared" si="4"/>
        <v/>
      </c>
      <c r="F152" s="7" t="str">
        <f t="shared" si="5"/>
        <v/>
      </c>
    </row>
    <row r="153" spans="4:6" ht="15.75" customHeight="1" x14ac:dyDescent="0.2">
      <c r="D153" s="8" t="str">
        <f t="shared" si="4"/>
        <v/>
      </c>
      <c r="F153" s="7" t="str">
        <f t="shared" si="5"/>
        <v/>
      </c>
    </row>
    <row r="154" spans="4:6" ht="15.75" customHeight="1" x14ac:dyDescent="0.2">
      <c r="D154" s="8" t="str">
        <f t="shared" si="4"/>
        <v/>
      </c>
      <c r="F154" s="7" t="str">
        <f t="shared" si="5"/>
        <v/>
      </c>
    </row>
    <row r="155" spans="4:6" ht="15.75" customHeight="1" x14ac:dyDescent="0.2">
      <c r="D155" s="8" t="str">
        <f t="shared" si="4"/>
        <v/>
      </c>
      <c r="F155" s="7" t="str">
        <f t="shared" si="5"/>
        <v/>
      </c>
    </row>
    <row r="156" spans="4:6" ht="15.75" customHeight="1" x14ac:dyDescent="0.2">
      <c r="D156" s="8" t="str">
        <f t="shared" si="4"/>
        <v/>
      </c>
      <c r="F156" s="7" t="str">
        <f t="shared" si="5"/>
        <v/>
      </c>
    </row>
    <row r="157" spans="4:6" ht="15.75" customHeight="1" x14ac:dyDescent="0.2">
      <c r="D157" s="8" t="str">
        <f t="shared" si="4"/>
        <v/>
      </c>
      <c r="F157" s="7" t="str">
        <f t="shared" si="5"/>
        <v/>
      </c>
    </row>
    <row r="158" spans="4:6" ht="15.75" customHeight="1" x14ac:dyDescent="0.2">
      <c r="D158" s="8" t="str">
        <f t="shared" si="4"/>
        <v/>
      </c>
      <c r="F158" s="7" t="str">
        <f t="shared" si="5"/>
        <v/>
      </c>
    </row>
    <row r="159" spans="4:6" ht="15.75" customHeight="1" x14ac:dyDescent="0.2">
      <c r="D159" s="8" t="str">
        <f t="shared" si="4"/>
        <v/>
      </c>
      <c r="F159" s="7" t="str">
        <f t="shared" si="5"/>
        <v/>
      </c>
    </row>
    <row r="160" spans="4:6" ht="15.75" customHeight="1" x14ac:dyDescent="0.2">
      <c r="D160" s="8" t="str">
        <f t="shared" si="4"/>
        <v/>
      </c>
      <c r="F160" s="7" t="str">
        <f t="shared" si="5"/>
        <v/>
      </c>
    </row>
    <row r="161" spans="4:6" ht="15.75" customHeight="1" x14ac:dyDescent="0.2">
      <c r="D161" s="8" t="str">
        <f t="shared" si="4"/>
        <v/>
      </c>
      <c r="F161" s="7" t="str">
        <f t="shared" si="5"/>
        <v/>
      </c>
    </row>
    <row r="162" spans="4:6" ht="15.75" customHeight="1" x14ac:dyDescent="0.2">
      <c r="D162" s="8" t="str">
        <f t="shared" si="4"/>
        <v/>
      </c>
      <c r="F162" s="7" t="str">
        <f t="shared" si="5"/>
        <v/>
      </c>
    </row>
    <row r="163" spans="4:6" ht="15.75" customHeight="1" x14ac:dyDescent="0.2">
      <c r="D163" s="8" t="str">
        <f t="shared" si="4"/>
        <v/>
      </c>
      <c r="F163" s="7" t="str">
        <f t="shared" si="5"/>
        <v/>
      </c>
    </row>
    <row r="164" spans="4:6" ht="15.75" customHeight="1" x14ac:dyDescent="0.2">
      <c r="D164" s="8" t="str">
        <f t="shared" si="4"/>
        <v/>
      </c>
      <c r="F164" s="7" t="str">
        <f t="shared" si="5"/>
        <v/>
      </c>
    </row>
    <row r="165" spans="4:6" ht="15.75" customHeight="1" x14ac:dyDescent="0.2">
      <c r="D165" s="8" t="str">
        <f t="shared" si="4"/>
        <v/>
      </c>
      <c r="F165" s="7" t="str">
        <f t="shared" si="5"/>
        <v/>
      </c>
    </row>
    <row r="166" spans="4:6" ht="15.75" customHeight="1" x14ac:dyDescent="0.2">
      <c r="D166" s="8" t="str">
        <f t="shared" si="4"/>
        <v/>
      </c>
      <c r="F166" s="7" t="str">
        <f t="shared" si="5"/>
        <v/>
      </c>
    </row>
    <row r="167" spans="4:6" ht="15.75" customHeight="1" x14ac:dyDescent="0.2">
      <c r="D167" s="8" t="str">
        <f t="shared" si="4"/>
        <v/>
      </c>
      <c r="F167" s="7" t="str">
        <f t="shared" si="5"/>
        <v/>
      </c>
    </row>
    <row r="168" spans="4:6" ht="15.75" customHeight="1" x14ac:dyDescent="0.2">
      <c r="D168" s="8" t="str">
        <f t="shared" si="4"/>
        <v/>
      </c>
      <c r="F168" s="7" t="str">
        <f t="shared" si="5"/>
        <v/>
      </c>
    </row>
    <row r="169" spans="4:6" ht="15.75" customHeight="1" x14ac:dyDescent="0.2">
      <c r="D169" s="8" t="str">
        <f t="shared" si="4"/>
        <v/>
      </c>
      <c r="F169" s="7" t="str">
        <f t="shared" si="5"/>
        <v/>
      </c>
    </row>
    <row r="170" spans="4:6" ht="15.75" customHeight="1" x14ac:dyDescent="0.2">
      <c r="D170" s="8" t="str">
        <f t="shared" si="4"/>
        <v/>
      </c>
      <c r="F170" s="7" t="str">
        <f t="shared" si="5"/>
        <v/>
      </c>
    </row>
    <row r="171" spans="4:6" ht="15.75" customHeight="1" x14ac:dyDescent="0.2">
      <c r="D171" s="8" t="str">
        <f t="shared" si="4"/>
        <v/>
      </c>
      <c r="F171" s="7" t="str">
        <f t="shared" si="5"/>
        <v/>
      </c>
    </row>
    <row r="172" spans="4:6" ht="15.75" customHeight="1" x14ac:dyDescent="0.2">
      <c r="D172" s="8" t="str">
        <f t="shared" si="4"/>
        <v/>
      </c>
      <c r="F172" s="7" t="str">
        <f t="shared" si="5"/>
        <v/>
      </c>
    </row>
    <row r="173" spans="4:6" ht="15.75" customHeight="1" x14ac:dyDescent="0.2">
      <c r="D173" s="8" t="str">
        <f t="shared" si="4"/>
        <v/>
      </c>
      <c r="F173" s="7" t="str">
        <f t="shared" si="5"/>
        <v/>
      </c>
    </row>
    <row r="174" spans="4:6" ht="15.75" customHeight="1" x14ac:dyDescent="0.2">
      <c r="D174" s="8" t="str">
        <f t="shared" si="4"/>
        <v/>
      </c>
      <c r="F174" s="7" t="str">
        <f t="shared" si="5"/>
        <v/>
      </c>
    </row>
    <row r="175" spans="4:6" ht="15.75" customHeight="1" x14ac:dyDescent="0.2">
      <c r="D175" s="8" t="str">
        <f t="shared" si="4"/>
        <v/>
      </c>
      <c r="F175" s="7" t="str">
        <f t="shared" si="5"/>
        <v/>
      </c>
    </row>
    <row r="176" spans="4:6" ht="15.75" customHeight="1" x14ac:dyDescent="0.2">
      <c r="D176" s="8" t="str">
        <f t="shared" si="4"/>
        <v/>
      </c>
      <c r="F176" s="7" t="str">
        <f t="shared" si="5"/>
        <v/>
      </c>
    </row>
    <row r="177" spans="4:6" ht="15.75" customHeight="1" x14ac:dyDescent="0.2">
      <c r="D177" s="8" t="str">
        <f t="shared" si="4"/>
        <v/>
      </c>
      <c r="F177" s="7" t="str">
        <f t="shared" si="5"/>
        <v/>
      </c>
    </row>
    <row r="178" spans="4:6" ht="15.75" customHeight="1" x14ac:dyDescent="0.2">
      <c r="D178" s="8" t="str">
        <f t="shared" si="4"/>
        <v/>
      </c>
      <c r="F178" s="7" t="str">
        <f t="shared" si="5"/>
        <v/>
      </c>
    </row>
    <row r="179" spans="4:6" ht="15.75" customHeight="1" x14ac:dyDescent="0.2">
      <c r="D179" s="8" t="str">
        <f t="shared" si="4"/>
        <v/>
      </c>
      <c r="F179" s="7" t="str">
        <f t="shared" si="5"/>
        <v/>
      </c>
    </row>
    <row r="180" spans="4:6" ht="15.75" customHeight="1" x14ac:dyDescent="0.2">
      <c r="D180" s="8" t="str">
        <f t="shared" si="4"/>
        <v/>
      </c>
      <c r="F180" s="7" t="str">
        <f t="shared" si="5"/>
        <v/>
      </c>
    </row>
    <row r="181" spans="4:6" ht="15.75" customHeight="1" x14ac:dyDescent="0.2">
      <c r="D181" s="8" t="str">
        <f t="shared" si="4"/>
        <v/>
      </c>
      <c r="F181" s="7" t="str">
        <f t="shared" si="5"/>
        <v/>
      </c>
    </row>
    <row r="182" spans="4:6" ht="15.75" customHeight="1" x14ac:dyDescent="0.2">
      <c r="D182" s="8" t="str">
        <f t="shared" si="4"/>
        <v/>
      </c>
      <c r="F182" s="7" t="str">
        <f t="shared" si="5"/>
        <v/>
      </c>
    </row>
    <row r="183" spans="4:6" ht="15.75" customHeight="1" x14ac:dyDescent="0.2">
      <c r="D183" s="8" t="str">
        <f t="shared" si="4"/>
        <v/>
      </c>
      <c r="F183" s="7" t="str">
        <f t="shared" si="5"/>
        <v/>
      </c>
    </row>
    <row r="184" spans="4:6" ht="15.75" customHeight="1" x14ac:dyDescent="0.2">
      <c r="D184" s="8" t="str">
        <f t="shared" si="4"/>
        <v/>
      </c>
      <c r="F184" s="7" t="str">
        <f t="shared" si="5"/>
        <v/>
      </c>
    </row>
    <row r="185" spans="4:6" ht="15.75" customHeight="1" x14ac:dyDescent="0.2">
      <c r="D185" s="8" t="str">
        <f t="shared" si="4"/>
        <v/>
      </c>
      <c r="F185" s="7" t="str">
        <f t="shared" si="5"/>
        <v/>
      </c>
    </row>
    <row r="186" spans="4:6" ht="15.75" customHeight="1" x14ac:dyDescent="0.2">
      <c r="D186" s="8" t="str">
        <f t="shared" si="4"/>
        <v/>
      </c>
      <c r="F186" s="7" t="str">
        <f t="shared" si="5"/>
        <v/>
      </c>
    </row>
    <row r="187" spans="4:6" ht="15.75" customHeight="1" x14ac:dyDescent="0.2">
      <c r="D187" s="8" t="str">
        <f t="shared" si="4"/>
        <v/>
      </c>
      <c r="F187" s="7" t="str">
        <f t="shared" si="5"/>
        <v/>
      </c>
    </row>
    <row r="188" spans="4:6" ht="15.75" customHeight="1" x14ac:dyDescent="0.2">
      <c r="D188" s="8" t="str">
        <f t="shared" si="4"/>
        <v/>
      </c>
      <c r="F188" s="7" t="str">
        <f t="shared" si="5"/>
        <v/>
      </c>
    </row>
    <row r="189" spans="4:6" ht="15.75" customHeight="1" x14ac:dyDescent="0.2">
      <c r="D189" s="8" t="str">
        <f t="shared" si="4"/>
        <v/>
      </c>
      <c r="F189" s="7" t="str">
        <f t="shared" si="5"/>
        <v/>
      </c>
    </row>
    <row r="190" spans="4:6" ht="15.75" customHeight="1" x14ac:dyDescent="0.2">
      <c r="D190" s="8" t="str">
        <f t="shared" si="4"/>
        <v/>
      </c>
      <c r="F190" s="7" t="str">
        <f t="shared" si="5"/>
        <v/>
      </c>
    </row>
    <row r="191" spans="4:6" ht="15.75" customHeight="1" x14ac:dyDescent="0.2">
      <c r="D191" s="8" t="str">
        <f t="shared" si="4"/>
        <v/>
      </c>
      <c r="F191" s="7" t="str">
        <f t="shared" si="5"/>
        <v/>
      </c>
    </row>
    <row r="192" spans="4:6" ht="15.75" customHeight="1" x14ac:dyDescent="0.2">
      <c r="D192" s="8" t="str">
        <f t="shared" si="4"/>
        <v/>
      </c>
      <c r="F192" s="7" t="str">
        <f t="shared" si="5"/>
        <v/>
      </c>
    </row>
    <row r="193" spans="4:6" ht="15.75" customHeight="1" x14ac:dyDescent="0.2">
      <c r="D193" s="8" t="str">
        <f t="shared" si="4"/>
        <v/>
      </c>
      <c r="F193" s="7" t="str">
        <f t="shared" si="5"/>
        <v/>
      </c>
    </row>
    <row r="194" spans="4:6" ht="15.75" customHeight="1" x14ac:dyDescent="0.2">
      <c r="D194" s="8" t="str">
        <f t="shared" si="4"/>
        <v/>
      </c>
      <c r="F194" s="7" t="str">
        <f t="shared" si="5"/>
        <v/>
      </c>
    </row>
    <row r="195" spans="4:6" ht="15.75" customHeight="1" x14ac:dyDescent="0.2">
      <c r="D195" s="8" t="str">
        <f t="shared" ref="D195:D258" si="6">IF(A195="","",B195/C195)</f>
        <v/>
      </c>
      <c r="F195" s="7" t="str">
        <f t="shared" ref="F195:F258" si="7">IF(A195="","",E195*C195)</f>
        <v/>
      </c>
    </row>
    <row r="196" spans="4:6" ht="15.75" customHeight="1" x14ac:dyDescent="0.2">
      <c r="D196" s="8" t="str">
        <f t="shared" si="6"/>
        <v/>
      </c>
      <c r="F196" s="7" t="str">
        <f t="shared" si="7"/>
        <v/>
      </c>
    </row>
    <row r="197" spans="4:6" ht="15.75" customHeight="1" x14ac:dyDescent="0.2">
      <c r="D197" s="8" t="str">
        <f t="shared" si="6"/>
        <v/>
      </c>
      <c r="F197" s="7" t="str">
        <f t="shared" si="7"/>
        <v/>
      </c>
    </row>
    <row r="198" spans="4:6" ht="15.75" customHeight="1" x14ac:dyDescent="0.2">
      <c r="D198" s="8" t="str">
        <f t="shared" si="6"/>
        <v/>
      </c>
      <c r="F198" s="7" t="str">
        <f t="shared" si="7"/>
        <v/>
      </c>
    </row>
    <row r="199" spans="4:6" ht="15.75" customHeight="1" x14ac:dyDescent="0.2">
      <c r="D199" s="8" t="str">
        <f t="shared" si="6"/>
        <v/>
      </c>
      <c r="F199" s="7" t="str">
        <f t="shared" si="7"/>
        <v/>
      </c>
    </row>
    <row r="200" spans="4:6" ht="15.75" customHeight="1" x14ac:dyDescent="0.2">
      <c r="D200" s="8" t="str">
        <f t="shared" si="6"/>
        <v/>
      </c>
      <c r="F200" s="7" t="str">
        <f t="shared" si="7"/>
        <v/>
      </c>
    </row>
    <row r="201" spans="4:6" ht="15.75" customHeight="1" x14ac:dyDescent="0.2">
      <c r="D201" s="8" t="str">
        <f t="shared" si="6"/>
        <v/>
      </c>
      <c r="F201" s="7" t="str">
        <f t="shared" si="7"/>
        <v/>
      </c>
    </row>
    <row r="202" spans="4:6" ht="15.75" customHeight="1" x14ac:dyDescent="0.2">
      <c r="D202" s="8" t="str">
        <f t="shared" si="6"/>
        <v/>
      </c>
      <c r="F202" s="7" t="str">
        <f t="shared" si="7"/>
        <v/>
      </c>
    </row>
    <row r="203" spans="4:6" ht="15.75" customHeight="1" x14ac:dyDescent="0.2">
      <c r="D203" s="8" t="str">
        <f t="shared" si="6"/>
        <v/>
      </c>
      <c r="F203" s="7" t="str">
        <f t="shared" si="7"/>
        <v/>
      </c>
    </row>
    <row r="204" spans="4:6" ht="15.75" customHeight="1" x14ac:dyDescent="0.2">
      <c r="D204" s="8" t="str">
        <f t="shared" si="6"/>
        <v/>
      </c>
      <c r="F204" s="7" t="str">
        <f t="shared" si="7"/>
        <v/>
      </c>
    </row>
    <row r="205" spans="4:6" ht="15.75" customHeight="1" x14ac:dyDescent="0.2">
      <c r="D205" s="8" t="str">
        <f t="shared" si="6"/>
        <v/>
      </c>
      <c r="F205" s="7" t="str">
        <f t="shared" si="7"/>
        <v/>
      </c>
    </row>
    <row r="206" spans="4:6" ht="15.75" customHeight="1" x14ac:dyDescent="0.2">
      <c r="D206" s="8" t="str">
        <f t="shared" si="6"/>
        <v/>
      </c>
      <c r="F206" s="7" t="str">
        <f t="shared" si="7"/>
        <v/>
      </c>
    </row>
    <row r="207" spans="4:6" ht="15.75" customHeight="1" x14ac:dyDescent="0.2">
      <c r="D207" s="8" t="str">
        <f t="shared" si="6"/>
        <v/>
      </c>
      <c r="F207" s="7" t="str">
        <f t="shared" si="7"/>
        <v/>
      </c>
    </row>
    <row r="208" spans="4:6" ht="15.75" customHeight="1" x14ac:dyDescent="0.2">
      <c r="D208" s="8" t="str">
        <f t="shared" si="6"/>
        <v/>
      </c>
      <c r="F208" s="7" t="str">
        <f t="shared" si="7"/>
        <v/>
      </c>
    </row>
    <row r="209" spans="4:6" ht="15.75" customHeight="1" x14ac:dyDescent="0.2">
      <c r="D209" s="8" t="str">
        <f t="shared" si="6"/>
        <v/>
      </c>
      <c r="F209" s="7" t="str">
        <f t="shared" si="7"/>
        <v/>
      </c>
    </row>
    <row r="210" spans="4:6" ht="15.75" customHeight="1" x14ac:dyDescent="0.2">
      <c r="D210" s="8" t="str">
        <f t="shared" si="6"/>
        <v/>
      </c>
      <c r="F210" s="7" t="str">
        <f t="shared" si="7"/>
        <v/>
      </c>
    </row>
    <row r="211" spans="4:6" ht="15.75" customHeight="1" x14ac:dyDescent="0.2">
      <c r="D211" s="8" t="str">
        <f t="shared" si="6"/>
        <v/>
      </c>
      <c r="F211" s="7" t="str">
        <f t="shared" si="7"/>
        <v/>
      </c>
    </row>
    <row r="212" spans="4:6" ht="15.75" customHeight="1" x14ac:dyDescent="0.2">
      <c r="D212" s="8" t="str">
        <f t="shared" si="6"/>
        <v/>
      </c>
      <c r="F212" s="7" t="str">
        <f t="shared" si="7"/>
        <v/>
      </c>
    </row>
    <row r="213" spans="4:6" ht="15.75" customHeight="1" x14ac:dyDescent="0.2">
      <c r="D213" s="8" t="str">
        <f t="shared" si="6"/>
        <v/>
      </c>
      <c r="F213" s="7" t="str">
        <f t="shared" si="7"/>
        <v/>
      </c>
    </row>
    <row r="214" spans="4:6" ht="15.75" customHeight="1" x14ac:dyDescent="0.2">
      <c r="D214" s="8" t="str">
        <f t="shared" si="6"/>
        <v/>
      </c>
      <c r="F214" s="7" t="str">
        <f t="shared" si="7"/>
        <v/>
      </c>
    </row>
    <row r="215" spans="4:6" ht="15.75" customHeight="1" x14ac:dyDescent="0.2">
      <c r="D215" s="8" t="str">
        <f t="shared" si="6"/>
        <v/>
      </c>
      <c r="F215" s="7" t="str">
        <f t="shared" si="7"/>
        <v/>
      </c>
    </row>
    <row r="216" spans="4:6" ht="15.75" customHeight="1" x14ac:dyDescent="0.2">
      <c r="D216" s="8" t="str">
        <f t="shared" si="6"/>
        <v/>
      </c>
      <c r="F216" s="7" t="str">
        <f t="shared" si="7"/>
        <v/>
      </c>
    </row>
    <row r="217" spans="4:6" ht="15.75" customHeight="1" x14ac:dyDescent="0.2">
      <c r="D217" s="8" t="str">
        <f t="shared" si="6"/>
        <v/>
      </c>
      <c r="F217" s="7" t="str">
        <f t="shared" si="7"/>
        <v/>
      </c>
    </row>
    <row r="218" spans="4:6" ht="15.75" customHeight="1" x14ac:dyDescent="0.2">
      <c r="D218" s="8" t="str">
        <f t="shared" si="6"/>
        <v/>
      </c>
      <c r="F218" s="7" t="str">
        <f t="shared" si="7"/>
        <v/>
      </c>
    </row>
    <row r="219" spans="4:6" ht="15.75" customHeight="1" x14ac:dyDescent="0.2">
      <c r="D219" s="8" t="str">
        <f t="shared" si="6"/>
        <v/>
      </c>
      <c r="F219" s="7" t="str">
        <f t="shared" si="7"/>
        <v/>
      </c>
    </row>
    <row r="220" spans="4:6" ht="15.75" customHeight="1" x14ac:dyDescent="0.2">
      <c r="D220" s="8" t="str">
        <f t="shared" si="6"/>
        <v/>
      </c>
      <c r="F220" s="7" t="str">
        <f t="shared" si="7"/>
        <v/>
      </c>
    </row>
    <row r="221" spans="4:6" ht="15.75" customHeight="1" x14ac:dyDescent="0.2">
      <c r="D221" s="8" t="str">
        <f t="shared" si="6"/>
        <v/>
      </c>
      <c r="F221" s="7" t="str">
        <f t="shared" si="7"/>
        <v/>
      </c>
    </row>
    <row r="222" spans="4:6" ht="15.75" customHeight="1" x14ac:dyDescent="0.2">
      <c r="D222" s="8" t="str">
        <f t="shared" si="6"/>
        <v/>
      </c>
      <c r="F222" s="7" t="str">
        <f t="shared" si="7"/>
        <v/>
      </c>
    </row>
    <row r="223" spans="4:6" ht="15.75" customHeight="1" x14ac:dyDescent="0.2">
      <c r="D223" s="8" t="str">
        <f t="shared" si="6"/>
        <v/>
      </c>
      <c r="F223" s="7" t="str">
        <f t="shared" si="7"/>
        <v/>
      </c>
    </row>
    <row r="224" spans="4:6" ht="15.75" customHeight="1" x14ac:dyDescent="0.2">
      <c r="D224" s="8" t="str">
        <f t="shared" si="6"/>
        <v/>
      </c>
      <c r="F224" s="7" t="str">
        <f t="shared" si="7"/>
        <v/>
      </c>
    </row>
    <row r="225" spans="4:6" ht="15.75" customHeight="1" x14ac:dyDescent="0.2">
      <c r="D225" s="8" t="str">
        <f t="shared" si="6"/>
        <v/>
      </c>
      <c r="F225" s="7" t="str">
        <f t="shared" si="7"/>
        <v/>
      </c>
    </row>
    <row r="226" spans="4:6" ht="15.75" customHeight="1" x14ac:dyDescent="0.2">
      <c r="D226" s="8" t="str">
        <f t="shared" si="6"/>
        <v/>
      </c>
      <c r="F226" s="7" t="str">
        <f t="shared" si="7"/>
        <v/>
      </c>
    </row>
    <row r="227" spans="4:6" ht="15.75" customHeight="1" x14ac:dyDescent="0.2">
      <c r="D227" s="8" t="str">
        <f t="shared" si="6"/>
        <v/>
      </c>
      <c r="F227" s="7" t="str">
        <f t="shared" si="7"/>
        <v/>
      </c>
    </row>
    <row r="228" spans="4:6" ht="15.75" customHeight="1" x14ac:dyDescent="0.2">
      <c r="D228" s="8" t="str">
        <f t="shared" si="6"/>
        <v/>
      </c>
      <c r="F228" s="7" t="str">
        <f t="shared" si="7"/>
        <v/>
      </c>
    </row>
    <row r="229" spans="4:6" ht="15.75" customHeight="1" x14ac:dyDescent="0.2">
      <c r="D229" s="8" t="str">
        <f t="shared" si="6"/>
        <v/>
      </c>
      <c r="F229" s="7" t="str">
        <f t="shared" si="7"/>
        <v/>
      </c>
    </row>
    <row r="230" spans="4:6" ht="15.75" customHeight="1" x14ac:dyDescent="0.2">
      <c r="D230" s="8" t="str">
        <f t="shared" si="6"/>
        <v/>
      </c>
      <c r="F230" s="7" t="str">
        <f t="shared" si="7"/>
        <v/>
      </c>
    </row>
    <row r="231" spans="4:6" ht="15.75" customHeight="1" x14ac:dyDescent="0.2">
      <c r="D231" s="8" t="str">
        <f t="shared" si="6"/>
        <v/>
      </c>
      <c r="F231" s="7" t="str">
        <f t="shared" si="7"/>
        <v/>
      </c>
    </row>
    <row r="232" spans="4:6" ht="15.75" customHeight="1" x14ac:dyDescent="0.2">
      <c r="D232" s="8" t="str">
        <f t="shared" si="6"/>
        <v/>
      </c>
      <c r="F232" s="7" t="str">
        <f t="shared" si="7"/>
        <v/>
      </c>
    </row>
    <row r="233" spans="4:6" ht="15.75" customHeight="1" x14ac:dyDescent="0.2">
      <c r="D233" s="8" t="str">
        <f t="shared" si="6"/>
        <v/>
      </c>
      <c r="F233" s="7" t="str">
        <f t="shared" si="7"/>
        <v/>
      </c>
    </row>
    <row r="234" spans="4:6" ht="15.75" customHeight="1" x14ac:dyDescent="0.2">
      <c r="D234" s="8" t="str">
        <f t="shared" si="6"/>
        <v/>
      </c>
      <c r="F234" s="7" t="str">
        <f t="shared" si="7"/>
        <v/>
      </c>
    </row>
    <row r="235" spans="4:6" ht="15.75" customHeight="1" x14ac:dyDescent="0.2">
      <c r="D235" s="8" t="str">
        <f t="shared" si="6"/>
        <v/>
      </c>
      <c r="F235" s="7" t="str">
        <f t="shared" si="7"/>
        <v/>
      </c>
    </row>
    <row r="236" spans="4:6" ht="15.75" customHeight="1" x14ac:dyDescent="0.2">
      <c r="D236" s="8" t="str">
        <f t="shared" si="6"/>
        <v/>
      </c>
      <c r="F236" s="7" t="str">
        <f t="shared" si="7"/>
        <v/>
      </c>
    </row>
    <row r="237" spans="4:6" ht="15.75" customHeight="1" x14ac:dyDescent="0.2">
      <c r="D237" s="8" t="str">
        <f t="shared" si="6"/>
        <v/>
      </c>
      <c r="F237" s="7" t="str">
        <f t="shared" si="7"/>
        <v/>
      </c>
    </row>
    <row r="238" spans="4:6" ht="15.75" customHeight="1" x14ac:dyDescent="0.2">
      <c r="D238" s="8" t="str">
        <f t="shared" si="6"/>
        <v/>
      </c>
      <c r="F238" s="7" t="str">
        <f t="shared" si="7"/>
        <v/>
      </c>
    </row>
    <row r="239" spans="4:6" ht="15.75" customHeight="1" x14ac:dyDescent="0.2">
      <c r="D239" s="8" t="str">
        <f t="shared" si="6"/>
        <v/>
      </c>
      <c r="F239" s="7" t="str">
        <f t="shared" si="7"/>
        <v/>
      </c>
    </row>
    <row r="240" spans="4:6" ht="15.75" customHeight="1" x14ac:dyDescent="0.2">
      <c r="D240" s="8" t="str">
        <f t="shared" si="6"/>
        <v/>
      </c>
      <c r="F240" s="7" t="str">
        <f t="shared" si="7"/>
        <v/>
      </c>
    </row>
    <row r="241" spans="4:6" ht="15.75" customHeight="1" x14ac:dyDescent="0.2">
      <c r="D241" s="8" t="str">
        <f t="shared" si="6"/>
        <v/>
      </c>
      <c r="F241" s="7" t="str">
        <f t="shared" si="7"/>
        <v/>
      </c>
    </row>
    <row r="242" spans="4:6" ht="15.75" customHeight="1" x14ac:dyDescent="0.2">
      <c r="D242" s="8" t="str">
        <f t="shared" si="6"/>
        <v/>
      </c>
      <c r="F242" s="7" t="str">
        <f t="shared" si="7"/>
        <v/>
      </c>
    </row>
    <row r="243" spans="4:6" ht="15.75" customHeight="1" x14ac:dyDescent="0.2">
      <c r="D243" s="8" t="str">
        <f t="shared" si="6"/>
        <v/>
      </c>
      <c r="F243" s="7" t="str">
        <f t="shared" si="7"/>
        <v/>
      </c>
    </row>
    <row r="244" spans="4:6" ht="15.75" customHeight="1" x14ac:dyDescent="0.2">
      <c r="D244" s="8" t="str">
        <f t="shared" si="6"/>
        <v/>
      </c>
      <c r="F244" s="7" t="str">
        <f t="shared" si="7"/>
        <v/>
      </c>
    </row>
    <row r="245" spans="4:6" ht="15.75" customHeight="1" x14ac:dyDescent="0.2">
      <c r="D245" s="8" t="str">
        <f t="shared" si="6"/>
        <v/>
      </c>
      <c r="F245" s="7" t="str">
        <f t="shared" si="7"/>
        <v/>
      </c>
    </row>
    <row r="246" spans="4:6" ht="15.75" customHeight="1" x14ac:dyDescent="0.2">
      <c r="D246" s="8" t="str">
        <f t="shared" si="6"/>
        <v/>
      </c>
      <c r="F246" s="7" t="str">
        <f t="shared" si="7"/>
        <v/>
      </c>
    </row>
    <row r="247" spans="4:6" ht="15.75" customHeight="1" x14ac:dyDescent="0.2">
      <c r="D247" s="8" t="str">
        <f t="shared" si="6"/>
        <v/>
      </c>
      <c r="F247" s="7" t="str">
        <f t="shared" si="7"/>
        <v/>
      </c>
    </row>
    <row r="248" spans="4:6" ht="15.75" customHeight="1" x14ac:dyDescent="0.2">
      <c r="D248" s="8" t="str">
        <f t="shared" si="6"/>
        <v/>
      </c>
      <c r="F248" s="7" t="str">
        <f t="shared" si="7"/>
        <v/>
      </c>
    </row>
    <row r="249" spans="4:6" ht="15.75" customHeight="1" x14ac:dyDescent="0.2">
      <c r="D249" s="8" t="str">
        <f t="shared" si="6"/>
        <v/>
      </c>
      <c r="F249" s="7" t="str">
        <f t="shared" si="7"/>
        <v/>
      </c>
    </row>
    <row r="250" spans="4:6" ht="15.75" customHeight="1" x14ac:dyDescent="0.2">
      <c r="D250" s="8" t="str">
        <f t="shared" si="6"/>
        <v/>
      </c>
      <c r="F250" s="7" t="str">
        <f t="shared" si="7"/>
        <v/>
      </c>
    </row>
    <row r="251" spans="4:6" ht="15.75" customHeight="1" x14ac:dyDescent="0.2">
      <c r="D251" s="8" t="str">
        <f t="shared" si="6"/>
        <v/>
      </c>
      <c r="F251" s="7" t="str">
        <f t="shared" si="7"/>
        <v/>
      </c>
    </row>
    <row r="252" spans="4:6" ht="15.75" customHeight="1" x14ac:dyDescent="0.2">
      <c r="D252" s="8" t="str">
        <f t="shared" si="6"/>
        <v/>
      </c>
      <c r="F252" s="7" t="str">
        <f t="shared" si="7"/>
        <v/>
      </c>
    </row>
    <row r="253" spans="4:6" ht="15.75" customHeight="1" x14ac:dyDescent="0.2">
      <c r="D253" s="8" t="str">
        <f t="shared" si="6"/>
        <v/>
      </c>
      <c r="F253" s="7" t="str">
        <f t="shared" si="7"/>
        <v/>
      </c>
    </row>
    <row r="254" spans="4:6" ht="15.75" customHeight="1" x14ac:dyDescent="0.2">
      <c r="D254" s="8" t="str">
        <f t="shared" si="6"/>
        <v/>
      </c>
      <c r="F254" s="7" t="str">
        <f t="shared" si="7"/>
        <v/>
      </c>
    </row>
    <row r="255" spans="4:6" ht="15.75" customHeight="1" x14ac:dyDescent="0.2">
      <c r="D255" s="8" t="str">
        <f t="shared" si="6"/>
        <v/>
      </c>
      <c r="F255" s="7" t="str">
        <f t="shared" si="7"/>
        <v/>
      </c>
    </row>
    <row r="256" spans="4:6" ht="15.75" customHeight="1" x14ac:dyDescent="0.2">
      <c r="D256" s="8" t="str">
        <f t="shared" si="6"/>
        <v/>
      </c>
      <c r="F256" s="7" t="str">
        <f t="shared" si="7"/>
        <v/>
      </c>
    </row>
    <row r="257" spans="4:6" ht="15.75" customHeight="1" x14ac:dyDescent="0.2">
      <c r="D257" s="8" t="str">
        <f t="shared" si="6"/>
        <v/>
      </c>
      <c r="F257" s="7" t="str">
        <f t="shared" si="7"/>
        <v/>
      </c>
    </row>
    <row r="258" spans="4:6" ht="15.75" customHeight="1" x14ac:dyDescent="0.2">
      <c r="D258" s="8" t="str">
        <f t="shared" si="6"/>
        <v/>
      </c>
      <c r="F258" s="7" t="str">
        <f t="shared" si="7"/>
        <v/>
      </c>
    </row>
    <row r="259" spans="4:6" ht="15.75" customHeight="1" x14ac:dyDescent="0.2">
      <c r="D259" s="8" t="str">
        <f t="shared" ref="D259:D322" si="8">IF(A259="","",B259/C259)</f>
        <v/>
      </c>
      <c r="F259" s="7" t="str">
        <f t="shared" ref="F259:F322" si="9">IF(A259="","",E259*C259)</f>
        <v/>
      </c>
    </row>
    <row r="260" spans="4:6" ht="15.75" customHeight="1" x14ac:dyDescent="0.2">
      <c r="D260" s="8" t="str">
        <f t="shared" si="8"/>
        <v/>
      </c>
      <c r="F260" s="7" t="str">
        <f t="shared" si="9"/>
        <v/>
      </c>
    </row>
    <row r="261" spans="4:6" ht="15.75" customHeight="1" x14ac:dyDescent="0.2">
      <c r="D261" s="8" t="str">
        <f t="shared" si="8"/>
        <v/>
      </c>
      <c r="F261" s="7" t="str">
        <f t="shared" si="9"/>
        <v/>
      </c>
    </row>
    <row r="262" spans="4:6" ht="15.75" customHeight="1" x14ac:dyDescent="0.2">
      <c r="D262" s="8" t="str">
        <f t="shared" si="8"/>
        <v/>
      </c>
      <c r="F262" s="7" t="str">
        <f t="shared" si="9"/>
        <v/>
      </c>
    </row>
    <row r="263" spans="4:6" ht="15.75" customHeight="1" x14ac:dyDescent="0.2">
      <c r="D263" s="8" t="str">
        <f t="shared" si="8"/>
        <v/>
      </c>
      <c r="F263" s="7" t="str">
        <f t="shared" si="9"/>
        <v/>
      </c>
    </row>
    <row r="264" spans="4:6" ht="15.75" customHeight="1" x14ac:dyDescent="0.2">
      <c r="D264" s="8" t="str">
        <f t="shared" si="8"/>
        <v/>
      </c>
      <c r="F264" s="7" t="str">
        <f t="shared" si="9"/>
        <v/>
      </c>
    </row>
    <row r="265" spans="4:6" ht="15.75" customHeight="1" x14ac:dyDescent="0.2">
      <c r="D265" s="8" t="str">
        <f t="shared" si="8"/>
        <v/>
      </c>
      <c r="F265" s="7" t="str">
        <f t="shared" si="9"/>
        <v/>
      </c>
    </row>
    <row r="266" spans="4:6" ht="15.75" customHeight="1" x14ac:dyDescent="0.2">
      <c r="D266" s="8" t="str">
        <f t="shared" si="8"/>
        <v/>
      </c>
      <c r="F266" s="7" t="str">
        <f t="shared" si="9"/>
        <v/>
      </c>
    </row>
    <row r="267" spans="4:6" ht="15.75" customHeight="1" x14ac:dyDescent="0.2">
      <c r="D267" s="8" t="str">
        <f t="shared" si="8"/>
        <v/>
      </c>
      <c r="F267" s="7" t="str">
        <f t="shared" si="9"/>
        <v/>
      </c>
    </row>
    <row r="268" spans="4:6" ht="15.75" customHeight="1" x14ac:dyDescent="0.2">
      <c r="D268" s="8" t="str">
        <f t="shared" si="8"/>
        <v/>
      </c>
      <c r="F268" s="7" t="str">
        <f t="shared" si="9"/>
        <v/>
      </c>
    </row>
    <row r="269" spans="4:6" ht="15.75" customHeight="1" x14ac:dyDescent="0.2">
      <c r="D269" s="8" t="str">
        <f t="shared" si="8"/>
        <v/>
      </c>
      <c r="F269" s="7" t="str">
        <f t="shared" si="9"/>
        <v/>
      </c>
    </row>
    <row r="270" spans="4:6" ht="15.75" customHeight="1" x14ac:dyDescent="0.2">
      <c r="D270" s="8" t="str">
        <f t="shared" si="8"/>
        <v/>
      </c>
      <c r="F270" s="7" t="str">
        <f t="shared" si="9"/>
        <v/>
      </c>
    </row>
    <row r="271" spans="4:6" ht="15.75" customHeight="1" x14ac:dyDescent="0.2">
      <c r="D271" s="8" t="str">
        <f t="shared" si="8"/>
        <v/>
      </c>
      <c r="F271" s="7" t="str">
        <f t="shared" si="9"/>
        <v/>
      </c>
    </row>
    <row r="272" spans="4:6" ht="15.75" customHeight="1" x14ac:dyDescent="0.2">
      <c r="D272" s="8" t="str">
        <f t="shared" si="8"/>
        <v/>
      </c>
      <c r="F272" s="7" t="str">
        <f t="shared" si="9"/>
        <v/>
      </c>
    </row>
    <row r="273" spans="4:6" ht="15.75" customHeight="1" x14ac:dyDescent="0.2">
      <c r="D273" s="8" t="str">
        <f t="shared" si="8"/>
        <v/>
      </c>
      <c r="F273" s="7" t="str">
        <f t="shared" si="9"/>
        <v/>
      </c>
    </row>
    <row r="274" spans="4:6" ht="15.75" customHeight="1" x14ac:dyDescent="0.2">
      <c r="D274" s="8" t="str">
        <f t="shared" si="8"/>
        <v/>
      </c>
      <c r="F274" s="7" t="str">
        <f t="shared" si="9"/>
        <v/>
      </c>
    </row>
    <row r="275" spans="4:6" ht="15.75" customHeight="1" x14ac:dyDescent="0.2">
      <c r="D275" s="8" t="str">
        <f t="shared" si="8"/>
        <v/>
      </c>
      <c r="F275" s="7" t="str">
        <f t="shared" si="9"/>
        <v/>
      </c>
    </row>
    <row r="276" spans="4:6" ht="15.75" customHeight="1" x14ac:dyDescent="0.2">
      <c r="D276" s="8" t="str">
        <f t="shared" si="8"/>
        <v/>
      </c>
      <c r="F276" s="7" t="str">
        <f t="shared" si="9"/>
        <v/>
      </c>
    </row>
    <row r="277" spans="4:6" ht="15.75" customHeight="1" x14ac:dyDescent="0.2">
      <c r="D277" s="8" t="str">
        <f t="shared" si="8"/>
        <v/>
      </c>
      <c r="F277" s="7" t="str">
        <f t="shared" si="9"/>
        <v/>
      </c>
    </row>
    <row r="278" spans="4:6" ht="15.75" customHeight="1" x14ac:dyDescent="0.2">
      <c r="D278" s="8" t="str">
        <f t="shared" si="8"/>
        <v/>
      </c>
      <c r="F278" s="7" t="str">
        <f t="shared" si="9"/>
        <v/>
      </c>
    </row>
    <row r="279" spans="4:6" ht="15.75" customHeight="1" x14ac:dyDescent="0.2">
      <c r="D279" s="8" t="str">
        <f t="shared" si="8"/>
        <v/>
      </c>
      <c r="F279" s="7" t="str">
        <f t="shared" si="9"/>
        <v/>
      </c>
    </row>
    <row r="280" spans="4:6" ht="15.75" customHeight="1" x14ac:dyDescent="0.2">
      <c r="D280" s="8" t="str">
        <f t="shared" si="8"/>
        <v/>
      </c>
      <c r="F280" s="7" t="str">
        <f t="shared" si="9"/>
        <v/>
      </c>
    </row>
    <row r="281" spans="4:6" ht="15.75" customHeight="1" x14ac:dyDescent="0.2">
      <c r="D281" s="8" t="str">
        <f t="shared" si="8"/>
        <v/>
      </c>
      <c r="F281" s="7" t="str">
        <f t="shared" si="9"/>
        <v/>
      </c>
    </row>
    <row r="282" spans="4:6" ht="15.75" customHeight="1" x14ac:dyDescent="0.2">
      <c r="D282" s="8" t="str">
        <f t="shared" si="8"/>
        <v/>
      </c>
      <c r="F282" s="7" t="str">
        <f t="shared" si="9"/>
        <v/>
      </c>
    </row>
    <row r="283" spans="4:6" ht="15.75" customHeight="1" x14ac:dyDescent="0.2">
      <c r="D283" s="8" t="str">
        <f t="shared" si="8"/>
        <v/>
      </c>
      <c r="F283" s="7" t="str">
        <f t="shared" si="9"/>
        <v/>
      </c>
    </row>
    <row r="284" spans="4:6" ht="15.75" customHeight="1" x14ac:dyDescent="0.2">
      <c r="D284" s="8" t="str">
        <f t="shared" si="8"/>
        <v/>
      </c>
      <c r="F284" s="7" t="str">
        <f t="shared" si="9"/>
        <v/>
      </c>
    </row>
    <row r="285" spans="4:6" ht="15.75" customHeight="1" x14ac:dyDescent="0.2">
      <c r="D285" s="8" t="str">
        <f t="shared" si="8"/>
        <v/>
      </c>
      <c r="F285" s="7" t="str">
        <f t="shared" si="9"/>
        <v/>
      </c>
    </row>
    <row r="286" spans="4:6" ht="15.75" customHeight="1" x14ac:dyDescent="0.2">
      <c r="D286" s="8" t="str">
        <f t="shared" si="8"/>
        <v/>
      </c>
      <c r="F286" s="7" t="str">
        <f t="shared" si="9"/>
        <v/>
      </c>
    </row>
    <row r="287" spans="4:6" ht="15.75" customHeight="1" x14ac:dyDescent="0.2">
      <c r="D287" s="8" t="str">
        <f t="shared" si="8"/>
        <v/>
      </c>
      <c r="F287" s="7" t="str">
        <f t="shared" si="9"/>
        <v/>
      </c>
    </row>
    <row r="288" spans="4:6" ht="15.75" customHeight="1" x14ac:dyDescent="0.2">
      <c r="D288" s="8" t="str">
        <f t="shared" si="8"/>
        <v/>
      </c>
      <c r="F288" s="7" t="str">
        <f t="shared" si="9"/>
        <v/>
      </c>
    </row>
    <row r="289" spans="4:6" ht="15.75" customHeight="1" x14ac:dyDescent="0.2">
      <c r="D289" s="8" t="str">
        <f t="shared" si="8"/>
        <v/>
      </c>
      <c r="F289" s="7" t="str">
        <f t="shared" si="9"/>
        <v/>
      </c>
    </row>
    <row r="290" spans="4:6" ht="15.75" customHeight="1" x14ac:dyDescent="0.2">
      <c r="D290" s="8" t="str">
        <f t="shared" si="8"/>
        <v/>
      </c>
      <c r="F290" s="7" t="str">
        <f t="shared" si="9"/>
        <v/>
      </c>
    </row>
    <row r="291" spans="4:6" ht="15.75" customHeight="1" x14ac:dyDescent="0.2">
      <c r="D291" s="8" t="str">
        <f t="shared" si="8"/>
        <v/>
      </c>
      <c r="F291" s="7" t="str">
        <f t="shared" si="9"/>
        <v/>
      </c>
    </row>
    <row r="292" spans="4:6" ht="15.75" customHeight="1" x14ac:dyDescent="0.2">
      <c r="D292" s="8" t="str">
        <f t="shared" si="8"/>
        <v/>
      </c>
      <c r="F292" s="7" t="str">
        <f t="shared" si="9"/>
        <v/>
      </c>
    </row>
    <row r="293" spans="4:6" ht="15.75" customHeight="1" x14ac:dyDescent="0.2">
      <c r="D293" s="8" t="str">
        <f t="shared" si="8"/>
        <v/>
      </c>
      <c r="F293" s="7" t="str">
        <f t="shared" si="9"/>
        <v/>
      </c>
    </row>
    <row r="294" spans="4:6" ht="15.75" customHeight="1" x14ac:dyDescent="0.2">
      <c r="D294" s="8" t="str">
        <f t="shared" si="8"/>
        <v/>
      </c>
      <c r="F294" s="7" t="str">
        <f t="shared" si="9"/>
        <v/>
      </c>
    </row>
    <row r="295" spans="4:6" ht="15.75" customHeight="1" x14ac:dyDescent="0.2">
      <c r="D295" s="8" t="str">
        <f t="shared" si="8"/>
        <v/>
      </c>
      <c r="F295" s="7" t="str">
        <f t="shared" si="9"/>
        <v/>
      </c>
    </row>
    <row r="296" spans="4:6" ht="15.75" customHeight="1" x14ac:dyDescent="0.2">
      <c r="D296" s="8" t="str">
        <f t="shared" si="8"/>
        <v/>
      </c>
      <c r="F296" s="7" t="str">
        <f t="shared" si="9"/>
        <v/>
      </c>
    </row>
    <row r="297" spans="4:6" ht="15.75" customHeight="1" x14ac:dyDescent="0.2">
      <c r="D297" s="8" t="str">
        <f t="shared" si="8"/>
        <v/>
      </c>
      <c r="F297" s="7" t="str">
        <f t="shared" si="9"/>
        <v/>
      </c>
    </row>
    <row r="298" spans="4:6" ht="15.75" customHeight="1" x14ac:dyDescent="0.2">
      <c r="D298" s="8" t="str">
        <f t="shared" si="8"/>
        <v/>
      </c>
      <c r="F298" s="7" t="str">
        <f t="shared" si="9"/>
        <v/>
      </c>
    </row>
    <row r="299" spans="4:6" ht="15.75" customHeight="1" x14ac:dyDescent="0.2">
      <c r="D299" s="8" t="str">
        <f t="shared" si="8"/>
        <v/>
      </c>
      <c r="F299" s="7" t="str">
        <f t="shared" si="9"/>
        <v/>
      </c>
    </row>
    <row r="300" spans="4:6" ht="15.75" customHeight="1" x14ac:dyDescent="0.2">
      <c r="D300" s="8" t="str">
        <f t="shared" si="8"/>
        <v/>
      </c>
      <c r="F300" s="7" t="str">
        <f t="shared" si="9"/>
        <v/>
      </c>
    </row>
    <row r="301" spans="4:6" ht="15.75" customHeight="1" x14ac:dyDescent="0.2">
      <c r="D301" s="8" t="str">
        <f t="shared" si="8"/>
        <v/>
      </c>
      <c r="F301" s="7" t="str">
        <f t="shared" si="9"/>
        <v/>
      </c>
    </row>
    <row r="302" spans="4:6" ht="15.75" customHeight="1" x14ac:dyDescent="0.2">
      <c r="D302" s="8" t="str">
        <f t="shared" si="8"/>
        <v/>
      </c>
      <c r="F302" s="7" t="str">
        <f t="shared" si="9"/>
        <v/>
      </c>
    </row>
    <row r="303" spans="4:6" ht="15.75" customHeight="1" x14ac:dyDescent="0.2">
      <c r="D303" s="8" t="str">
        <f t="shared" si="8"/>
        <v/>
      </c>
      <c r="F303" s="7" t="str">
        <f t="shared" si="9"/>
        <v/>
      </c>
    </row>
    <row r="304" spans="4:6" ht="15.75" customHeight="1" x14ac:dyDescent="0.2">
      <c r="D304" s="8" t="str">
        <f t="shared" si="8"/>
        <v/>
      </c>
      <c r="F304" s="7" t="str">
        <f t="shared" si="9"/>
        <v/>
      </c>
    </row>
    <row r="305" spans="4:6" ht="15.75" customHeight="1" x14ac:dyDescent="0.2">
      <c r="D305" s="8" t="str">
        <f t="shared" si="8"/>
        <v/>
      </c>
      <c r="F305" s="7" t="str">
        <f t="shared" si="9"/>
        <v/>
      </c>
    </row>
    <row r="306" spans="4:6" ht="15.75" customHeight="1" x14ac:dyDescent="0.2">
      <c r="D306" s="8" t="str">
        <f t="shared" si="8"/>
        <v/>
      </c>
      <c r="F306" s="7" t="str">
        <f t="shared" si="9"/>
        <v/>
      </c>
    </row>
    <row r="307" spans="4:6" ht="15.75" customHeight="1" x14ac:dyDescent="0.2">
      <c r="D307" s="8" t="str">
        <f t="shared" si="8"/>
        <v/>
      </c>
      <c r="F307" s="7" t="str">
        <f t="shared" si="9"/>
        <v/>
      </c>
    </row>
    <row r="308" spans="4:6" ht="15.75" customHeight="1" x14ac:dyDescent="0.2">
      <c r="D308" s="8" t="str">
        <f t="shared" si="8"/>
        <v/>
      </c>
      <c r="F308" s="7" t="str">
        <f t="shared" si="9"/>
        <v/>
      </c>
    </row>
    <row r="309" spans="4:6" ht="15.75" customHeight="1" x14ac:dyDescent="0.2">
      <c r="D309" s="8" t="str">
        <f t="shared" si="8"/>
        <v/>
      </c>
      <c r="F309" s="7" t="str">
        <f t="shared" si="9"/>
        <v/>
      </c>
    </row>
    <row r="310" spans="4:6" ht="15.75" customHeight="1" x14ac:dyDescent="0.2">
      <c r="D310" s="8" t="str">
        <f t="shared" si="8"/>
        <v/>
      </c>
      <c r="F310" s="7" t="str">
        <f t="shared" si="9"/>
        <v/>
      </c>
    </row>
    <row r="311" spans="4:6" ht="15.75" customHeight="1" x14ac:dyDescent="0.2">
      <c r="D311" s="8" t="str">
        <f t="shared" si="8"/>
        <v/>
      </c>
      <c r="F311" s="7" t="str">
        <f t="shared" si="9"/>
        <v/>
      </c>
    </row>
    <row r="312" spans="4:6" ht="15.75" customHeight="1" x14ac:dyDescent="0.2">
      <c r="D312" s="8" t="str">
        <f t="shared" si="8"/>
        <v/>
      </c>
      <c r="F312" s="7" t="str">
        <f t="shared" si="9"/>
        <v/>
      </c>
    </row>
    <row r="313" spans="4:6" ht="15.75" customHeight="1" x14ac:dyDescent="0.2">
      <c r="D313" s="8" t="str">
        <f t="shared" si="8"/>
        <v/>
      </c>
      <c r="F313" s="7" t="str">
        <f t="shared" si="9"/>
        <v/>
      </c>
    </row>
    <row r="314" spans="4:6" ht="15.75" customHeight="1" x14ac:dyDescent="0.2">
      <c r="D314" s="8" t="str">
        <f t="shared" si="8"/>
        <v/>
      </c>
      <c r="F314" s="7" t="str">
        <f t="shared" si="9"/>
        <v/>
      </c>
    </row>
    <row r="315" spans="4:6" ht="15.75" customHeight="1" x14ac:dyDescent="0.2">
      <c r="D315" s="8" t="str">
        <f t="shared" si="8"/>
        <v/>
      </c>
      <c r="F315" s="7" t="str">
        <f t="shared" si="9"/>
        <v/>
      </c>
    </row>
    <row r="316" spans="4:6" ht="15.75" customHeight="1" x14ac:dyDescent="0.2">
      <c r="D316" s="8" t="str">
        <f t="shared" si="8"/>
        <v/>
      </c>
      <c r="F316" s="7" t="str">
        <f t="shared" si="9"/>
        <v/>
      </c>
    </row>
    <row r="317" spans="4:6" ht="15.75" customHeight="1" x14ac:dyDescent="0.2">
      <c r="D317" s="8" t="str">
        <f t="shared" si="8"/>
        <v/>
      </c>
      <c r="F317" s="7" t="str">
        <f t="shared" si="9"/>
        <v/>
      </c>
    </row>
    <row r="318" spans="4:6" ht="15.75" customHeight="1" x14ac:dyDescent="0.2">
      <c r="D318" s="8" t="str">
        <f t="shared" si="8"/>
        <v/>
      </c>
      <c r="F318" s="7" t="str">
        <f t="shared" si="9"/>
        <v/>
      </c>
    </row>
    <row r="319" spans="4:6" ht="15.75" customHeight="1" x14ac:dyDescent="0.2">
      <c r="D319" s="8" t="str">
        <f t="shared" si="8"/>
        <v/>
      </c>
      <c r="F319" s="7" t="str">
        <f t="shared" si="9"/>
        <v/>
      </c>
    </row>
    <row r="320" spans="4:6" ht="15.75" customHeight="1" x14ac:dyDescent="0.2">
      <c r="D320" s="8" t="str">
        <f t="shared" si="8"/>
        <v/>
      </c>
      <c r="F320" s="7" t="str">
        <f t="shared" si="9"/>
        <v/>
      </c>
    </row>
    <row r="321" spans="4:6" ht="15.75" customHeight="1" x14ac:dyDescent="0.2">
      <c r="D321" s="8" t="str">
        <f t="shared" si="8"/>
        <v/>
      </c>
      <c r="F321" s="7" t="str">
        <f t="shared" si="9"/>
        <v/>
      </c>
    </row>
    <row r="322" spans="4:6" ht="15.75" customHeight="1" x14ac:dyDescent="0.2">
      <c r="D322" s="8" t="str">
        <f t="shared" si="8"/>
        <v/>
      </c>
      <c r="F322" s="7" t="str">
        <f t="shared" si="9"/>
        <v/>
      </c>
    </row>
    <row r="323" spans="4:6" ht="15.75" customHeight="1" x14ac:dyDescent="0.2">
      <c r="D323" s="8" t="str">
        <f t="shared" ref="D323:D386" si="10">IF(A323="","",B323/C323)</f>
        <v/>
      </c>
      <c r="F323" s="7" t="str">
        <f t="shared" ref="F323:F386" si="11">IF(A323="","",E323*C323)</f>
        <v/>
      </c>
    </row>
    <row r="324" spans="4:6" ht="15.75" customHeight="1" x14ac:dyDescent="0.2">
      <c r="D324" s="8" t="str">
        <f t="shared" si="10"/>
        <v/>
      </c>
      <c r="F324" s="7" t="str">
        <f t="shared" si="11"/>
        <v/>
      </c>
    </row>
    <row r="325" spans="4:6" ht="15.75" customHeight="1" x14ac:dyDescent="0.2">
      <c r="D325" s="8" t="str">
        <f t="shared" si="10"/>
        <v/>
      </c>
      <c r="F325" s="7" t="str">
        <f t="shared" si="11"/>
        <v/>
      </c>
    </row>
    <row r="326" spans="4:6" ht="15.75" customHeight="1" x14ac:dyDescent="0.2">
      <c r="D326" s="8" t="str">
        <f t="shared" si="10"/>
        <v/>
      </c>
      <c r="F326" s="7" t="str">
        <f t="shared" si="11"/>
        <v/>
      </c>
    </row>
    <row r="327" spans="4:6" ht="15.75" customHeight="1" x14ac:dyDescent="0.2">
      <c r="D327" s="8" t="str">
        <f t="shared" si="10"/>
        <v/>
      </c>
      <c r="F327" s="7" t="str">
        <f t="shared" si="11"/>
        <v/>
      </c>
    </row>
    <row r="328" spans="4:6" ht="15.75" customHeight="1" x14ac:dyDescent="0.2">
      <c r="D328" s="8" t="str">
        <f t="shared" si="10"/>
        <v/>
      </c>
      <c r="F328" s="7" t="str">
        <f t="shared" si="11"/>
        <v/>
      </c>
    </row>
    <row r="329" spans="4:6" ht="15.75" customHeight="1" x14ac:dyDescent="0.2">
      <c r="D329" s="8" t="str">
        <f t="shared" si="10"/>
        <v/>
      </c>
      <c r="F329" s="7" t="str">
        <f t="shared" si="11"/>
        <v/>
      </c>
    </row>
    <row r="330" spans="4:6" ht="15.75" customHeight="1" x14ac:dyDescent="0.2">
      <c r="D330" s="8" t="str">
        <f t="shared" si="10"/>
        <v/>
      </c>
      <c r="F330" s="7" t="str">
        <f t="shared" si="11"/>
        <v/>
      </c>
    </row>
    <row r="331" spans="4:6" ht="15.75" customHeight="1" x14ac:dyDescent="0.2">
      <c r="D331" s="8" t="str">
        <f t="shared" si="10"/>
        <v/>
      </c>
      <c r="F331" s="7" t="str">
        <f t="shared" si="11"/>
        <v/>
      </c>
    </row>
    <row r="332" spans="4:6" ht="15.75" customHeight="1" x14ac:dyDescent="0.2">
      <c r="D332" s="8" t="str">
        <f t="shared" si="10"/>
        <v/>
      </c>
      <c r="F332" s="7" t="str">
        <f t="shared" si="11"/>
        <v/>
      </c>
    </row>
    <row r="333" spans="4:6" ht="15.75" customHeight="1" x14ac:dyDescent="0.2">
      <c r="D333" s="8" t="str">
        <f t="shared" si="10"/>
        <v/>
      </c>
      <c r="F333" s="7" t="str">
        <f t="shared" si="11"/>
        <v/>
      </c>
    </row>
    <row r="334" spans="4:6" ht="15.75" customHeight="1" x14ac:dyDescent="0.2">
      <c r="D334" s="8" t="str">
        <f t="shared" si="10"/>
        <v/>
      </c>
      <c r="F334" s="7" t="str">
        <f t="shared" si="11"/>
        <v/>
      </c>
    </row>
    <row r="335" spans="4:6" ht="15.75" customHeight="1" x14ac:dyDescent="0.2">
      <c r="D335" s="8" t="str">
        <f t="shared" si="10"/>
        <v/>
      </c>
      <c r="F335" s="7" t="str">
        <f t="shared" si="11"/>
        <v/>
      </c>
    </row>
    <row r="336" spans="4:6" ht="15.75" customHeight="1" x14ac:dyDescent="0.2">
      <c r="D336" s="8" t="str">
        <f t="shared" si="10"/>
        <v/>
      </c>
      <c r="F336" s="7" t="str">
        <f t="shared" si="11"/>
        <v/>
      </c>
    </row>
    <row r="337" spans="4:6" ht="15.75" customHeight="1" x14ac:dyDescent="0.2">
      <c r="D337" s="8" t="str">
        <f t="shared" si="10"/>
        <v/>
      </c>
      <c r="F337" s="7" t="str">
        <f t="shared" si="11"/>
        <v/>
      </c>
    </row>
    <row r="338" spans="4:6" ht="15.75" customHeight="1" x14ac:dyDescent="0.2">
      <c r="D338" s="8" t="str">
        <f t="shared" si="10"/>
        <v/>
      </c>
      <c r="F338" s="7" t="str">
        <f t="shared" si="11"/>
        <v/>
      </c>
    </row>
    <row r="339" spans="4:6" ht="15.75" customHeight="1" x14ac:dyDescent="0.2">
      <c r="D339" s="8" t="str">
        <f t="shared" si="10"/>
        <v/>
      </c>
      <c r="F339" s="7" t="str">
        <f t="shared" si="11"/>
        <v/>
      </c>
    </row>
    <row r="340" spans="4:6" ht="15.75" customHeight="1" x14ac:dyDescent="0.2">
      <c r="D340" s="8" t="str">
        <f t="shared" si="10"/>
        <v/>
      </c>
      <c r="F340" s="7" t="str">
        <f t="shared" si="11"/>
        <v/>
      </c>
    </row>
    <row r="341" spans="4:6" ht="15.75" customHeight="1" x14ac:dyDescent="0.2">
      <c r="D341" s="8" t="str">
        <f t="shared" si="10"/>
        <v/>
      </c>
      <c r="F341" s="7" t="str">
        <f t="shared" si="11"/>
        <v/>
      </c>
    </row>
    <row r="342" spans="4:6" ht="15.75" customHeight="1" x14ac:dyDescent="0.2">
      <c r="D342" s="8" t="str">
        <f t="shared" si="10"/>
        <v/>
      </c>
      <c r="F342" s="7" t="str">
        <f t="shared" si="11"/>
        <v/>
      </c>
    </row>
    <row r="343" spans="4:6" ht="15.75" customHeight="1" x14ac:dyDescent="0.2">
      <c r="D343" s="8" t="str">
        <f t="shared" si="10"/>
        <v/>
      </c>
      <c r="F343" s="7" t="str">
        <f t="shared" si="11"/>
        <v/>
      </c>
    </row>
    <row r="344" spans="4:6" ht="15.75" customHeight="1" x14ac:dyDescent="0.2">
      <c r="D344" s="8" t="str">
        <f t="shared" si="10"/>
        <v/>
      </c>
      <c r="F344" s="7" t="str">
        <f t="shared" si="11"/>
        <v/>
      </c>
    </row>
    <row r="345" spans="4:6" ht="15.75" customHeight="1" x14ac:dyDescent="0.2">
      <c r="D345" s="8" t="str">
        <f t="shared" si="10"/>
        <v/>
      </c>
      <c r="F345" s="7" t="str">
        <f t="shared" si="11"/>
        <v/>
      </c>
    </row>
    <row r="346" spans="4:6" ht="15.75" customHeight="1" x14ac:dyDescent="0.2">
      <c r="D346" s="8" t="str">
        <f t="shared" si="10"/>
        <v/>
      </c>
      <c r="F346" s="7" t="str">
        <f t="shared" si="11"/>
        <v/>
      </c>
    </row>
    <row r="347" spans="4:6" ht="15.75" customHeight="1" x14ac:dyDescent="0.2">
      <c r="D347" s="8" t="str">
        <f t="shared" si="10"/>
        <v/>
      </c>
      <c r="F347" s="7" t="str">
        <f t="shared" si="11"/>
        <v/>
      </c>
    </row>
    <row r="348" spans="4:6" ht="15.75" customHeight="1" x14ac:dyDescent="0.2">
      <c r="D348" s="8" t="str">
        <f t="shared" si="10"/>
        <v/>
      </c>
      <c r="F348" s="7" t="str">
        <f t="shared" si="11"/>
        <v/>
      </c>
    </row>
    <row r="349" spans="4:6" ht="15.75" customHeight="1" x14ac:dyDescent="0.2">
      <c r="D349" s="8" t="str">
        <f t="shared" si="10"/>
        <v/>
      </c>
      <c r="F349" s="7" t="str">
        <f t="shared" si="11"/>
        <v/>
      </c>
    </row>
    <row r="350" spans="4:6" ht="15.75" customHeight="1" x14ac:dyDescent="0.2">
      <c r="D350" s="8" t="str">
        <f t="shared" si="10"/>
        <v/>
      </c>
      <c r="F350" s="7" t="str">
        <f t="shared" si="11"/>
        <v/>
      </c>
    </row>
    <row r="351" spans="4:6" ht="15.75" customHeight="1" x14ac:dyDescent="0.2">
      <c r="D351" s="8" t="str">
        <f t="shared" si="10"/>
        <v/>
      </c>
      <c r="F351" s="7" t="str">
        <f t="shared" si="11"/>
        <v/>
      </c>
    </row>
    <row r="352" spans="4:6" ht="15.75" customHeight="1" x14ac:dyDescent="0.2">
      <c r="D352" s="8" t="str">
        <f t="shared" si="10"/>
        <v/>
      </c>
      <c r="F352" s="7" t="str">
        <f t="shared" si="11"/>
        <v/>
      </c>
    </row>
    <row r="353" spans="4:6" ht="15.75" customHeight="1" x14ac:dyDescent="0.2">
      <c r="D353" s="8" t="str">
        <f t="shared" si="10"/>
        <v/>
      </c>
      <c r="F353" s="7" t="str">
        <f t="shared" si="11"/>
        <v/>
      </c>
    </row>
    <row r="354" spans="4:6" ht="15.75" customHeight="1" x14ac:dyDescent="0.2">
      <c r="D354" s="8" t="str">
        <f t="shared" si="10"/>
        <v/>
      </c>
      <c r="F354" s="7" t="str">
        <f t="shared" si="11"/>
        <v/>
      </c>
    </row>
    <row r="355" spans="4:6" ht="15.75" customHeight="1" x14ac:dyDescent="0.2">
      <c r="D355" s="8" t="str">
        <f t="shared" si="10"/>
        <v/>
      </c>
      <c r="F355" s="7" t="str">
        <f t="shared" si="11"/>
        <v/>
      </c>
    </row>
    <row r="356" spans="4:6" ht="15.75" customHeight="1" x14ac:dyDescent="0.2">
      <c r="D356" s="8" t="str">
        <f t="shared" si="10"/>
        <v/>
      </c>
      <c r="F356" s="7" t="str">
        <f t="shared" si="11"/>
        <v/>
      </c>
    </row>
    <row r="357" spans="4:6" ht="15.75" customHeight="1" x14ac:dyDescent="0.2">
      <c r="D357" s="8" t="str">
        <f t="shared" si="10"/>
        <v/>
      </c>
      <c r="F357" s="7" t="str">
        <f t="shared" si="11"/>
        <v/>
      </c>
    </row>
    <row r="358" spans="4:6" ht="15.75" customHeight="1" x14ac:dyDescent="0.2">
      <c r="D358" s="8" t="str">
        <f t="shared" si="10"/>
        <v/>
      </c>
      <c r="F358" s="7" t="str">
        <f t="shared" si="11"/>
        <v/>
      </c>
    </row>
    <row r="359" spans="4:6" ht="15.75" customHeight="1" x14ac:dyDescent="0.2">
      <c r="D359" s="8" t="str">
        <f t="shared" si="10"/>
        <v/>
      </c>
      <c r="F359" s="7" t="str">
        <f t="shared" si="11"/>
        <v/>
      </c>
    </row>
    <row r="360" spans="4:6" ht="15.75" customHeight="1" x14ac:dyDescent="0.2">
      <c r="D360" s="8" t="str">
        <f t="shared" si="10"/>
        <v/>
      </c>
      <c r="F360" s="7" t="str">
        <f t="shared" si="11"/>
        <v/>
      </c>
    </row>
    <row r="361" spans="4:6" ht="15.75" customHeight="1" x14ac:dyDescent="0.2">
      <c r="D361" s="8" t="str">
        <f t="shared" si="10"/>
        <v/>
      </c>
      <c r="F361" s="7" t="str">
        <f t="shared" si="11"/>
        <v/>
      </c>
    </row>
    <row r="362" spans="4:6" ht="15.75" customHeight="1" x14ac:dyDescent="0.2">
      <c r="D362" s="8" t="str">
        <f t="shared" si="10"/>
        <v/>
      </c>
      <c r="F362" s="7" t="str">
        <f t="shared" si="11"/>
        <v/>
      </c>
    </row>
    <row r="363" spans="4:6" ht="15.75" customHeight="1" x14ac:dyDescent="0.2">
      <c r="D363" s="8" t="str">
        <f t="shared" si="10"/>
        <v/>
      </c>
      <c r="F363" s="7" t="str">
        <f t="shared" si="11"/>
        <v/>
      </c>
    </row>
    <row r="364" spans="4:6" ht="15.75" customHeight="1" x14ac:dyDescent="0.2">
      <c r="D364" s="8" t="str">
        <f t="shared" si="10"/>
        <v/>
      </c>
      <c r="F364" s="7" t="str">
        <f t="shared" si="11"/>
        <v/>
      </c>
    </row>
    <row r="365" spans="4:6" ht="15.75" customHeight="1" x14ac:dyDescent="0.2">
      <c r="D365" s="8" t="str">
        <f t="shared" si="10"/>
        <v/>
      </c>
      <c r="F365" s="7" t="str">
        <f t="shared" si="11"/>
        <v/>
      </c>
    </row>
    <row r="366" spans="4:6" ht="15.75" customHeight="1" x14ac:dyDescent="0.2">
      <c r="D366" s="8" t="str">
        <f t="shared" si="10"/>
        <v/>
      </c>
      <c r="F366" s="7" t="str">
        <f t="shared" si="11"/>
        <v/>
      </c>
    </row>
    <row r="367" spans="4:6" ht="15.75" customHeight="1" x14ac:dyDescent="0.2">
      <c r="D367" s="8" t="str">
        <f t="shared" si="10"/>
        <v/>
      </c>
      <c r="F367" s="7" t="str">
        <f t="shared" si="11"/>
        <v/>
      </c>
    </row>
    <row r="368" spans="4:6" ht="15.75" customHeight="1" x14ac:dyDescent="0.2">
      <c r="D368" s="8" t="str">
        <f t="shared" si="10"/>
        <v/>
      </c>
      <c r="F368" s="7" t="str">
        <f t="shared" si="11"/>
        <v/>
      </c>
    </row>
    <row r="369" spans="4:6" ht="15.75" customHeight="1" x14ac:dyDescent="0.2">
      <c r="D369" s="8" t="str">
        <f t="shared" si="10"/>
        <v/>
      </c>
      <c r="F369" s="7" t="str">
        <f t="shared" si="11"/>
        <v/>
      </c>
    </row>
    <row r="370" spans="4:6" ht="15.75" customHeight="1" x14ac:dyDescent="0.2">
      <c r="D370" s="8" t="str">
        <f t="shared" si="10"/>
        <v/>
      </c>
      <c r="F370" s="7" t="str">
        <f t="shared" si="11"/>
        <v/>
      </c>
    </row>
    <row r="371" spans="4:6" ht="15.75" customHeight="1" x14ac:dyDescent="0.2">
      <c r="D371" s="8" t="str">
        <f t="shared" si="10"/>
        <v/>
      </c>
      <c r="F371" s="7" t="str">
        <f t="shared" si="11"/>
        <v/>
      </c>
    </row>
    <row r="372" spans="4:6" ht="15.75" customHeight="1" x14ac:dyDescent="0.2">
      <c r="D372" s="8" t="str">
        <f t="shared" si="10"/>
        <v/>
      </c>
      <c r="F372" s="7" t="str">
        <f t="shared" si="11"/>
        <v/>
      </c>
    </row>
    <row r="373" spans="4:6" ht="15.75" customHeight="1" x14ac:dyDescent="0.2">
      <c r="D373" s="8" t="str">
        <f t="shared" si="10"/>
        <v/>
      </c>
      <c r="F373" s="7" t="str">
        <f t="shared" si="11"/>
        <v/>
      </c>
    </row>
    <row r="374" spans="4:6" ht="15.75" customHeight="1" x14ac:dyDescent="0.2">
      <c r="D374" s="8" t="str">
        <f t="shared" si="10"/>
        <v/>
      </c>
      <c r="F374" s="7" t="str">
        <f t="shared" si="11"/>
        <v/>
      </c>
    </row>
    <row r="375" spans="4:6" ht="15.75" customHeight="1" x14ac:dyDescent="0.2">
      <c r="D375" s="8" t="str">
        <f t="shared" si="10"/>
        <v/>
      </c>
      <c r="F375" s="7" t="str">
        <f t="shared" si="11"/>
        <v/>
      </c>
    </row>
    <row r="376" spans="4:6" ht="15.75" customHeight="1" x14ac:dyDescent="0.2">
      <c r="D376" s="8" t="str">
        <f t="shared" si="10"/>
        <v/>
      </c>
      <c r="F376" s="7" t="str">
        <f t="shared" si="11"/>
        <v/>
      </c>
    </row>
    <row r="377" spans="4:6" ht="15.75" customHeight="1" x14ac:dyDescent="0.2">
      <c r="D377" s="8" t="str">
        <f t="shared" si="10"/>
        <v/>
      </c>
      <c r="F377" s="7" t="str">
        <f t="shared" si="11"/>
        <v/>
      </c>
    </row>
    <row r="378" spans="4:6" ht="15.75" customHeight="1" x14ac:dyDescent="0.2">
      <c r="D378" s="8" t="str">
        <f t="shared" si="10"/>
        <v/>
      </c>
      <c r="F378" s="7" t="str">
        <f t="shared" si="11"/>
        <v/>
      </c>
    </row>
    <row r="379" spans="4:6" ht="15.75" customHeight="1" x14ac:dyDescent="0.2">
      <c r="D379" s="8" t="str">
        <f t="shared" si="10"/>
        <v/>
      </c>
      <c r="F379" s="7" t="str">
        <f t="shared" si="11"/>
        <v/>
      </c>
    </row>
    <row r="380" spans="4:6" ht="15.75" customHeight="1" x14ac:dyDescent="0.2">
      <c r="D380" s="8" t="str">
        <f t="shared" si="10"/>
        <v/>
      </c>
      <c r="F380" s="7" t="str">
        <f t="shared" si="11"/>
        <v/>
      </c>
    </row>
    <row r="381" spans="4:6" ht="15.75" customHeight="1" x14ac:dyDescent="0.2">
      <c r="D381" s="8" t="str">
        <f t="shared" si="10"/>
        <v/>
      </c>
      <c r="F381" s="7" t="str">
        <f t="shared" si="11"/>
        <v/>
      </c>
    </row>
    <row r="382" spans="4:6" ht="15.75" customHeight="1" x14ac:dyDescent="0.2">
      <c r="D382" s="8" t="str">
        <f t="shared" si="10"/>
        <v/>
      </c>
      <c r="F382" s="7" t="str">
        <f t="shared" si="11"/>
        <v/>
      </c>
    </row>
    <row r="383" spans="4:6" ht="15.75" customHeight="1" x14ac:dyDescent="0.2">
      <c r="D383" s="8" t="str">
        <f t="shared" si="10"/>
        <v/>
      </c>
      <c r="F383" s="7" t="str">
        <f t="shared" si="11"/>
        <v/>
      </c>
    </row>
    <row r="384" spans="4:6" ht="15.75" customHeight="1" x14ac:dyDescent="0.2">
      <c r="D384" s="8" t="str">
        <f t="shared" si="10"/>
        <v/>
      </c>
      <c r="F384" s="7" t="str">
        <f t="shared" si="11"/>
        <v/>
      </c>
    </row>
    <row r="385" spans="4:6" ht="15.75" customHeight="1" x14ac:dyDescent="0.2">
      <c r="D385" s="8" t="str">
        <f t="shared" si="10"/>
        <v/>
      </c>
      <c r="F385" s="7" t="str">
        <f t="shared" si="11"/>
        <v/>
      </c>
    </row>
    <row r="386" spans="4:6" ht="15.75" customHeight="1" x14ac:dyDescent="0.2">
      <c r="D386" s="8" t="str">
        <f t="shared" si="10"/>
        <v/>
      </c>
      <c r="F386" s="7" t="str">
        <f t="shared" si="11"/>
        <v/>
      </c>
    </row>
    <row r="387" spans="4:6" ht="15.75" customHeight="1" x14ac:dyDescent="0.2">
      <c r="D387" s="8" t="str">
        <f t="shared" ref="D387:D450" si="12">IF(A387="","",B387/C387)</f>
        <v/>
      </c>
      <c r="F387" s="7" t="str">
        <f t="shared" ref="F387:F450" si="13">IF(A387="","",E387*C387)</f>
        <v/>
      </c>
    </row>
    <row r="388" spans="4:6" ht="15.75" customHeight="1" x14ac:dyDescent="0.2">
      <c r="D388" s="8" t="str">
        <f t="shared" si="12"/>
        <v/>
      </c>
      <c r="F388" s="7" t="str">
        <f t="shared" si="13"/>
        <v/>
      </c>
    </row>
    <row r="389" spans="4:6" ht="15.75" customHeight="1" x14ac:dyDescent="0.2">
      <c r="D389" s="8" t="str">
        <f t="shared" si="12"/>
        <v/>
      </c>
      <c r="F389" s="7" t="str">
        <f t="shared" si="13"/>
        <v/>
      </c>
    </row>
    <row r="390" spans="4:6" ht="15.75" customHeight="1" x14ac:dyDescent="0.2">
      <c r="D390" s="8" t="str">
        <f t="shared" si="12"/>
        <v/>
      </c>
      <c r="F390" s="7" t="str">
        <f t="shared" si="13"/>
        <v/>
      </c>
    </row>
    <row r="391" spans="4:6" ht="15.75" customHeight="1" x14ac:dyDescent="0.2">
      <c r="D391" s="8" t="str">
        <f t="shared" si="12"/>
        <v/>
      </c>
      <c r="F391" s="7" t="str">
        <f t="shared" si="13"/>
        <v/>
      </c>
    </row>
    <row r="392" spans="4:6" ht="15.75" customHeight="1" x14ac:dyDescent="0.2">
      <c r="D392" s="8" t="str">
        <f t="shared" si="12"/>
        <v/>
      </c>
      <c r="F392" s="7" t="str">
        <f t="shared" si="13"/>
        <v/>
      </c>
    </row>
    <row r="393" spans="4:6" ht="15.75" customHeight="1" x14ac:dyDescent="0.2">
      <c r="D393" s="8" t="str">
        <f t="shared" si="12"/>
        <v/>
      </c>
      <c r="F393" s="7" t="str">
        <f t="shared" si="13"/>
        <v/>
      </c>
    </row>
    <row r="394" spans="4:6" ht="15.75" customHeight="1" x14ac:dyDescent="0.2">
      <c r="D394" s="8" t="str">
        <f t="shared" si="12"/>
        <v/>
      </c>
      <c r="F394" s="7" t="str">
        <f t="shared" si="13"/>
        <v/>
      </c>
    </row>
    <row r="395" spans="4:6" ht="15.75" customHeight="1" x14ac:dyDescent="0.2">
      <c r="D395" s="8" t="str">
        <f t="shared" si="12"/>
        <v/>
      </c>
      <c r="F395" s="7" t="str">
        <f t="shared" si="13"/>
        <v/>
      </c>
    </row>
    <row r="396" spans="4:6" ht="15.75" customHeight="1" x14ac:dyDescent="0.2">
      <c r="D396" s="8" t="str">
        <f t="shared" si="12"/>
        <v/>
      </c>
      <c r="F396" s="7" t="str">
        <f t="shared" si="13"/>
        <v/>
      </c>
    </row>
    <row r="397" spans="4:6" ht="15.75" customHeight="1" x14ac:dyDescent="0.2">
      <c r="D397" s="8" t="str">
        <f t="shared" si="12"/>
        <v/>
      </c>
      <c r="F397" s="7" t="str">
        <f t="shared" si="13"/>
        <v/>
      </c>
    </row>
    <row r="398" spans="4:6" ht="15.75" customHeight="1" x14ac:dyDescent="0.2">
      <c r="D398" s="8" t="str">
        <f t="shared" si="12"/>
        <v/>
      </c>
      <c r="F398" s="7" t="str">
        <f t="shared" si="13"/>
        <v/>
      </c>
    </row>
    <row r="399" spans="4:6" ht="15.75" customHeight="1" x14ac:dyDescent="0.2">
      <c r="D399" s="8" t="str">
        <f t="shared" si="12"/>
        <v/>
      </c>
      <c r="F399" s="7" t="str">
        <f t="shared" si="13"/>
        <v/>
      </c>
    </row>
    <row r="400" spans="4:6" ht="15.75" customHeight="1" x14ac:dyDescent="0.2">
      <c r="D400" s="8" t="str">
        <f t="shared" si="12"/>
        <v/>
      </c>
      <c r="F400" s="7" t="str">
        <f t="shared" si="13"/>
        <v/>
      </c>
    </row>
    <row r="401" spans="4:6" ht="15.75" customHeight="1" x14ac:dyDescent="0.2">
      <c r="D401" s="8" t="str">
        <f t="shared" si="12"/>
        <v/>
      </c>
      <c r="F401" s="7" t="str">
        <f t="shared" si="13"/>
        <v/>
      </c>
    </row>
    <row r="402" spans="4:6" ht="15.75" customHeight="1" x14ac:dyDescent="0.2">
      <c r="D402" s="8" t="str">
        <f t="shared" si="12"/>
        <v/>
      </c>
      <c r="F402" s="7" t="str">
        <f t="shared" si="13"/>
        <v/>
      </c>
    </row>
    <row r="403" spans="4:6" ht="15.75" customHeight="1" x14ac:dyDescent="0.2">
      <c r="D403" s="8" t="str">
        <f t="shared" si="12"/>
        <v/>
      </c>
      <c r="F403" s="7" t="str">
        <f t="shared" si="13"/>
        <v/>
      </c>
    </row>
    <row r="404" spans="4:6" ht="15.75" customHeight="1" x14ac:dyDescent="0.2">
      <c r="D404" s="8" t="str">
        <f t="shared" si="12"/>
        <v/>
      </c>
      <c r="F404" s="7" t="str">
        <f t="shared" si="13"/>
        <v/>
      </c>
    </row>
    <row r="405" spans="4:6" ht="15.75" customHeight="1" x14ac:dyDescent="0.2">
      <c r="D405" s="8" t="str">
        <f t="shared" si="12"/>
        <v/>
      </c>
      <c r="F405" s="7" t="str">
        <f t="shared" si="13"/>
        <v/>
      </c>
    </row>
    <row r="406" spans="4:6" ht="15.75" customHeight="1" x14ac:dyDescent="0.2">
      <c r="D406" s="8" t="str">
        <f t="shared" si="12"/>
        <v/>
      </c>
      <c r="F406" s="7" t="str">
        <f t="shared" si="13"/>
        <v/>
      </c>
    </row>
    <row r="407" spans="4:6" ht="15.75" customHeight="1" x14ac:dyDescent="0.2">
      <c r="D407" s="8" t="str">
        <f t="shared" si="12"/>
        <v/>
      </c>
      <c r="F407" s="7" t="str">
        <f t="shared" si="13"/>
        <v/>
      </c>
    </row>
    <row r="408" spans="4:6" ht="15.75" customHeight="1" x14ac:dyDescent="0.2">
      <c r="D408" s="8" t="str">
        <f t="shared" si="12"/>
        <v/>
      </c>
      <c r="F408" s="7" t="str">
        <f t="shared" si="13"/>
        <v/>
      </c>
    </row>
    <row r="409" spans="4:6" ht="15.75" customHeight="1" x14ac:dyDescent="0.2">
      <c r="D409" s="8" t="str">
        <f t="shared" si="12"/>
        <v/>
      </c>
      <c r="F409" s="7" t="str">
        <f t="shared" si="13"/>
        <v/>
      </c>
    </row>
    <row r="410" spans="4:6" ht="15.75" customHeight="1" x14ac:dyDescent="0.2">
      <c r="D410" s="8" t="str">
        <f t="shared" si="12"/>
        <v/>
      </c>
      <c r="F410" s="7" t="str">
        <f t="shared" si="13"/>
        <v/>
      </c>
    </row>
    <row r="411" spans="4:6" ht="15.75" customHeight="1" x14ac:dyDescent="0.2">
      <c r="D411" s="8" t="str">
        <f t="shared" si="12"/>
        <v/>
      </c>
      <c r="F411" s="7" t="str">
        <f t="shared" si="13"/>
        <v/>
      </c>
    </row>
    <row r="412" spans="4:6" ht="15.75" customHeight="1" x14ac:dyDescent="0.2">
      <c r="D412" s="8" t="str">
        <f t="shared" si="12"/>
        <v/>
      </c>
      <c r="F412" s="7" t="str">
        <f t="shared" si="13"/>
        <v/>
      </c>
    </row>
    <row r="413" spans="4:6" ht="15.75" customHeight="1" x14ac:dyDescent="0.2">
      <c r="D413" s="8" t="str">
        <f t="shared" si="12"/>
        <v/>
      </c>
      <c r="F413" s="7" t="str">
        <f t="shared" si="13"/>
        <v/>
      </c>
    </row>
    <row r="414" spans="4:6" ht="15.75" customHeight="1" x14ac:dyDescent="0.2">
      <c r="D414" s="8" t="str">
        <f t="shared" si="12"/>
        <v/>
      </c>
      <c r="F414" s="7" t="str">
        <f t="shared" si="13"/>
        <v/>
      </c>
    </row>
    <row r="415" spans="4:6" ht="15.75" customHeight="1" x14ac:dyDescent="0.2">
      <c r="D415" s="8" t="str">
        <f t="shared" si="12"/>
        <v/>
      </c>
      <c r="F415" s="7" t="str">
        <f t="shared" si="13"/>
        <v/>
      </c>
    </row>
    <row r="416" spans="4:6" ht="15.75" customHeight="1" x14ac:dyDescent="0.2">
      <c r="D416" s="8" t="str">
        <f t="shared" si="12"/>
        <v/>
      </c>
      <c r="F416" s="7" t="str">
        <f t="shared" si="13"/>
        <v/>
      </c>
    </row>
    <row r="417" spans="4:6" ht="15.75" customHeight="1" x14ac:dyDescent="0.2">
      <c r="D417" s="8" t="str">
        <f t="shared" si="12"/>
        <v/>
      </c>
      <c r="F417" s="7" t="str">
        <f t="shared" si="13"/>
        <v/>
      </c>
    </row>
    <row r="418" spans="4:6" ht="15.75" customHeight="1" x14ac:dyDescent="0.2">
      <c r="D418" s="8" t="str">
        <f t="shared" si="12"/>
        <v/>
      </c>
      <c r="F418" s="7" t="str">
        <f t="shared" si="13"/>
        <v/>
      </c>
    </row>
    <row r="419" spans="4:6" ht="15.75" customHeight="1" x14ac:dyDescent="0.2">
      <c r="D419" s="8" t="str">
        <f t="shared" si="12"/>
        <v/>
      </c>
      <c r="F419" s="7" t="str">
        <f t="shared" si="13"/>
        <v/>
      </c>
    </row>
    <row r="420" spans="4:6" ht="15.75" customHeight="1" x14ac:dyDescent="0.2">
      <c r="D420" s="8" t="str">
        <f t="shared" si="12"/>
        <v/>
      </c>
      <c r="F420" s="7" t="str">
        <f t="shared" si="13"/>
        <v/>
      </c>
    </row>
    <row r="421" spans="4:6" ht="15.75" customHeight="1" x14ac:dyDescent="0.2">
      <c r="D421" s="8" t="str">
        <f t="shared" si="12"/>
        <v/>
      </c>
      <c r="F421" s="7" t="str">
        <f t="shared" si="13"/>
        <v/>
      </c>
    </row>
    <row r="422" spans="4:6" ht="15.75" customHeight="1" x14ac:dyDescent="0.2">
      <c r="D422" s="8" t="str">
        <f t="shared" si="12"/>
        <v/>
      </c>
      <c r="F422" s="7" t="str">
        <f t="shared" si="13"/>
        <v/>
      </c>
    </row>
    <row r="423" spans="4:6" ht="15.75" customHeight="1" x14ac:dyDescent="0.2">
      <c r="D423" s="8" t="str">
        <f t="shared" si="12"/>
        <v/>
      </c>
      <c r="F423" s="7" t="str">
        <f t="shared" si="13"/>
        <v/>
      </c>
    </row>
    <row r="424" spans="4:6" ht="15.75" customHeight="1" x14ac:dyDescent="0.2">
      <c r="D424" s="8" t="str">
        <f t="shared" si="12"/>
        <v/>
      </c>
      <c r="F424" s="7" t="str">
        <f t="shared" si="13"/>
        <v/>
      </c>
    </row>
    <row r="425" spans="4:6" ht="15.75" customHeight="1" x14ac:dyDescent="0.2">
      <c r="D425" s="8" t="str">
        <f t="shared" si="12"/>
        <v/>
      </c>
      <c r="F425" s="7" t="str">
        <f t="shared" si="13"/>
        <v/>
      </c>
    </row>
    <row r="426" spans="4:6" ht="15.75" customHeight="1" x14ac:dyDescent="0.2">
      <c r="D426" s="8" t="str">
        <f t="shared" si="12"/>
        <v/>
      </c>
      <c r="F426" s="7" t="str">
        <f t="shared" si="13"/>
        <v/>
      </c>
    </row>
    <row r="427" spans="4:6" ht="15.75" customHeight="1" x14ac:dyDescent="0.2">
      <c r="D427" s="8" t="str">
        <f t="shared" si="12"/>
        <v/>
      </c>
      <c r="F427" s="7" t="str">
        <f t="shared" si="13"/>
        <v/>
      </c>
    </row>
    <row r="428" spans="4:6" ht="15.75" customHeight="1" x14ac:dyDescent="0.2">
      <c r="D428" s="8" t="str">
        <f t="shared" si="12"/>
        <v/>
      </c>
      <c r="F428" s="7" t="str">
        <f t="shared" si="13"/>
        <v/>
      </c>
    </row>
    <row r="429" spans="4:6" ht="15.75" customHeight="1" x14ac:dyDescent="0.2">
      <c r="D429" s="8" t="str">
        <f t="shared" si="12"/>
        <v/>
      </c>
      <c r="F429" s="7" t="str">
        <f t="shared" si="13"/>
        <v/>
      </c>
    </row>
    <row r="430" spans="4:6" ht="15.75" customHeight="1" x14ac:dyDescent="0.2">
      <c r="D430" s="8" t="str">
        <f t="shared" si="12"/>
        <v/>
      </c>
      <c r="F430" s="7" t="str">
        <f t="shared" si="13"/>
        <v/>
      </c>
    </row>
    <row r="431" spans="4:6" ht="15.75" customHeight="1" x14ac:dyDescent="0.2">
      <c r="D431" s="8" t="str">
        <f t="shared" si="12"/>
        <v/>
      </c>
      <c r="F431" s="7" t="str">
        <f t="shared" si="13"/>
        <v/>
      </c>
    </row>
    <row r="432" spans="4:6" ht="15.75" customHeight="1" x14ac:dyDescent="0.2">
      <c r="D432" s="8" t="str">
        <f t="shared" si="12"/>
        <v/>
      </c>
      <c r="F432" s="7" t="str">
        <f t="shared" si="13"/>
        <v/>
      </c>
    </row>
    <row r="433" spans="4:6" ht="15.75" customHeight="1" x14ac:dyDescent="0.2">
      <c r="D433" s="8" t="str">
        <f t="shared" si="12"/>
        <v/>
      </c>
      <c r="F433" s="7" t="str">
        <f t="shared" si="13"/>
        <v/>
      </c>
    </row>
    <row r="434" spans="4:6" ht="15.75" customHeight="1" x14ac:dyDescent="0.2">
      <c r="D434" s="8" t="str">
        <f t="shared" si="12"/>
        <v/>
      </c>
      <c r="F434" s="7" t="str">
        <f t="shared" si="13"/>
        <v/>
      </c>
    </row>
    <row r="435" spans="4:6" ht="15.75" customHeight="1" x14ac:dyDescent="0.2">
      <c r="D435" s="8" t="str">
        <f t="shared" si="12"/>
        <v/>
      </c>
      <c r="F435" s="7" t="str">
        <f t="shared" si="13"/>
        <v/>
      </c>
    </row>
    <row r="436" spans="4:6" ht="15.75" customHeight="1" x14ac:dyDescent="0.2">
      <c r="D436" s="8" t="str">
        <f t="shared" si="12"/>
        <v/>
      </c>
      <c r="F436" s="7" t="str">
        <f t="shared" si="13"/>
        <v/>
      </c>
    </row>
    <row r="437" spans="4:6" ht="15.75" customHeight="1" x14ac:dyDescent="0.2">
      <c r="D437" s="8" t="str">
        <f t="shared" si="12"/>
        <v/>
      </c>
      <c r="F437" s="7" t="str">
        <f t="shared" si="13"/>
        <v/>
      </c>
    </row>
    <row r="438" spans="4:6" ht="15.75" customHeight="1" x14ac:dyDescent="0.2">
      <c r="D438" s="8" t="str">
        <f t="shared" si="12"/>
        <v/>
      </c>
      <c r="F438" s="7" t="str">
        <f t="shared" si="13"/>
        <v/>
      </c>
    </row>
    <row r="439" spans="4:6" ht="15.75" customHeight="1" x14ac:dyDescent="0.2">
      <c r="D439" s="8" t="str">
        <f t="shared" si="12"/>
        <v/>
      </c>
      <c r="F439" s="7" t="str">
        <f t="shared" si="13"/>
        <v/>
      </c>
    </row>
    <row r="440" spans="4:6" ht="15.75" customHeight="1" x14ac:dyDescent="0.2">
      <c r="D440" s="8" t="str">
        <f t="shared" si="12"/>
        <v/>
      </c>
      <c r="F440" s="7" t="str">
        <f t="shared" si="13"/>
        <v/>
      </c>
    </row>
    <row r="441" spans="4:6" ht="15.75" customHeight="1" x14ac:dyDescent="0.2">
      <c r="D441" s="8" t="str">
        <f t="shared" si="12"/>
        <v/>
      </c>
      <c r="F441" s="7" t="str">
        <f t="shared" si="13"/>
        <v/>
      </c>
    </row>
    <row r="442" spans="4:6" ht="15.75" customHeight="1" x14ac:dyDescent="0.2">
      <c r="D442" s="8" t="str">
        <f t="shared" si="12"/>
        <v/>
      </c>
      <c r="F442" s="7" t="str">
        <f t="shared" si="13"/>
        <v/>
      </c>
    </row>
    <row r="443" spans="4:6" ht="15.75" customHeight="1" x14ac:dyDescent="0.2">
      <c r="D443" s="8" t="str">
        <f t="shared" si="12"/>
        <v/>
      </c>
      <c r="F443" s="7" t="str">
        <f t="shared" si="13"/>
        <v/>
      </c>
    </row>
    <row r="444" spans="4:6" ht="15.75" customHeight="1" x14ac:dyDescent="0.2">
      <c r="D444" s="8" t="str">
        <f t="shared" si="12"/>
        <v/>
      </c>
      <c r="F444" s="7" t="str">
        <f t="shared" si="13"/>
        <v/>
      </c>
    </row>
    <row r="445" spans="4:6" ht="15.75" customHeight="1" x14ac:dyDescent="0.2">
      <c r="D445" s="8" t="str">
        <f t="shared" si="12"/>
        <v/>
      </c>
      <c r="F445" s="7" t="str">
        <f t="shared" si="13"/>
        <v/>
      </c>
    </row>
    <row r="446" spans="4:6" ht="15.75" customHeight="1" x14ac:dyDescent="0.2">
      <c r="D446" s="8" t="str">
        <f t="shared" si="12"/>
        <v/>
      </c>
      <c r="F446" s="7" t="str">
        <f t="shared" si="13"/>
        <v/>
      </c>
    </row>
    <row r="447" spans="4:6" ht="15.75" customHeight="1" x14ac:dyDescent="0.2">
      <c r="D447" s="8" t="str">
        <f t="shared" si="12"/>
        <v/>
      </c>
      <c r="F447" s="7" t="str">
        <f t="shared" si="13"/>
        <v/>
      </c>
    </row>
    <row r="448" spans="4:6" ht="15.75" customHeight="1" x14ac:dyDescent="0.2">
      <c r="D448" s="8" t="str">
        <f t="shared" si="12"/>
        <v/>
      </c>
      <c r="F448" s="7" t="str">
        <f t="shared" si="13"/>
        <v/>
      </c>
    </row>
    <row r="449" spans="4:6" ht="15.75" customHeight="1" x14ac:dyDescent="0.2">
      <c r="D449" s="8" t="str">
        <f t="shared" si="12"/>
        <v/>
      </c>
      <c r="F449" s="7" t="str">
        <f t="shared" si="13"/>
        <v/>
      </c>
    </row>
    <row r="450" spans="4:6" ht="15.75" customHeight="1" x14ac:dyDescent="0.2">
      <c r="D450" s="8" t="str">
        <f t="shared" si="12"/>
        <v/>
      </c>
      <c r="F450" s="7" t="str">
        <f t="shared" si="13"/>
        <v/>
      </c>
    </row>
    <row r="451" spans="4:6" ht="15.75" customHeight="1" x14ac:dyDescent="0.2">
      <c r="D451" s="8" t="str">
        <f t="shared" ref="D451:D514" si="14">IF(A451="","",B451/C451)</f>
        <v/>
      </c>
      <c r="F451" s="7" t="str">
        <f t="shared" ref="F451:F514" si="15">IF(A451="","",E451*C451)</f>
        <v/>
      </c>
    </row>
    <row r="452" spans="4:6" ht="15.75" customHeight="1" x14ac:dyDescent="0.2">
      <c r="D452" s="8" t="str">
        <f t="shared" si="14"/>
        <v/>
      </c>
      <c r="F452" s="7" t="str">
        <f t="shared" si="15"/>
        <v/>
      </c>
    </row>
    <row r="453" spans="4:6" ht="15.75" customHeight="1" x14ac:dyDescent="0.2">
      <c r="D453" s="8" t="str">
        <f t="shared" si="14"/>
        <v/>
      </c>
      <c r="F453" s="7" t="str">
        <f t="shared" si="15"/>
        <v/>
      </c>
    </row>
    <row r="454" spans="4:6" ht="15.75" customHeight="1" x14ac:dyDescent="0.2">
      <c r="D454" s="8" t="str">
        <f t="shared" si="14"/>
        <v/>
      </c>
      <c r="F454" s="7" t="str">
        <f t="shared" si="15"/>
        <v/>
      </c>
    </row>
    <row r="455" spans="4:6" ht="15.75" customHeight="1" x14ac:dyDescent="0.2">
      <c r="D455" s="8" t="str">
        <f t="shared" si="14"/>
        <v/>
      </c>
      <c r="F455" s="7" t="str">
        <f t="shared" si="15"/>
        <v/>
      </c>
    </row>
    <row r="456" spans="4:6" ht="15.75" customHeight="1" x14ac:dyDescent="0.2">
      <c r="D456" s="8" t="str">
        <f t="shared" si="14"/>
        <v/>
      </c>
      <c r="F456" s="7" t="str">
        <f t="shared" si="15"/>
        <v/>
      </c>
    </row>
    <row r="457" spans="4:6" ht="15.75" customHeight="1" x14ac:dyDescent="0.2">
      <c r="D457" s="8" t="str">
        <f t="shared" si="14"/>
        <v/>
      </c>
      <c r="F457" s="7" t="str">
        <f t="shared" si="15"/>
        <v/>
      </c>
    </row>
    <row r="458" spans="4:6" ht="15.75" customHeight="1" x14ac:dyDescent="0.2">
      <c r="D458" s="8" t="str">
        <f t="shared" si="14"/>
        <v/>
      </c>
      <c r="F458" s="7" t="str">
        <f t="shared" si="15"/>
        <v/>
      </c>
    </row>
    <row r="459" spans="4:6" ht="15.75" customHeight="1" x14ac:dyDescent="0.2">
      <c r="D459" s="8" t="str">
        <f t="shared" si="14"/>
        <v/>
      </c>
      <c r="F459" s="7" t="str">
        <f t="shared" si="15"/>
        <v/>
      </c>
    </row>
    <row r="460" spans="4:6" ht="15.75" customHeight="1" x14ac:dyDescent="0.2">
      <c r="D460" s="8" t="str">
        <f t="shared" si="14"/>
        <v/>
      </c>
      <c r="F460" s="7" t="str">
        <f t="shared" si="15"/>
        <v/>
      </c>
    </row>
    <row r="461" spans="4:6" ht="15.75" customHeight="1" x14ac:dyDescent="0.2">
      <c r="D461" s="8" t="str">
        <f t="shared" si="14"/>
        <v/>
      </c>
      <c r="F461" s="7" t="str">
        <f t="shared" si="15"/>
        <v/>
      </c>
    </row>
    <row r="462" spans="4:6" ht="15.75" customHeight="1" x14ac:dyDescent="0.2">
      <c r="D462" s="8" t="str">
        <f t="shared" si="14"/>
        <v/>
      </c>
      <c r="F462" s="7" t="str">
        <f t="shared" si="15"/>
        <v/>
      </c>
    </row>
    <row r="463" spans="4:6" ht="15.75" customHeight="1" x14ac:dyDescent="0.2">
      <c r="D463" s="8" t="str">
        <f t="shared" si="14"/>
        <v/>
      </c>
      <c r="F463" s="7" t="str">
        <f t="shared" si="15"/>
        <v/>
      </c>
    </row>
    <row r="464" spans="4:6" ht="15.75" customHeight="1" x14ac:dyDescent="0.2">
      <c r="D464" s="8" t="str">
        <f t="shared" si="14"/>
        <v/>
      </c>
      <c r="F464" s="7" t="str">
        <f t="shared" si="15"/>
        <v/>
      </c>
    </row>
    <row r="465" spans="4:6" ht="15.75" customHeight="1" x14ac:dyDescent="0.2">
      <c r="D465" s="8" t="str">
        <f t="shared" si="14"/>
        <v/>
      </c>
      <c r="F465" s="7" t="str">
        <f t="shared" si="15"/>
        <v/>
      </c>
    </row>
    <row r="466" spans="4:6" ht="15.75" customHeight="1" x14ac:dyDescent="0.2">
      <c r="D466" s="8" t="str">
        <f t="shared" si="14"/>
        <v/>
      </c>
      <c r="F466" s="7" t="str">
        <f t="shared" si="15"/>
        <v/>
      </c>
    </row>
    <row r="467" spans="4:6" ht="15.75" customHeight="1" x14ac:dyDescent="0.2">
      <c r="D467" s="8" t="str">
        <f t="shared" si="14"/>
        <v/>
      </c>
      <c r="F467" s="7" t="str">
        <f t="shared" si="15"/>
        <v/>
      </c>
    </row>
    <row r="468" spans="4:6" ht="15.75" customHeight="1" x14ac:dyDescent="0.2">
      <c r="D468" s="8" t="str">
        <f t="shared" si="14"/>
        <v/>
      </c>
      <c r="F468" s="7" t="str">
        <f t="shared" si="15"/>
        <v/>
      </c>
    </row>
    <row r="469" spans="4:6" ht="15.75" customHeight="1" x14ac:dyDescent="0.2">
      <c r="D469" s="8" t="str">
        <f t="shared" si="14"/>
        <v/>
      </c>
      <c r="F469" s="7" t="str">
        <f t="shared" si="15"/>
        <v/>
      </c>
    </row>
    <row r="470" spans="4:6" ht="15.75" customHeight="1" x14ac:dyDescent="0.2">
      <c r="D470" s="8" t="str">
        <f t="shared" si="14"/>
        <v/>
      </c>
      <c r="F470" s="7" t="str">
        <f t="shared" si="15"/>
        <v/>
      </c>
    </row>
    <row r="471" spans="4:6" ht="15.75" customHeight="1" x14ac:dyDescent="0.2">
      <c r="D471" s="8" t="str">
        <f t="shared" si="14"/>
        <v/>
      </c>
      <c r="F471" s="7" t="str">
        <f t="shared" si="15"/>
        <v/>
      </c>
    </row>
    <row r="472" spans="4:6" ht="15.75" customHeight="1" x14ac:dyDescent="0.2">
      <c r="D472" s="8" t="str">
        <f t="shared" si="14"/>
        <v/>
      </c>
      <c r="F472" s="7" t="str">
        <f t="shared" si="15"/>
        <v/>
      </c>
    </row>
    <row r="473" spans="4:6" ht="15.75" customHeight="1" x14ac:dyDescent="0.2">
      <c r="D473" s="8" t="str">
        <f t="shared" si="14"/>
        <v/>
      </c>
      <c r="F473" s="7" t="str">
        <f t="shared" si="15"/>
        <v/>
      </c>
    </row>
    <row r="474" spans="4:6" ht="15.75" customHeight="1" x14ac:dyDescent="0.2">
      <c r="D474" s="8" t="str">
        <f t="shared" si="14"/>
        <v/>
      </c>
      <c r="F474" s="7" t="str">
        <f t="shared" si="15"/>
        <v/>
      </c>
    </row>
    <row r="475" spans="4:6" ht="15.75" customHeight="1" x14ac:dyDescent="0.2">
      <c r="D475" s="8" t="str">
        <f t="shared" si="14"/>
        <v/>
      </c>
      <c r="F475" s="7" t="str">
        <f t="shared" si="15"/>
        <v/>
      </c>
    </row>
    <row r="476" spans="4:6" ht="15.75" customHeight="1" x14ac:dyDescent="0.2">
      <c r="D476" s="8" t="str">
        <f t="shared" si="14"/>
        <v/>
      </c>
      <c r="F476" s="7" t="str">
        <f t="shared" si="15"/>
        <v/>
      </c>
    </row>
    <row r="477" spans="4:6" ht="15.75" customHeight="1" x14ac:dyDescent="0.2">
      <c r="D477" s="8" t="str">
        <f t="shared" si="14"/>
        <v/>
      </c>
      <c r="F477" s="7" t="str">
        <f t="shared" si="15"/>
        <v/>
      </c>
    </row>
    <row r="478" spans="4:6" ht="15.75" customHeight="1" x14ac:dyDescent="0.2">
      <c r="D478" s="8" t="str">
        <f t="shared" si="14"/>
        <v/>
      </c>
      <c r="F478" s="7" t="str">
        <f t="shared" si="15"/>
        <v/>
      </c>
    </row>
    <row r="479" spans="4:6" ht="15.75" customHeight="1" x14ac:dyDescent="0.2">
      <c r="D479" s="8" t="str">
        <f t="shared" si="14"/>
        <v/>
      </c>
      <c r="F479" s="7" t="str">
        <f t="shared" si="15"/>
        <v/>
      </c>
    </row>
    <row r="480" spans="4:6" ht="15.75" customHeight="1" x14ac:dyDescent="0.2">
      <c r="D480" s="8" t="str">
        <f t="shared" si="14"/>
        <v/>
      </c>
      <c r="F480" s="7" t="str">
        <f t="shared" si="15"/>
        <v/>
      </c>
    </row>
    <row r="481" spans="4:6" ht="15.75" customHeight="1" x14ac:dyDescent="0.2">
      <c r="D481" s="8" t="str">
        <f t="shared" si="14"/>
        <v/>
      </c>
      <c r="F481" s="7" t="str">
        <f t="shared" si="15"/>
        <v/>
      </c>
    </row>
    <row r="482" spans="4:6" ht="15.75" customHeight="1" x14ac:dyDescent="0.2">
      <c r="D482" s="8" t="str">
        <f t="shared" si="14"/>
        <v/>
      </c>
      <c r="F482" s="7" t="str">
        <f t="shared" si="15"/>
        <v/>
      </c>
    </row>
    <row r="483" spans="4:6" ht="15.75" customHeight="1" x14ac:dyDescent="0.2">
      <c r="D483" s="8" t="str">
        <f t="shared" si="14"/>
        <v/>
      </c>
      <c r="F483" s="7" t="str">
        <f t="shared" si="15"/>
        <v/>
      </c>
    </row>
    <row r="484" spans="4:6" ht="15.75" customHeight="1" x14ac:dyDescent="0.2">
      <c r="D484" s="8" t="str">
        <f t="shared" si="14"/>
        <v/>
      </c>
      <c r="F484" s="7" t="str">
        <f t="shared" si="15"/>
        <v/>
      </c>
    </row>
    <row r="485" spans="4:6" ht="15.75" customHeight="1" x14ac:dyDescent="0.2">
      <c r="D485" s="8" t="str">
        <f t="shared" si="14"/>
        <v/>
      </c>
      <c r="F485" s="7" t="str">
        <f t="shared" si="15"/>
        <v/>
      </c>
    </row>
    <row r="486" spans="4:6" ht="15.75" customHeight="1" x14ac:dyDescent="0.2">
      <c r="D486" s="8" t="str">
        <f t="shared" si="14"/>
        <v/>
      </c>
      <c r="F486" s="7" t="str">
        <f t="shared" si="15"/>
        <v/>
      </c>
    </row>
    <row r="487" spans="4:6" ht="15.75" customHeight="1" x14ac:dyDescent="0.2">
      <c r="D487" s="8" t="str">
        <f t="shared" si="14"/>
        <v/>
      </c>
      <c r="F487" s="7" t="str">
        <f t="shared" si="15"/>
        <v/>
      </c>
    </row>
    <row r="488" spans="4:6" ht="15.75" customHeight="1" x14ac:dyDescent="0.2">
      <c r="D488" s="8" t="str">
        <f t="shared" si="14"/>
        <v/>
      </c>
      <c r="F488" s="7" t="str">
        <f t="shared" si="15"/>
        <v/>
      </c>
    </row>
    <row r="489" spans="4:6" ht="15.75" customHeight="1" x14ac:dyDescent="0.2">
      <c r="D489" s="8" t="str">
        <f t="shared" si="14"/>
        <v/>
      </c>
      <c r="F489" s="7" t="str">
        <f t="shared" si="15"/>
        <v/>
      </c>
    </row>
    <row r="490" spans="4:6" ht="15.75" customHeight="1" x14ac:dyDescent="0.2">
      <c r="D490" s="8" t="str">
        <f t="shared" si="14"/>
        <v/>
      </c>
      <c r="F490" s="7" t="str">
        <f t="shared" si="15"/>
        <v/>
      </c>
    </row>
    <row r="491" spans="4:6" ht="15.75" customHeight="1" x14ac:dyDescent="0.2">
      <c r="D491" s="8" t="str">
        <f t="shared" si="14"/>
        <v/>
      </c>
      <c r="F491" s="7" t="str">
        <f t="shared" si="15"/>
        <v/>
      </c>
    </row>
    <row r="492" spans="4:6" ht="15.75" customHeight="1" x14ac:dyDescent="0.2">
      <c r="D492" s="8" t="str">
        <f t="shared" si="14"/>
        <v/>
      </c>
      <c r="F492" s="7" t="str">
        <f t="shared" si="15"/>
        <v/>
      </c>
    </row>
    <row r="493" spans="4:6" ht="15.75" customHeight="1" x14ac:dyDescent="0.2">
      <c r="D493" s="8" t="str">
        <f t="shared" si="14"/>
        <v/>
      </c>
      <c r="F493" s="7" t="str">
        <f t="shared" si="15"/>
        <v/>
      </c>
    </row>
    <row r="494" spans="4:6" ht="15.75" customHeight="1" x14ac:dyDescent="0.2">
      <c r="D494" s="8" t="str">
        <f t="shared" si="14"/>
        <v/>
      </c>
      <c r="F494" s="7" t="str">
        <f t="shared" si="15"/>
        <v/>
      </c>
    </row>
    <row r="495" spans="4:6" ht="15.75" customHeight="1" x14ac:dyDescent="0.2">
      <c r="D495" s="8" t="str">
        <f t="shared" si="14"/>
        <v/>
      </c>
      <c r="F495" s="7" t="str">
        <f t="shared" si="15"/>
        <v/>
      </c>
    </row>
    <row r="496" spans="4:6" ht="15.75" customHeight="1" x14ac:dyDescent="0.2">
      <c r="D496" s="8" t="str">
        <f t="shared" si="14"/>
        <v/>
      </c>
      <c r="F496" s="7" t="str">
        <f t="shared" si="15"/>
        <v/>
      </c>
    </row>
    <row r="497" spans="4:6" ht="15.75" customHeight="1" x14ac:dyDescent="0.2">
      <c r="D497" s="8" t="str">
        <f t="shared" si="14"/>
        <v/>
      </c>
      <c r="F497" s="7" t="str">
        <f t="shared" si="15"/>
        <v/>
      </c>
    </row>
    <row r="498" spans="4:6" ht="15.75" customHeight="1" x14ac:dyDescent="0.2">
      <c r="D498" s="8" t="str">
        <f t="shared" si="14"/>
        <v/>
      </c>
      <c r="F498" s="7" t="str">
        <f t="shared" si="15"/>
        <v/>
      </c>
    </row>
    <row r="499" spans="4:6" ht="15.75" customHeight="1" x14ac:dyDescent="0.2">
      <c r="D499" s="8" t="str">
        <f t="shared" si="14"/>
        <v/>
      </c>
      <c r="F499" s="7" t="str">
        <f t="shared" si="15"/>
        <v/>
      </c>
    </row>
    <row r="500" spans="4:6" ht="15.75" customHeight="1" x14ac:dyDescent="0.2">
      <c r="D500" s="8" t="str">
        <f t="shared" si="14"/>
        <v/>
      </c>
      <c r="F500" s="7" t="str">
        <f t="shared" si="15"/>
        <v/>
      </c>
    </row>
    <row r="501" spans="4:6" ht="15.75" customHeight="1" x14ac:dyDescent="0.2">
      <c r="D501" s="8" t="str">
        <f t="shared" si="14"/>
        <v/>
      </c>
      <c r="F501" s="7" t="str">
        <f t="shared" si="15"/>
        <v/>
      </c>
    </row>
    <row r="502" spans="4:6" ht="15.75" customHeight="1" x14ac:dyDescent="0.2">
      <c r="D502" s="8" t="str">
        <f t="shared" si="14"/>
        <v/>
      </c>
      <c r="F502" s="7" t="str">
        <f t="shared" si="15"/>
        <v/>
      </c>
    </row>
    <row r="503" spans="4:6" ht="15.75" customHeight="1" x14ac:dyDescent="0.2">
      <c r="D503" s="8" t="str">
        <f t="shared" si="14"/>
        <v/>
      </c>
      <c r="F503" s="7" t="str">
        <f t="shared" si="15"/>
        <v/>
      </c>
    </row>
    <row r="504" spans="4:6" ht="15.75" customHeight="1" x14ac:dyDescent="0.2">
      <c r="D504" s="8" t="str">
        <f t="shared" si="14"/>
        <v/>
      </c>
      <c r="F504" s="7" t="str">
        <f t="shared" si="15"/>
        <v/>
      </c>
    </row>
    <row r="505" spans="4:6" ht="15.75" customHeight="1" x14ac:dyDescent="0.2">
      <c r="D505" s="8" t="str">
        <f t="shared" si="14"/>
        <v/>
      </c>
      <c r="F505" s="7" t="str">
        <f t="shared" si="15"/>
        <v/>
      </c>
    </row>
    <row r="506" spans="4:6" ht="15.75" customHeight="1" x14ac:dyDescent="0.2">
      <c r="D506" s="8" t="str">
        <f t="shared" si="14"/>
        <v/>
      </c>
      <c r="F506" s="7" t="str">
        <f t="shared" si="15"/>
        <v/>
      </c>
    </row>
    <row r="507" spans="4:6" ht="15.75" customHeight="1" x14ac:dyDescent="0.2">
      <c r="D507" s="8" t="str">
        <f t="shared" si="14"/>
        <v/>
      </c>
      <c r="F507" s="7" t="str">
        <f t="shared" si="15"/>
        <v/>
      </c>
    </row>
    <row r="508" spans="4:6" ht="15.75" customHeight="1" x14ac:dyDescent="0.2">
      <c r="D508" s="8" t="str">
        <f t="shared" si="14"/>
        <v/>
      </c>
      <c r="F508" s="7" t="str">
        <f t="shared" si="15"/>
        <v/>
      </c>
    </row>
    <row r="509" spans="4:6" ht="15.75" customHeight="1" x14ac:dyDescent="0.2">
      <c r="D509" s="8" t="str">
        <f t="shared" si="14"/>
        <v/>
      </c>
      <c r="F509" s="7" t="str">
        <f t="shared" si="15"/>
        <v/>
      </c>
    </row>
    <row r="510" spans="4:6" ht="15.75" customHeight="1" x14ac:dyDescent="0.2">
      <c r="D510" s="8" t="str">
        <f t="shared" si="14"/>
        <v/>
      </c>
      <c r="F510" s="7" t="str">
        <f t="shared" si="15"/>
        <v/>
      </c>
    </row>
    <row r="511" spans="4:6" ht="15.75" customHeight="1" x14ac:dyDescent="0.2">
      <c r="D511" s="8" t="str">
        <f t="shared" si="14"/>
        <v/>
      </c>
      <c r="F511" s="7" t="str">
        <f t="shared" si="15"/>
        <v/>
      </c>
    </row>
    <row r="512" spans="4:6" ht="15.75" customHeight="1" x14ac:dyDescent="0.2">
      <c r="D512" s="8" t="str">
        <f t="shared" si="14"/>
        <v/>
      </c>
      <c r="F512" s="7" t="str">
        <f t="shared" si="15"/>
        <v/>
      </c>
    </row>
    <row r="513" spans="4:6" ht="15.75" customHeight="1" x14ac:dyDescent="0.2">
      <c r="D513" s="8" t="str">
        <f t="shared" si="14"/>
        <v/>
      </c>
      <c r="F513" s="7" t="str">
        <f t="shared" si="15"/>
        <v/>
      </c>
    </row>
    <row r="514" spans="4:6" ht="15.75" customHeight="1" x14ac:dyDescent="0.2">
      <c r="D514" s="8" t="str">
        <f t="shared" si="14"/>
        <v/>
      </c>
      <c r="F514" s="7" t="str">
        <f t="shared" si="15"/>
        <v/>
      </c>
    </row>
    <row r="515" spans="4:6" ht="15.75" customHeight="1" x14ac:dyDescent="0.2">
      <c r="D515" s="8" t="str">
        <f t="shared" ref="D515:D578" si="16">IF(A515="","",B515/C515)</f>
        <v/>
      </c>
      <c r="F515" s="7" t="str">
        <f t="shared" ref="F515:F578" si="17">IF(A515="","",E515*C515)</f>
        <v/>
      </c>
    </row>
    <row r="516" spans="4:6" ht="15.75" customHeight="1" x14ac:dyDescent="0.2">
      <c r="D516" s="8" t="str">
        <f t="shared" si="16"/>
        <v/>
      </c>
      <c r="F516" s="7" t="str">
        <f t="shared" si="17"/>
        <v/>
      </c>
    </row>
    <row r="517" spans="4:6" ht="15.75" customHeight="1" x14ac:dyDescent="0.2">
      <c r="D517" s="8" t="str">
        <f t="shared" si="16"/>
        <v/>
      </c>
      <c r="F517" s="7" t="str">
        <f t="shared" si="17"/>
        <v/>
      </c>
    </row>
    <row r="518" spans="4:6" ht="15.75" customHeight="1" x14ac:dyDescent="0.2">
      <c r="D518" s="8" t="str">
        <f t="shared" si="16"/>
        <v/>
      </c>
      <c r="F518" s="7" t="str">
        <f t="shared" si="17"/>
        <v/>
      </c>
    </row>
    <row r="519" spans="4:6" ht="15.75" customHeight="1" x14ac:dyDescent="0.2">
      <c r="D519" s="8" t="str">
        <f t="shared" si="16"/>
        <v/>
      </c>
      <c r="F519" s="7" t="str">
        <f t="shared" si="17"/>
        <v/>
      </c>
    </row>
    <row r="520" spans="4:6" ht="15.75" customHeight="1" x14ac:dyDescent="0.2">
      <c r="D520" s="8" t="str">
        <f t="shared" si="16"/>
        <v/>
      </c>
      <c r="F520" s="7" t="str">
        <f t="shared" si="17"/>
        <v/>
      </c>
    </row>
    <row r="521" spans="4:6" ht="15.75" customHeight="1" x14ac:dyDescent="0.2">
      <c r="D521" s="8" t="str">
        <f t="shared" si="16"/>
        <v/>
      </c>
      <c r="F521" s="7" t="str">
        <f t="shared" si="17"/>
        <v/>
      </c>
    </row>
    <row r="522" spans="4:6" ht="15.75" customHeight="1" x14ac:dyDescent="0.2">
      <c r="D522" s="8" t="str">
        <f t="shared" si="16"/>
        <v/>
      </c>
      <c r="F522" s="7" t="str">
        <f t="shared" si="17"/>
        <v/>
      </c>
    </row>
    <row r="523" spans="4:6" ht="15.75" customHeight="1" x14ac:dyDescent="0.2">
      <c r="D523" s="8" t="str">
        <f t="shared" si="16"/>
        <v/>
      </c>
      <c r="F523" s="7" t="str">
        <f t="shared" si="17"/>
        <v/>
      </c>
    </row>
    <row r="524" spans="4:6" ht="15.75" customHeight="1" x14ac:dyDescent="0.2">
      <c r="D524" s="8" t="str">
        <f t="shared" si="16"/>
        <v/>
      </c>
      <c r="F524" s="7" t="str">
        <f t="shared" si="17"/>
        <v/>
      </c>
    </row>
    <row r="525" spans="4:6" ht="15.75" customHeight="1" x14ac:dyDescent="0.2">
      <c r="D525" s="8" t="str">
        <f t="shared" si="16"/>
        <v/>
      </c>
      <c r="F525" s="7" t="str">
        <f t="shared" si="17"/>
        <v/>
      </c>
    </row>
    <row r="526" spans="4:6" ht="15.75" customHeight="1" x14ac:dyDescent="0.2">
      <c r="D526" s="8" t="str">
        <f t="shared" si="16"/>
        <v/>
      </c>
      <c r="F526" s="7" t="str">
        <f t="shared" si="17"/>
        <v/>
      </c>
    </row>
    <row r="527" spans="4:6" ht="15.75" customHeight="1" x14ac:dyDescent="0.2">
      <c r="D527" s="8" t="str">
        <f t="shared" si="16"/>
        <v/>
      </c>
      <c r="F527" s="7" t="str">
        <f t="shared" si="17"/>
        <v/>
      </c>
    </row>
    <row r="528" spans="4:6" ht="15.75" customHeight="1" x14ac:dyDescent="0.2">
      <c r="D528" s="8" t="str">
        <f t="shared" si="16"/>
        <v/>
      </c>
      <c r="F528" s="7" t="str">
        <f t="shared" si="17"/>
        <v/>
      </c>
    </row>
    <row r="529" spans="4:6" ht="15.75" customHeight="1" x14ac:dyDescent="0.2">
      <c r="D529" s="8" t="str">
        <f t="shared" si="16"/>
        <v/>
      </c>
      <c r="F529" s="7" t="str">
        <f t="shared" si="17"/>
        <v/>
      </c>
    </row>
    <row r="530" spans="4:6" ht="15.75" customHeight="1" x14ac:dyDescent="0.2">
      <c r="D530" s="8" t="str">
        <f t="shared" si="16"/>
        <v/>
      </c>
      <c r="F530" s="7" t="str">
        <f t="shared" si="17"/>
        <v/>
      </c>
    </row>
    <row r="531" spans="4:6" ht="15.75" customHeight="1" x14ac:dyDescent="0.2">
      <c r="D531" s="8" t="str">
        <f t="shared" si="16"/>
        <v/>
      </c>
      <c r="F531" s="7" t="str">
        <f t="shared" si="17"/>
        <v/>
      </c>
    </row>
    <row r="532" spans="4:6" ht="15.75" customHeight="1" x14ac:dyDescent="0.2">
      <c r="D532" s="8" t="str">
        <f t="shared" si="16"/>
        <v/>
      </c>
      <c r="F532" s="7" t="str">
        <f t="shared" si="17"/>
        <v/>
      </c>
    </row>
    <row r="533" spans="4:6" ht="15.75" customHeight="1" x14ac:dyDescent="0.2">
      <c r="D533" s="8" t="str">
        <f t="shared" si="16"/>
        <v/>
      </c>
      <c r="F533" s="7" t="str">
        <f t="shared" si="17"/>
        <v/>
      </c>
    </row>
    <row r="534" spans="4:6" ht="15.75" customHeight="1" x14ac:dyDescent="0.2">
      <c r="D534" s="8" t="str">
        <f t="shared" si="16"/>
        <v/>
      </c>
      <c r="F534" s="7" t="str">
        <f t="shared" si="17"/>
        <v/>
      </c>
    </row>
    <row r="535" spans="4:6" ht="15.75" customHeight="1" x14ac:dyDescent="0.2">
      <c r="D535" s="8" t="str">
        <f t="shared" si="16"/>
        <v/>
      </c>
      <c r="F535" s="7" t="str">
        <f t="shared" si="17"/>
        <v/>
      </c>
    </row>
    <row r="536" spans="4:6" ht="15.75" customHeight="1" x14ac:dyDescent="0.2">
      <c r="D536" s="8" t="str">
        <f t="shared" si="16"/>
        <v/>
      </c>
      <c r="F536" s="7" t="str">
        <f t="shared" si="17"/>
        <v/>
      </c>
    </row>
    <row r="537" spans="4:6" ht="15.75" customHeight="1" x14ac:dyDescent="0.2">
      <c r="D537" s="8" t="str">
        <f t="shared" si="16"/>
        <v/>
      </c>
      <c r="F537" s="7" t="str">
        <f t="shared" si="17"/>
        <v/>
      </c>
    </row>
    <row r="538" spans="4:6" ht="15.75" customHeight="1" x14ac:dyDescent="0.2">
      <c r="D538" s="8" t="str">
        <f t="shared" si="16"/>
        <v/>
      </c>
      <c r="F538" s="7" t="str">
        <f t="shared" si="17"/>
        <v/>
      </c>
    </row>
    <row r="539" spans="4:6" ht="15.75" customHeight="1" x14ac:dyDescent="0.2">
      <c r="D539" s="8" t="str">
        <f t="shared" si="16"/>
        <v/>
      </c>
      <c r="F539" s="7" t="str">
        <f t="shared" si="17"/>
        <v/>
      </c>
    </row>
    <row r="540" spans="4:6" ht="15.75" customHeight="1" x14ac:dyDescent="0.2">
      <c r="D540" s="8" t="str">
        <f t="shared" si="16"/>
        <v/>
      </c>
      <c r="F540" s="7" t="str">
        <f t="shared" si="17"/>
        <v/>
      </c>
    </row>
    <row r="541" spans="4:6" ht="15.75" customHeight="1" x14ac:dyDescent="0.2">
      <c r="D541" s="8" t="str">
        <f t="shared" si="16"/>
        <v/>
      </c>
      <c r="F541" s="7" t="str">
        <f t="shared" si="17"/>
        <v/>
      </c>
    </row>
    <row r="542" spans="4:6" ht="15.75" customHeight="1" x14ac:dyDescent="0.2">
      <c r="D542" s="8" t="str">
        <f t="shared" si="16"/>
        <v/>
      </c>
      <c r="F542" s="7" t="str">
        <f t="shared" si="17"/>
        <v/>
      </c>
    </row>
    <row r="543" spans="4:6" ht="15.75" customHeight="1" x14ac:dyDescent="0.2">
      <c r="D543" s="8" t="str">
        <f t="shared" si="16"/>
        <v/>
      </c>
      <c r="F543" s="7" t="str">
        <f t="shared" si="17"/>
        <v/>
      </c>
    </row>
    <row r="544" spans="4:6" ht="15.75" customHeight="1" x14ac:dyDescent="0.2">
      <c r="D544" s="8" t="str">
        <f t="shared" si="16"/>
        <v/>
      </c>
      <c r="F544" s="7" t="str">
        <f t="shared" si="17"/>
        <v/>
      </c>
    </row>
    <row r="545" spans="4:6" ht="15.75" customHeight="1" x14ac:dyDescent="0.2">
      <c r="D545" s="8" t="str">
        <f t="shared" si="16"/>
        <v/>
      </c>
      <c r="F545" s="7" t="str">
        <f t="shared" si="17"/>
        <v/>
      </c>
    </row>
    <row r="546" spans="4:6" ht="15.75" customHeight="1" x14ac:dyDescent="0.2">
      <c r="D546" s="8" t="str">
        <f t="shared" si="16"/>
        <v/>
      </c>
      <c r="F546" s="7" t="str">
        <f t="shared" si="17"/>
        <v/>
      </c>
    </row>
    <row r="547" spans="4:6" ht="15.75" customHeight="1" x14ac:dyDescent="0.2">
      <c r="D547" s="8" t="str">
        <f t="shared" si="16"/>
        <v/>
      </c>
      <c r="F547" s="7" t="str">
        <f t="shared" si="17"/>
        <v/>
      </c>
    </row>
    <row r="548" spans="4:6" ht="15.75" customHeight="1" x14ac:dyDescent="0.2">
      <c r="D548" s="8" t="str">
        <f t="shared" si="16"/>
        <v/>
      </c>
      <c r="F548" s="7" t="str">
        <f t="shared" si="17"/>
        <v/>
      </c>
    </row>
    <row r="549" spans="4:6" ht="15.75" customHeight="1" x14ac:dyDescent="0.2">
      <c r="D549" s="8" t="str">
        <f t="shared" si="16"/>
        <v/>
      </c>
      <c r="F549" s="7" t="str">
        <f t="shared" si="17"/>
        <v/>
      </c>
    </row>
    <row r="550" spans="4:6" ht="15.75" customHeight="1" x14ac:dyDescent="0.2">
      <c r="D550" s="8" t="str">
        <f t="shared" si="16"/>
        <v/>
      </c>
      <c r="F550" s="7" t="str">
        <f t="shared" si="17"/>
        <v/>
      </c>
    </row>
    <row r="551" spans="4:6" ht="15.75" customHeight="1" x14ac:dyDescent="0.2">
      <c r="D551" s="8" t="str">
        <f t="shared" si="16"/>
        <v/>
      </c>
      <c r="F551" s="7" t="str">
        <f t="shared" si="17"/>
        <v/>
      </c>
    </row>
    <row r="552" spans="4:6" ht="15.75" customHeight="1" x14ac:dyDescent="0.2">
      <c r="D552" s="8" t="str">
        <f t="shared" si="16"/>
        <v/>
      </c>
      <c r="F552" s="7" t="str">
        <f t="shared" si="17"/>
        <v/>
      </c>
    </row>
    <row r="553" spans="4:6" ht="15.75" customHeight="1" x14ac:dyDescent="0.2">
      <c r="D553" s="8" t="str">
        <f t="shared" si="16"/>
        <v/>
      </c>
      <c r="F553" s="7" t="str">
        <f t="shared" si="17"/>
        <v/>
      </c>
    </row>
    <row r="554" spans="4:6" ht="15.75" customHeight="1" x14ac:dyDescent="0.2">
      <c r="D554" s="8" t="str">
        <f t="shared" si="16"/>
        <v/>
      </c>
      <c r="F554" s="7" t="str">
        <f t="shared" si="17"/>
        <v/>
      </c>
    </row>
    <row r="555" spans="4:6" ht="15.75" customHeight="1" x14ac:dyDescent="0.2">
      <c r="D555" s="8" t="str">
        <f t="shared" si="16"/>
        <v/>
      </c>
      <c r="F555" s="7" t="str">
        <f t="shared" si="17"/>
        <v/>
      </c>
    </row>
    <row r="556" spans="4:6" ht="15.75" customHeight="1" x14ac:dyDescent="0.2">
      <c r="D556" s="8" t="str">
        <f t="shared" si="16"/>
        <v/>
      </c>
      <c r="F556" s="7" t="str">
        <f t="shared" si="17"/>
        <v/>
      </c>
    </row>
    <row r="557" spans="4:6" ht="15.75" customHeight="1" x14ac:dyDescent="0.2">
      <c r="D557" s="8" t="str">
        <f t="shared" si="16"/>
        <v/>
      </c>
      <c r="F557" s="7" t="str">
        <f t="shared" si="17"/>
        <v/>
      </c>
    </row>
    <row r="558" spans="4:6" ht="15.75" customHeight="1" x14ac:dyDescent="0.2">
      <c r="D558" s="8" t="str">
        <f t="shared" si="16"/>
        <v/>
      </c>
      <c r="F558" s="7" t="str">
        <f t="shared" si="17"/>
        <v/>
      </c>
    </row>
    <row r="559" spans="4:6" ht="15.75" customHeight="1" x14ac:dyDescent="0.2">
      <c r="D559" s="8" t="str">
        <f t="shared" si="16"/>
        <v/>
      </c>
      <c r="F559" s="7" t="str">
        <f t="shared" si="17"/>
        <v/>
      </c>
    </row>
    <row r="560" spans="4:6" ht="15.75" customHeight="1" x14ac:dyDescent="0.2">
      <c r="D560" s="8" t="str">
        <f t="shared" si="16"/>
        <v/>
      </c>
      <c r="F560" s="7" t="str">
        <f t="shared" si="17"/>
        <v/>
      </c>
    </row>
    <row r="561" spans="4:6" ht="15.75" customHeight="1" x14ac:dyDescent="0.2">
      <c r="D561" s="8" t="str">
        <f t="shared" si="16"/>
        <v/>
      </c>
      <c r="F561" s="7" t="str">
        <f t="shared" si="17"/>
        <v/>
      </c>
    </row>
    <row r="562" spans="4:6" ht="15.75" customHeight="1" x14ac:dyDescent="0.2">
      <c r="D562" s="8" t="str">
        <f t="shared" si="16"/>
        <v/>
      </c>
      <c r="F562" s="7" t="str">
        <f t="shared" si="17"/>
        <v/>
      </c>
    </row>
    <row r="563" spans="4:6" ht="15.75" customHeight="1" x14ac:dyDescent="0.2">
      <c r="D563" s="8" t="str">
        <f t="shared" si="16"/>
        <v/>
      </c>
      <c r="F563" s="7" t="str">
        <f t="shared" si="17"/>
        <v/>
      </c>
    </row>
    <row r="564" spans="4:6" ht="15.75" customHeight="1" x14ac:dyDescent="0.2">
      <c r="D564" s="8" t="str">
        <f t="shared" si="16"/>
        <v/>
      </c>
      <c r="F564" s="7" t="str">
        <f t="shared" si="17"/>
        <v/>
      </c>
    </row>
    <row r="565" spans="4:6" ht="15.75" customHeight="1" x14ac:dyDescent="0.2">
      <c r="D565" s="8" t="str">
        <f t="shared" si="16"/>
        <v/>
      </c>
      <c r="F565" s="7" t="str">
        <f t="shared" si="17"/>
        <v/>
      </c>
    </row>
    <row r="566" spans="4:6" ht="15.75" customHeight="1" x14ac:dyDescent="0.2">
      <c r="D566" s="8" t="str">
        <f t="shared" si="16"/>
        <v/>
      </c>
      <c r="F566" s="7" t="str">
        <f t="shared" si="17"/>
        <v/>
      </c>
    </row>
    <row r="567" spans="4:6" ht="15.75" customHeight="1" x14ac:dyDescent="0.2">
      <c r="D567" s="8" t="str">
        <f t="shared" si="16"/>
        <v/>
      </c>
      <c r="F567" s="7" t="str">
        <f t="shared" si="17"/>
        <v/>
      </c>
    </row>
    <row r="568" spans="4:6" ht="15.75" customHeight="1" x14ac:dyDescent="0.2">
      <c r="D568" s="8" t="str">
        <f t="shared" si="16"/>
        <v/>
      </c>
      <c r="F568" s="7" t="str">
        <f t="shared" si="17"/>
        <v/>
      </c>
    </row>
    <row r="569" spans="4:6" ht="15.75" customHeight="1" x14ac:dyDescent="0.2">
      <c r="D569" s="8" t="str">
        <f t="shared" si="16"/>
        <v/>
      </c>
      <c r="F569" s="7" t="str">
        <f t="shared" si="17"/>
        <v/>
      </c>
    </row>
    <row r="570" spans="4:6" ht="15.75" customHeight="1" x14ac:dyDescent="0.2">
      <c r="D570" s="8" t="str">
        <f t="shared" si="16"/>
        <v/>
      </c>
      <c r="F570" s="7" t="str">
        <f t="shared" si="17"/>
        <v/>
      </c>
    </row>
    <row r="571" spans="4:6" ht="15.75" customHeight="1" x14ac:dyDescent="0.2">
      <c r="D571" s="8" t="str">
        <f t="shared" si="16"/>
        <v/>
      </c>
      <c r="F571" s="7" t="str">
        <f t="shared" si="17"/>
        <v/>
      </c>
    </row>
    <row r="572" spans="4:6" ht="15.75" customHeight="1" x14ac:dyDescent="0.2">
      <c r="D572" s="8" t="str">
        <f t="shared" si="16"/>
        <v/>
      </c>
      <c r="F572" s="7" t="str">
        <f t="shared" si="17"/>
        <v/>
      </c>
    </row>
    <row r="573" spans="4:6" ht="15.75" customHeight="1" x14ac:dyDescent="0.2">
      <c r="D573" s="8" t="str">
        <f t="shared" si="16"/>
        <v/>
      </c>
      <c r="F573" s="7" t="str">
        <f t="shared" si="17"/>
        <v/>
      </c>
    </row>
    <row r="574" spans="4:6" ht="15.75" customHeight="1" x14ac:dyDescent="0.2">
      <c r="D574" s="8" t="str">
        <f t="shared" si="16"/>
        <v/>
      </c>
      <c r="F574" s="7" t="str">
        <f t="shared" si="17"/>
        <v/>
      </c>
    </row>
    <row r="575" spans="4:6" ht="15.75" customHeight="1" x14ac:dyDescent="0.2">
      <c r="D575" s="8" t="str">
        <f t="shared" si="16"/>
        <v/>
      </c>
      <c r="F575" s="7" t="str">
        <f t="shared" si="17"/>
        <v/>
      </c>
    </row>
    <row r="576" spans="4:6" ht="15.75" customHeight="1" x14ac:dyDescent="0.2">
      <c r="D576" s="8" t="str">
        <f t="shared" si="16"/>
        <v/>
      </c>
      <c r="F576" s="7" t="str">
        <f t="shared" si="17"/>
        <v/>
      </c>
    </row>
    <row r="577" spans="4:6" ht="15.75" customHeight="1" x14ac:dyDescent="0.2">
      <c r="D577" s="8" t="str">
        <f t="shared" si="16"/>
        <v/>
      </c>
      <c r="F577" s="7" t="str">
        <f t="shared" si="17"/>
        <v/>
      </c>
    </row>
    <row r="578" spans="4:6" ht="15.75" customHeight="1" x14ac:dyDescent="0.2">
      <c r="D578" s="8" t="str">
        <f t="shared" si="16"/>
        <v/>
      </c>
      <c r="F578" s="7" t="str">
        <f t="shared" si="17"/>
        <v/>
      </c>
    </row>
    <row r="579" spans="4:6" ht="15.75" customHeight="1" x14ac:dyDescent="0.2">
      <c r="D579" s="8" t="str">
        <f t="shared" ref="D579:D642" si="18">IF(A579="","",B579/C579)</f>
        <v/>
      </c>
      <c r="F579" s="7" t="str">
        <f t="shared" ref="F579:F642" si="19">IF(A579="","",E579*C579)</f>
        <v/>
      </c>
    </row>
    <row r="580" spans="4:6" ht="15.75" customHeight="1" x14ac:dyDescent="0.2">
      <c r="D580" s="8" t="str">
        <f t="shared" si="18"/>
        <v/>
      </c>
      <c r="F580" s="7" t="str">
        <f t="shared" si="19"/>
        <v/>
      </c>
    </row>
    <row r="581" spans="4:6" ht="15.75" customHeight="1" x14ac:dyDescent="0.2">
      <c r="D581" s="8" t="str">
        <f t="shared" si="18"/>
        <v/>
      </c>
      <c r="F581" s="7" t="str">
        <f t="shared" si="19"/>
        <v/>
      </c>
    </row>
    <row r="582" spans="4:6" ht="15.75" customHeight="1" x14ac:dyDescent="0.2">
      <c r="D582" s="8" t="str">
        <f t="shared" si="18"/>
        <v/>
      </c>
      <c r="F582" s="7" t="str">
        <f t="shared" si="19"/>
        <v/>
      </c>
    </row>
    <row r="583" spans="4:6" ht="15.75" customHeight="1" x14ac:dyDescent="0.2">
      <c r="D583" s="8" t="str">
        <f t="shared" si="18"/>
        <v/>
      </c>
      <c r="F583" s="7" t="str">
        <f t="shared" si="19"/>
        <v/>
      </c>
    </row>
    <row r="584" spans="4:6" ht="15.75" customHeight="1" x14ac:dyDescent="0.2">
      <c r="D584" s="8" t="str">
        <f t="shared" si="18"/>
        <v/>
      </c>
      <c r="F584" s="7" t="str">
        <f t="shared" si="19"/>
        <v/>
      </c>
    </row>
    <row r="585" spans="4:6" ht="15.75" customHeight="1" x14ac:dyDescent="0.2">
      <c r="D585" s="8" t="str">
        <f t="shared" si="18"/>
        <v/>
      </c>
      <c r="F585" s="7" t="str">
        <f t="shared" si="19"/>
        <v/>
      </c>
    </row>
    <row r="586" spans="4:6" ht="15.75" customHeight="1" x14ac:dyDescent="0.2">
      <c r="D586" s="8" t="str">
        <f t="shared" si="18"/>
        <v/>
      </c>
      <c r="F586" s="7" t="str">
        <f t="shared" si="19"/>
        <v/>
      </c>
    </row>
    <row r="587" spans="4:6" ht="15.75" customHeight="1" x14ac:dyDescent="0.2">
      <c r="D587" s="8" t="str">
        <f t="shared" si="18"/>
        <v/>
      </c>
      <c r="F587" s="7" t="str">
        <f t="shared" si="19"/>
        <v/>
      </c>
    </row>
    <row r="588" spans="4:6" ht="15.75" customHeight="1" x14ac:dyDescent="0.2">
      <c r="D588" s="8" t="str">
        <f t="shared" si="18"/>
        <v/>
      </c>
      <c r="F588" s="7" t="str">
        <f t="shared" si="19"/>
        <v/>
      </c>
    </row>
    <row r="589" spans="4:6" ht="15.75" customHeight="1" x14ac:dyDescent="0.2">
      <c r="D589" s="8" t="str">
        <f t="shared" si="18"/>
        <v/>
      </c>
      <c r="F589" s="7" t="str">
        <f t="shared" si="19"/>
        <v/>
      </c>
    </row>
    <row r="590" spans="4:6" ht="15.75" customHeight="1" x14ac:dyDescent="0.2">
      <c r="D590" s="8" t="str">
        <f t="shared" si="18"/>
        <v/>
      </c>
      <c r="F590" s="7" t="str">
        <f t="shared" si="19"/>
        <v/>
      </c>
    </row>
    <row r="591" spans="4:6" ht="15.75" customHeight="1" x14ac:dyDescent="0.2">
      <c r="D591" s="8" t="str">
        <f t="shared" si="18"/>
        <v/>
      </c>
      <c r="F591" s="7" t="str">
        <f t="shared" si="19"/>
        <v/>
      </c>
    </row>
    <row r="592" spans="4:6" ht="15.75" customHeight="1" x14ac:dyDescent="0.2">
      <c r="D592" s="8" t="str">
        <f t="shared" si="18"/>
        <v/>
      </c>
      <c r="F592" s="7" t="str">
        <f t="shared" si="19"/>
        <v/>
      </c>
    </row>
    <row r="593" spans="4:6" ht="15.75" customHeight="1" x14ac:dyDescent="0.2">
      <c r="D593" s="8" t="str">
        <f t="shared" si="18"/>
        <v/>
      </c>
      <c r="F593" s="7" t="str">
        <f t="shared" si="19"/>
        <v/>
      </c>
    </row>
    <row r="594" spans="4:6" ht="15.75" customHeight="1" x14ac:dyDescent="0.2">
      <c r="D594" s="8" t="str">
        <f t="shared" si="18"/>
        <v/>
      </c>
      <c r="F594" s="7" t="str">
        <f t="shared" si="19"/>
        <v/>
      </c>
    </row>
    <row r="595" spans="4:6" ht="15.75" customHeight="1" x14ac:dyDescent="0.2">
      <c r="D595" s="8" t="str">
        <f t="shared" si="18"/>
        <v/>
      </c>
      <c r="F595" s="7" t="str">
        <f t="shared" si="19"/>
        <v/>
      </c>
    </row>
    <row r="596" spans="4:6" ht="15.75" customHeight="1" x14ac:dyDescent="0.2">
      <c r="D596" s="8" t="str">
        <f t="shared" si="18"/>
        <v/>
      </c>
      <c r="F596" s="7" t="str">
        <f t="shared" si="19"/>
        <v/>
      </c>
    </row>
    <row r="597" spans="4:6" ht="15.75" customHeight="1" x14ac:dyDescent="0.2">
      <c r="D597" s="8" t="str">
        <f t="shared" si="18"/>
        <v/>
      </c>
      <c r="F597" s="7" t="str">
        <f t="shared" si="19"/>
        <v/>
      </c>
    </row>
    <row r="598" spans="4:6" ht="15.75" customHeight="1" x14ac:dyDescent="0.2">
      <c r="D598" s="8" t="str">
        <f t="shared" si="18"/>
        <v/>
      </c>
      <c r="F598" s="7" t="str">
        <f t="shared" si="19"/>
        <v/>
      </c>
    </row>
    <row r="599" spans="4:6" ht="15.75" customHeight="1" x14ac:dyDescent="0.2">
      <c r="D599" s="8" t="str">
        <f t="shared" si="18"/>
        <v/>
      </c>
      <c r="F599" s="7" t="str">
        <f t="shared" si="19"/>
        <v/>
      </c>
    </row>
    <row r="600" spans="4:6" ht="15.75" customHeight="1" x14ac:dyDescent="0.2">
      <c r="D600" s="8" t="str">
        <f t="shared" si="18"/>
        <v/>
      </c>
      <c r="F600" s="7" t="str">
        <f t="shared" si="19"/>
        <v/>
      </c>
    </row>
    <row r="601" spans="4:6" ht="15.75" customHeight="1" x14ac:dyDescent="0.2">
      <c r="D601" s="8" t="str">
        <f t="shared" si="18"/>
        <v/>
      </c>
      <c r="F601" s="7" t="str">
        <f t="shared" si="19"/>
        <v/>
      </c>
    </row>
    <row r="602" spans="4:6" ht="15.75" customHeight="1" x14ac:dyDescent="0.2">
      <c r="D602" s="8" t="str">
        <f t="shared" si="18"/>
        <v/>
      </c>
      <c r="F602" s="7" t="str">
        <f t="shared" si="19"/>
        <v/>
      </c>
    </row>
    <row r="603" spans="4:6" ht="15.75" customHeight="1" x14ac:dyDescent="0.2">
      <c r="D603" s="8" t="str">
        <f t="shared" si="18"/>
        <v/>
      </c>
      <c r="F603" s="7" t="str">
        <f t="shared" si="19"/>
        <v/>
      </c>
    </row>
    <row r="604" spans="4:6" ht="15.75" customHeight="1" x14ac:dyDescent="0.2">
      <c r="D604" s="8" t="str">
        <f t="shared" si="18"/>
        <v/>
      </c>
      <c r="F604" s="7" t="str">
        <f t="shared" si="19"/>
        <v/>
      </c>
    </row>
    <row r="605" spans="4:6" ht="15.75" customHeight="1" x14ac:dyDescent="0.2">
      <c r="D605" s="8" t="str">
        <f t="shared" si="18"/>
        <v/>
      </c>
      <c r="F605" s="7" t="str">
        <f t="shared" si="19"/>
        <v/>
      </c>
    </row>
    <row r="606" spans="4:6" ht="15.75" customHeight="1" x14ac:dyDescent="0.2">
      <c r="D606" s="8" t="str">
        <f t="shared" si="18"/>
        <v/>
      </c>
      <c r="F606" s="7" t="str">
        <f t="shared" si="19"/>
        <v/>
      </c>
    </row>
    <row r="607" spans="4:6" ht="15.75" customHeight="1" x14ac:dyDescent="0.2">
      <c r="D607" s="8" t="str">
        <f t="shared" si="18"/>
        <v/>
      </c>
      <c r="F607" s="7" t="str">
        <f t="shared" si="19"/>
        <v/>
      </c>
    </row>
    <row r="608" spans="4:6" ht="15.75" customHeight="1" x14ac:dyDescent="0.2">
      <c r="D608" s="8" t="str">
        <f t="shared" si="18"/>
        <v/>
      </c>
      <c r="F608" s="7" t="str">
        <f t="shared" si="19"/>
        <v/>
      </c>
    </row>
    <row r="609" spans="4:6" ht="15.75" customHeight="1" x14ac:dyDescent="0.2">
      <c r="D609" s="8" t="str">
        <f t="shared" si="18"/>
        <v/>
      </c>
      <c r="F609" s="7" t="str">
        <f t="shared" si="19"/>
        <v/>
      </c>
    </row>
    <row r="610" spans="4:6" ht="15.75" customHeight="1" x14ac:dyDescent="0.2">
      <c r="D610" s="8" t="str">
        <f t="shared" si="18"/>
        <v/>
      </c>
      <c r="F610" s="7" t="str">
        <f t="shared" si="19"/>
        <v/>
      </c>
    </row>
    <row r="611" spans="4:6" ht="15.75" customHeight="1" x14ac:dyDescent="0.2">
      <c r="D611" s="8" t="str">
        <f t="shared" si="18"/>
        <v/>
      </c>
      <c r="F611" s="7" t="str">
        <f t="shared" si="19"/>
        <v/>
      </c>
    </row>
    <row r="612" spans="4:6" ht="15.75" customHeight="1" x14ac:dyDescent="0.2">
      <c r="D612" s="8" t="str">
        <f t="shared" si="18"/>
        <v/>
      </c>
      <c r="F612" s="7" t="str">
        <f t="shared" si="19"/>
        <v/>
      </c>
    </row>
    <row r="613" spans="4:6" ht="15.75" customHeight="1" x14ac:dyDescent="0.2">
      <c r="D613" s="8" t="str">
        <f t="shared" si="18"/>
        <v/>
      </c>
      <c r="F613" s="7" t="str">
        <f t="shared" si="19"/>
        <v/>
      </c>
    </row>
    <row r="614" spans="4:6" ht="15.75" customHeight="1" x14ac:dyDescent="0.2">
      <c r="D614" s="8" t="str">
        <f t="shared" si="18"/>
        <v/>
      </c>
      <c r="F614" s="7" t="str">
        <f t="shared" si="19"/>
        <v/>
      </c>
    </row>
    <row r="615" spans="4:6" ht="15.75" customHeight="1" x14ac:dyDescent="0.2">
      <c r="D615" s="8" t="str">
        <f t="shared" si="18"/>
        <v/>
      </c>
      <c r="F615" s="7" t="str">
        <f t="shared" si="19"/>
        <v/>
      </c>
    </row>
    <row r="616" spans="4:6" ht="15.75" customHeight="1" x14ac:dyDescent="0.2">
      <c r="D616" s="8" t="str">
        <f t="shared" si="18"/>
        <v/>
      </c>
      <c r="F616" s="7" t="str">
        <f t="shared" si="19"/>
        <v/>
      </c>
    </row>
    <row r="617" spans="4:6" ht="15.75" customHeight="1" x14ac:dyDescent="0.2">
      <c r="D617" s="8" t="str">
        <f t="shared" si="18"/>
        <v/>
      </c>
      <c r="F617" s="7" t="str">
        <f t="shared" si="19"/>
        <v/>
      </c>
    </row>
    <row r="618" spans="4:6" ht="15.75" customHeight="1" x14ac:dyDescent="0.2">
      <c r="D618" s="8" t="str">
        <f t="shared" si="18"/>
        <v/>
      </c>
      <c r="F618" s="7" t="str">
        <f t="shared" si="19"/>
        <v/>
      </c>
    </row>
    <row r="619" spans="4:6" ht="15.75" customHeight="1" x14ac:dyDescent="0.2">
      <c r="D619" s="8" t="str">
        <f t="shared" si="18"/>
        <v/>
      </c>
      <c r="F619" s="7" t="str">
        <f t="shared" si="19"/>
        <v/>
      </c>
    </row>
    <row r="620" spans="4:6" ht="15.75" customHeight="1" x14ac:dyDescent="0.2">
      <c r="D620" s="8" t="str">
        <f t="shared" si="18"/>
        <v/>
      </c>
      <c r="F620" s="7" t="str">
        <f t="shared" si="19"/>
        <v/>
      </c>
    </row>
    <row r="621" spans="4:6" ht="15.75" customHeight="1" x14ac:dyDescent="0.2">
      <c r="D621" s="8" t="str">
        <f t="shared" si="18"/>
        <v/>
      </c>
      <c r="F621" s="7" t="str">
        <f t="shared" si="19"/>
        <v/>
      </c>
    </row>
    <row r="622" spans="4:6" ht="15.75" customHeight="1" x14ac:dyDescent="0.2">
      <c r="D622" s="8" t="str">
        <f t="shared" si="18"/>
        <v/>
      </c>
      <c r="F622" s="7" t="str">
        <f t="shared" si="19"/>
        <v/>
      </c>
    </row>
    <row r="623" spans="4:6" ht="15.75" customHeight="1" x14ac:dyDescent="0.2">
      <c r="D623" s="8" t="str">
        <f t="shared" si="18"/>
        <v/>
      </c>
      <c r="F623" s="7" t="str">
        <f t="shared" si="19"/>
        <v/>
      </c>
    </row>
    <row r="624" spans="4:6" ht="15.75" customHeight="1" x14ac:dyDescent="0.2">
      <c r="D624" s="8" t="str">
        <f t="shared" si="18"/>
        <v/>
      </c>
      <c r="F624" s="7" t="str">
        <f t="shared" si="19"/>
        <v/>
      </c>
    </row>
    <row r="625" spans="4:6" ht="15.75" customHeight="1" x14ac:dyDescent="0.2">
      <c r="D625" s="8" t="str">
        <f t="shared" si="18"/>
        <v/>
      </c>
      <c r="F625" s="7" t="str">
        <f t="shared" si="19"/>
        <v/>
      </c>
    </row>
    <row r="626" spans="4:6" ht="15.75" customHeight="1" x14ac:dyDescent="0.2">
      <c r="D626" s="8" t="str">
        <f t="shared" si="18"/>
        <v/>
      </c>
      <c r="F626" s="7" t="str">
        <f t="shared" si="19"/>
        <v/>
      </c>
    </row>
    <row r="627" spans="4:6" ht="15.75" customHeight="1" x14ac:dyDescent="0.2">
      <c r="D627" s="8" t="str">
        <f t="shared" si="18"/>
        <v/>
      </c>
      <c r="F627" s="7" t="str">
        <f t="shared" si="19"/>
        <v/>
      </c>
    </row>
    <row r="628" spans="4:6" ht="15.75" customHeight="1" x14ac:dyDescent="0.2">
      <c r="D628" s="8" t="str">
        <f t="shared" si="18"/>
        <v/>
      </c>
      <c r="F628" s="7" t="str">
        <f t="shared" si="19"/>
        <v/>
      </c>
    </row>
    <row r="629" spans="4:6" ht="15.75" customHeight="1" x14ac:dyDescent="0.2">
      <c r="D629" s="8" t="str">
        <f t="shared" si="18"/>
        <v/>
      </c>
      <c r="F629" s="7" t="str">
        <f t="shared" si="19"/>
        <v/>
      </c>
    </row>
    <row r="630" spans="4:6" ht="15.75" customHeight="1" x14ac:dyDescent="0.2">
      <c r="D630" s="8" t="str">
        <f t="shared" si="18"/>
        <v/>
      </c>
      <c r="F630" s="7" t="str">
        <f t="shared" si="19"/>
        <v/>
      </c>
    </row>
    <row r="631" spans="4:6" ht="15.75" customHeight="1" x14ac:dyDescent="0.2">
      <c r="D631" s="8" t="str">
        <f t="shared" si="18"/>
        <v/>
      </c>
      <c r="F631" s="7" t="str">
        <f t="shared" si="19"/>
        <v/>
      </c>
    </row>
    <row r="632" spans="4:6" ht="15.75" customHeight="1" x14ac:dyDescent="0.2">
      <c r="D632" s="8" t="str">
        <f t="shared" si="18"/>
        <v/>
      </c>
      <c r="F632" s="7" t="str">
        <f t="shared" si="19"/>
        <v/>
      </c>
    </row>
    <row r="633" spans="4:6" ht="15.75" customHeight="1" x14ac:dyDescent="0.2">
      <c r="D633" s="8" t="str">
        <f t="shared" si="18"/>
        <v/>
      </c>
      <c r="F633" s="7" t="str">
        <f t="shared" si="19"/>
        <v/>
      </c>
    </row>
    <row r="634" spans="4:6" ht="15.75" customHeight="1" x14ac:dyDescent="0.2">
      <c r="D634" s="8" t="str">
        <f t="shared" si="18"/>
        <v/>
      </c>
      <c r="F634" s="7" t="str">
        <f t="shared" si="19"/>
        <v/>
      </c>
    </row>
    <row r="635" spans="4:6" ht="15.75" customHeight="1" x14ac:dyDescent="0.2">
      <c r="D635" s="8" t="str">
        <f t="shared" si="18"/>
        <v/>
      </c>
      <c r="F635" s="7" t="str">
        <f t="shared" si="19"/>
        <v/>
      </c>
    </row>
    <row r="636" spans="4:6" ht="15.75" customHeight="1" x14ac:dyDescent="0.2">
      <c r="D636" s="8" t="str">
        <f t="shared" si="18"/>
        <v/>
      </c>
      <c r="F636" s="7" t="str">
        <f t="shared" si="19"/>
        <v/>
      </c>
    </row>
    <row r="637" spans="4:6" ht="15.75" customHeight="1" x14ac:dyDescent="0.2">
      <c r="D637" s="8" t="str">
        <f t="shared" si="18"/>
        <v/>
      </c>
      <c r="F637" s="7" t="str">
        <f t="shared" si="19"/>
        <v/>
      </c>
    </row>
    <row r="638" spans="4:6" ht="15.75" customHeight="1" x14ac:dyDescent="0.2">
      <c r="D638" s="8" t="str">
        <f t="shared" si="18"/>
        <v/>
      </c>
      <c r="F638" s="7" t="str">
        <f t="shared" si="19"/>
        <v/>
      </c>
    </row>
    <row r="639" spans="4:6" ht="15.75" customHeight="1" x14ac:dyDescent="0.2">
      <c r="D639" s="8" t="str">
        <f t="shared" si="18"/>
        <v/>
      </c>
      <c r="F639" s="7" t="str">
        <f t="shared" si="19"/>
        <v/>
      </c>
    </row>
    <row r="640" spans="4:6" ht="15.75" customHeight="1" x14ac:dyDescent="0.2">
      <c r="D640" s="8" t="str">
        <f t="shared" si="18"/>
        <v/>
      </c>
      <c r="F640" s="7" t="str">
        <f t="shared" si="19"/>
        <v/>
      </c>
    </row>
    <row r="641" spans="4:6" ht="15.75" customHeight="1" x14ac:dyDescent="0.2">
      <c r="D641" s="8" t="str">
        <f t="shared" si="18"/>
        <v/>
      </c>
      <c r="F641" s="7" t="str">
        <f t="shared" si="19"/>
        <v/>
      </c>
    </row>
    <row r="642" spans="4:6" ht="15.75" customHeight="1" x14ac:dyDescent="0.2">
      <c r="D642" s="8" t="str">
        <f t="shared" si="18"/>
        <v/>
      </c>
      <c r="F642" s="7" t="str">
        <f t="shared" si="19"/>
        <v/>
      </c>
    </row>
    <row r="643" spans="4:6" ht="15.75" customHeight="1" x14ac:dyDescent="0.2">
      <c r="D643" s="8" t="str">
        <f t="shared" ref="D643:D706" si="20">IF(A643="","",B643/C643)</f>
        <v/>
      </c>
      <c r="F643" s="7" t="str">
        <f t="shared" ref="F643:F706" si="21">IF(A643="","",E643*C643)</f>
        <v/>
      </c>
    </row>
    <row r="644" spans="4:6" ht="15.75" customHeight="1" x14ac:dyDescent="0.2">
      <c r="D644" s="8" t="str">
        <f t="shared" si="20"/>
        <v/>
      </c>
      <c r="F644" s="7" t="str">
        <f t="shared" si="21"/>
        <v/>
      </c>
    </row>
    <row r="645" spans="4:6" ht="15.75" customHeight="1" x14ac:dyDescent="0.2">
      <c r="D645" s="8" t="str">
        <f t="shared" si="20"/>
        <v/>
      </c>
      <c r="F645" s="7" t="str">
        <f t="shared" si="21"/>
        <v/>
      </c>
    </row>
    <row r="646" spans="4:6" ht="15.75" customHeight="1" x14ac:dyDescent="0.2">
      <c r="D646" s="8" t="str">
        <f t="shared" si="20"/>
        <v/>
      </c>
      <c r="F646" s="7" t="str">
        <f t="shared" si="21"/>
        <v/>
      </c>
    </row>
    <row r="647" spans="4:6" ht="15.75" customHeight="1" x14ac:dyDescent="0.2">
      <c r="D647" s="8" t="str">
        <f t="shared" si="20"/>
        <v/>
      </c>
      <c r="F647" s="7" t="str">
        <f t="shared" si="21"/>
        <v/>
      </c>
    </row>
    <row r="648" spans="4:6" ht="15.75" customHeight="1" x14ac:dyDescent="0.2">
      <c r="D648" s="8" t="str">
        <f t="shared" si="20"/>
        <v/>
      </c>
      <c r="F648" s="7" t="str">
        <f t="shared" si="21"/>
        <v/>
      </c>
    </row>
    <row r="649" spans="4:6" ht="15.75" customHeight="1" x14ac:dyDescent="0.2">
      <c r="D649" s="8" t="str">
        <f t="shared" si="20"/>
        <v/>
      </c>
      <c r="F649" s="7" t="str">
        <f t="shared" si="21"/>
        <v/>
      </c>
    </row>
    <row r="650" spans="4:6" ht="15.75" customHeight="1" x14ac:dyDescent="0.2">
      <c r="D650" s="8" t="str">
        <f t="shared" si="20"/>
        <v/>
      </c>
      <c r="F650" s="7" t="str">
        <f t="shared" si="21"/>
        <v/>
      </c>
    </row>
    <row r="651" spans="4:6" ht="15.75" customHeight="1" x14ac:dyDescent="0.2">
      <c r="D651" s="8" t="str">
        <f t="shared" si="20"/>
        <v/>
      </c>
      <c r="F651" s="7" t="str">
        <f t="shared" si="21"/>
        <v/>
      </c>
    </row>
    <row r="652" spans="4:6" ht="15.75" customHeight="1" x14ac:dyDescent="0.2">
      <c r="D652" s="8" t="str">
        <f t="shared" si="20"/>
        <v/>
      </c>
      <c r="F652" s="7" t="str">
        <f t="shared" si="21"/>
        <v/>
      </c>
    </row>
    <row r="653" spans="4:6" ht="15.75" customHeight="1" x14ac:dyDescent="0.2">
      <c r="D653" s="8" t="str">
        <f t="shared" si="20"/>
        <v/>
      </c>
      <c r="F653" s="7" t="str">
        <f t="shared" si="21"/>
        <v/>
      </c>
    </row>
    <row r="654" spans="4:6" ht="15.75" customHeight="1" x14ac:dyDescent="0.2">
      <c r="D654" s="8" t="str">
        <f t="shared" si="20"/>
        <v/>
      </c>
      <c r="F654" s="7" t="str">
        <f t="shared" si="21"/>
        <v/>
      </c>
    </row>
    <row r="655" spans="4:6" ht="15.75" customHeight="1" x14ac:dyDescent="0.2">
      <c r="D655" s="8" t="str">
        <f t="shared" si="20"/>
        <v/>
      </c>
      <c r="F655" s="7" t="str">
        <f t="shared" si="21"/>
        <v/>
      </c>
    </row>
    <row r="656" spans="4:6" ht="15.75" customHeight="1" x14ac:dyDescent="0.2">
      <c r="D656" s="8" t="str">
        <f t="shared" si="20"/>
        <v/>
      </c>
      <c r="F656" s="7" t="str">
        <f t="shared" si="21"/>
        <v/>
      </c>
    </row>
    <row r="657" spans="4:6" ht="15.75" customHeight="1" x14ac:dyDescent="0.2">
      <c r="D657" s="8" t="str">
        <f t="shared" si="20"/>
        <v/>
      </c>
      <c r="F657" s="7" t="str">
        <f t="shared" si="21"/>
        <v/>
      </c>
    </row>
    <row r="658" spans="4:6" ht="15.75" customHeight="1" x14ac:dyDescent="0.2">
      <c r="D658" s="8" t="str">
        <f t="shared" si="20"/>
        <v/>
      </c>
      <c r="F658" s="7" t="str">
        <f t="shared" si="21"/>
        <v/>
      </c>
    </row>
    <row r="659" spans="4:6" ht="15.75" customHeight="1" x14ac:dyDescent="0.2">
      <c r="D659" s="8" t="str">
        <f t="shared" si="20"/>
        <v/>
      </c>
      <c r="F659" s="7" t="str">
        <f t="shared" si="21"/>
        <v/>
      </c>
    </row>
    <row r="660" spans="4:6" ht="15.75" customHeight="1" x14ac:dyDescent="0.2">
      <c r="D660" s="8" t="str">
        <f t="shared" si="20"/>
        <v/>
      </c>
      <c r="F660" s="7" t="str">
        <f t="shared" si="21"/>
        <v/>
      </c>
    </row>
    <row r="661" spans="4:6" ht="15.75" customHeight="1" x14ac:dyDescent="0.2">
      <c r="D661" s="8" t="str">
        <f t="shared" si="20"/>
        <v/>
      </c>
      <c r="F661" s="7" t="str">
        <f t="shared" si="21"/>
        <v/>
      </c>
    </row>
    <row r="662" spans="4:6" ht="15.75" customHeight="1" x14ac:dyDescent="0.2">
      <c r="D662" s="8" t="str">
        <f t="shared" si="20"/>
        <v/>
      </c>
      <c r="F662" s="7" t="str">
        <f t="shared" si="21"/>
        <v/>
      </c>
    </row>
    <row r="663" spans="4:6" ht="15.75" customHeight="1" x14ac:dyDescent="0.2">
      <c r="D663" s="8" t="str">
        <f t="shared" si="20"/>
        <v/>
      </c>
      <c r="F663" s="7" t="str">
        <f t="shared" si="21"/>
        <v/>
      </c>
    </row>
    <row r="664" spans="4:6" ht="15.75" customHeight="1" x14ac:dyDescent="0.2">
      <c r="D664" s="8" t="str">
        <f t="shared" si="20"/>
        <v/>
      </c>
      <c r="F664" s="7" t="str">
        <f t="shared" si="21"/>
        <v/>
      </c>
    </row>
    <row r="665" spans="4:6" ht="15.75" customHeight="1" x14ac:dyDescent="0.2">
      <c r="D665" s="8" t="str">
        <f t="shared" si="20"/>
        <v/>
      </c>
      <c r="F665" s="7" t="str">
        <f t="shared" si="21"/>
        <v/>
      </c>
    </row>
    <row r="666" spans="4:6" ht="15.75" customHeight="1" x14ac:dyDescent="0.2">
      <c r="D666" s="8" t="str">
        <f t="shared" si="20"/>
        <v/>
      </c>
      <c r="F666" s="7" t="str">
        <f t="shared" si="21"/>
        <v/>
      </c>
    </row>
    <row r="667" spans="4:6" ht="15.75" customHeight="1" x14ac:dyDescent="0.2">
      <c r="D667" s="8" t="str">
        <f t="shared" si="20"/>
        <v/>
      </c>
      <c r="F667" s="7" t="str">
        <f t="shared" si="21"/>
        <v/>
      </c>
    </row>
    <row r="668" spans="4:6" ht="15.75" customHeight="1" x14ac:dyDescent="0.2">
      <c r="D668" s="8" t="str">
        <f t="shared" si="20"/>
        <v/>
      </c>
      <c r="F668" s="7" t="str">
        <f t="shared" si="21"/>
        <v/>
      </c>
    </row>
    <row r="669" spans="4:6" ht="15.75" customHeight="1" x14ac:dyDescent="0.2">
      <c r="D669" s="8" t="str">
        <f t="shared" si="20"/>
        <v/>
      </c>
      <c r="F669" s="7" t="str">
        <f t="shared" si="21"/>
        <v/>
      </c>
    </row>
    <row r="670" spans="4:6" ht="15.75" customHeight="1" x14ac:dyDescent="0.2">
      <c r="D670" s="8" t="str">
        <f t="shared" si="20"/>
        <v/>
      </c>
      <c r="F670" s="7" t="str">
        <f t="shared" si="21"/>
        <v/>
      </c>
    </row>
    <row r="671" spans="4:6" ht="15.75" customHeight="1" x14ac:dyDescent="0.2">
      <c r="D671" s="8" t="str">
        <f t="shared" si="20"/>
        <v/>
      </c>
      <c r="F671" s="7" t="str">
        <f t="shared" si="21"/>
        <v/>
      </c>
    </row>
    <row r="672" spans="4:6" ht="15.75" customHeight="1" x14ac:dyDescent="0.2">
      <c r="D672" s="8" t="str">
        <f t="shared" si="20"/>
        <v/>
      </c>
      <c r="F672" s="7" t="str">
        <f t="shared" si="21"/>
        <v/>
      </c>
    </row>
    <row r="673" spans="4:6" ht="15.75" customHeight="1" x14ac:dyDescent="0.2">
      <c r="D673" s="8" t="str">
        <f t="shared" si="20"/>
        <v/>
      </c>
      <c r="F673" s="7" t="str">
        <f t="shared" si="21"/>
        <v/>
      </c>
    </row>
    <row r="674" spans="4:6" ht="15.75" customHeight="1" x14ac:dyDescent="0.2">
      <c r="D674" s="8" t="str">
        <f t="shared" si="20"/>
        <v/>
      </c>
      <c r="F674" s="7" t="str">
        <f t="shared" si="21"/>
        <v/>
      </c>
    </row>
    <row r="675" spans="4:6" ht="15.75" customHeight="1" x14ac:dyDescent="0.2">
      <c r="D675" s="8" t="str">
        <f t="shared" si="20"/>
        <v/>
      </c>
      <c r="F675" s="7" t="str">
        <f t="shared" si="21"/>
        <v/>
      </c>
    </row>
    <row r="676" spans="4:6" ht="15.75" customHeight="1" x14ac:dyDescent="0.2">
      <c r="D676" s="8" t="str">
        <f t="shared" si="20"/>
        <v/>
      </c>
      <c r="F676" s="7" t="str">
        <f t="shared" si="21"/>
        <v/>
      </c>
    </row>
    <row r="677" spans="4:6" ht="15.75" customHeight="1" x14ac:dyDescent="0.2">
      <c r="D677" s="8" t="str">
        <f t="shared" si="20"/>
        <v/>
      </c>
      <c r="F677" s="7" t="str">
        <f t="shared" si="21"/>
        <v/>
      </c>
    </row>
    <row r="678" spans="4:6" ht="15.75" customHeight="1" x14ac:dyDescent="0.2">
      <c r="D678" s="8" t="str">
        <f t="shared" si="20"/>
        <v/>
      </c>
      <c r="F678" s="7" t="str">
        <f t="shared" si="21"/>
        <v/>
      </c>
    </row>
    <row r="679" spans="4:6" ht="15.75" customHeight="1" x14ac:dyDescent="0.2">
      <c r="D679" s="8" t="str">
        <f t="shared" si="20"/>
        <v/>
      </c>
      <c r="F679" s="7" t="str">
        <f t="shared" si="21"/>
        <v/>
      </c>
    </row>
    <row r="680" spans="4:6" ht="15.75" customHeight="1" x14ac:dyDescent="0.2">
      <c r="D680" s="8" t="str">
        <f t="shared" si="20"/>
        <v/>
      </c>
      <c r="F680" s="7" t="str">
        <f t="shared" si="21"/>
        <v/>
      </c>
    </row>
    <row r="681" spans="4:6" ht="15.75" customHeight="1" x14ac:dyDescent="0.2">
      <c r="D681" s="8" t="str">
        <f t="shared" si="20"/>
        <v/>
      </c>
      <c r="F681" s="7" t="str">
        <f t="shared" si="21"/>
        <v/>
      </c>
    </row>
    <row r="682" spans="4:6" ht="15.75" customHeight="1" x14ac:dyDescent="0.2">
      <c r="D682" s="8" t="str">
        <f t="shared" si="20"/>
        <v/>
      </c>
      <c r="F682" s="7" t="str">
        <f t="shared" si="21"/>
        <v/>
      </c>
    </row>
    <row r="683" spans="4:6" ht="15.75" customHeight="1" x14ac:dyDescent="0.2">
      <c r="D683" s="8" t="str">
        <f t="shared" si="20"/>
        <v/>
      </c>
      <c r="F683" s="7" t="str">
        <f t="shared" si="21"/>
        <v/>
      </c>
    </row>
    <row r="684" spans="4:6" ht="15.75" customHeight="1" x14ac:dyDescent="0.2">
      <c r="D684" s="8" t="str">
        <f t="shared" si="20"/>
        <v/>
      </c>
      <c r="F684" s="7" t="str">
        <f t="shared" si="21"/>
        <v/>
      </c>
    </row>
    <row r="685" spans="4:6" ht="15.75" customHeight="1" x14ac:dyDescent="0.2">
      <c r="D685" s="8" t="str">
        <f t="shared" si="20"/>
        <v/>
      </c>
      <c r="F685" s="7" t="str">
        <f t="shared" si="21"/>
        <v/>
      </c>
    </row>
    <row r="686" spans="4:6" ht="15.75" customHeight="1" x14ac:dyDescent="0.2">
      <c r="D686" s="8" t="str">
        <f t="shared" si="20"/>
        <v/>
      </c>
      <c r="F686" s="7" t="str">
        <f t="shared" si="21"/>
        <v/>
      </c>
    </row>
    <row r="687" spans="4:6" ht="15.75" customHeight="1" x14ac:dyDescent="0.2">
      <c r="D687" s="8" t="str">
        <f t="shared" si="20"/>
        <v/>
      </c>
      <c r="F687" s="7" t="str">
        <f t="shared" si="21"/>
        <v/>
      </c>
    </row>
    <row r="688" spans="4:6" ht="15.75" customHeight="1" x14ac:dyDescent="0.2">
      <c r="D688" s="8" t="str">
        <f t="shared" si="20"/>
        <v/>
      </c>
      <c r="F688" s="7" t="str">
        <f t="shared" si="21"/>
        <v/>
      </c>
    </row>
    <row r="689" spans="4:6" ht="15.75" customHeight="1" x14ac:dyDescent="0.2">
      <c r="D689" s="8" t="str">
        <f t="shared" si="20"/>
        <v/>
      </c>
      <c r="F689" s="7" t="str">
        <f t="shared" si="21"/>
        <v/>
      </c>
    </row>
    <row r="690" spans="4:6" ht="15.75" customHeight="1" x14ac:dyDescent="0.2">
      <c r="D690" s="8" t="str">
        <f t="shared" si="20"/>
        <v/>
      </c>
      <c r="F690" s="7" t="str">
        <f t="shared" si="21"/>
        <v/>
      </c>
    </row>
    <row r="691" spans="4:6" ht="15.75" customHeight="1" x14ac:dyDescent="0.2">
      <c r="D691" s="8" t="str">
        <f t="shared" si="20"/>
        <v/>
      </c>
      <c r="F691" s="7" t="str">
        <f t="shared" si="21"/>
        <v/>
      </c>
    </row>
    <row r="692" spans="4:6" ht="15.75" customHeight="1" x14ac:dyDescent="0.2">
      <c r="D692" s="8" t="str">
        <f t="shared" si="20"/>
        <v/>
      </c>
      <c r="F692" s="7" t="str">
        <f t="shared" si="21"/>
        <v/>
      </c>
    </row>
    <row r="693" spans="4:6" ht="15.75" customHeight="1" x14ac:dyDescent="0.2">
      <c r="D693" s="8" t="str">
        <f t="shared" si="20"/>
        <v/>
      </c>
      <c r="F693" s="7" t="str">
        <f t="shared" si="21"/>
        <v/>
      </c>
    </row>
    <row r="694" spans="4:6" ht="15.75" customHeight="1" x14ac:dyDescent="0.2">
      <c r="D694" s="8" t="str">
        <f t="shared" si="20"/>
        <v/>
      </c>
      <c r="F694" s="7" t="str">
        <f t="shared" si="21"/>
        <v/>
      </c>
    </row>
    <row r="695" spans="4:6" ht="15.75" customHeight="1" x14ac:dyDescent="0.2">
      <c r="D695" s="8" t="str">
        <f t="shared" si="20"/>
        <v/>
      </c>
      <c r="F695" s="7" t="str">
        <f t="shared" si="21"/>
        <v/>
      </c>
    </row>
    <row r="696" spans="4:6" ht="15.75" customHeight="1" x14ac:dyDescent="0.2">
      <c r="D696" s="8" t="str">
        <f t="shared" si="20"/>
        <v/>
      </c>
      <c r="F696" s="7" t="str">
        <f t="shared" si="21"/>
        <v/>
      </c>
    </row>
    <row r="697" spans="4:6" ht="15.75" customHeight="1" x14ac:dyDescent="0.2">
      <c r="D697" s="8" t="str">
        <f t="shared" si="20"/>
        <v/>
      </c>
      <c r="F697" s="7" t="str">
        <f t="shared" si="21"/>
        <v/>
      </c>
    </row>
    <row r="698" spans="4:6" ht="15.75" customHeight="1" x14ac:dyDescent="0.2">
      <c r="D698" s="8" t="str">
        <f t="shared" si="20"/>
        <v/>
      </c>
      <c r="F698" s="7" t="str">
        <f t="shared" si="21"/>
        <v/>
      </c>
    </row>
    <row r="699" spans="4:6" ht="15.75" customHeight="1" x14ac:dyDescent="0.2">
      <c r="D699" s="8" t="str">
        <f t="shared" si="20"/>
        <v/>
      </c>
      <c r="F699" s="7" t="str">
        <f t="shared" si="21"/>
        <v/>
      </c>
    </row>
    <row r="700" spans="4:6" ht="15.75" customHeight="1" x14ac:dyDescent="0.2">
      <c r="D700" s="8" t="str">
        <f t="shared" si="20"/>
        <v/>
      </c>
      <c r="F700" s="7" t="str">
        <f t="shared" si="21"/>
        <v/>
      </c>
    </row>
    <row r="701" spans="4:6" ht="15.75" customHeight="1" x14ac:dyDescent="0.2">
      <c r="D701" s="8" t="str">
        <f t="shared" si="20"/>
        <v/>
      </c>
      <c r="F701" s="7" t="str">
        <f t="shared" si="21"/>
        <v/>
      </c>
    </row>
    <row r="702" spans="4:6" ht="15.75" customHeight="1" x14ac:dyDescent="0.2">
      <c r="D702" s="8" t="str">
        <f t="shared" si="20"/>
        <v/>
      </c>
      <c r="F702" s="7" t="str">
        <f t="shared" si="21"/>
        <v/>
      </c>
    </row>
    <row r="703" spans="4:6" ht="15.75" customHeight="1" x14ac:dyDescent="0.2">
      <c r="D703" s="8" t="str">
        <f t="shared" si="20"/>
        <v/>
      </c>
      <c r="F703" s="7" t="str">
        <f t="shared" si="21"/>
        <v/>
      </c>
    </row>
    <row r="704" spans="4:6" ht="15.75" customHeight="1" x14ac:dyDescent="0.2">
      <c r="D704" s="8" t="str">
        <f t="shared" si="20"/>
        <v/>
      </c>
      <c r="F704" s="7" t="str">
        <f t="shared" si="21"/>
        <v/>
      </c>
    </row>
    <row r="705" spans="4:6" ht="15.75" customHeight="1" x14ac:dyDescent="0.2">
      <c r="D705" s="8" t="str">
        <f t="shared" si="20"/>
        <v/>
      </c>
      <c r="F705" s="7" t="str">
        <f t="shared" si="21"/>
        <v/>
      </c>
    </row>
    <row r="706" spans="4:6" ht="15.75" customHeight="1" x14ac:dyDescent="0.2">
      <c r="D706" s="8" t="str">
        <f t="shared" si="20"/>
        <v/>
      </c>
      <c r="F706" s="7" t="str">
        <f t="shared" si="21"/>
        <v/>
      </c>
    </row>
    <row r="707" spans="4:6" ht="15.75" customHeight="1" x14ac:dyDescent="0.2">
      <c r="D707" s="8" t="str">
        <f t="shared" ref="D707:D770" si="22">IF(A707="","",B707/C707)</f>
        <v/>
      </c>
      <c r="F707" s="7" t="str">
        <f t="shared" ref="F707:F770" si="23">IF(A707="","",E707*C707)</f>
        <v/>
      </c>
    </row>
    <row r="708" spans="4:6" ht="15.75" customHeight="1" x14ac:dyDescent="0.2">
      <c r="D708" s="8" t="str">
        <f t="shared" si="22"/>
        <v/>
      </c>
      <c r="F708" s="7" t="str">
        <f t="shared" si="23"/>
        <v/>
      </c>
    </row>
    <row r="709" spans="4:6" ht="15.75" customHeight="1" x14ac:dyDescent="0.2">
      <c r="D709" s="8" t="str">
        <f t="shared" si="22"/>
        <v/>
      </c>
      <c r="F709" s="7" t="str">
        <f t="shared" si="23"/>
        <v/>
      </c>
    </row>
    <row r="710" spans="4:6" ht="15.75" customHeight="1" x14ac:dyDescent="0.2">
      <c r="D710" s="8" t="str">
        <f t="shared" si="22"/>
        <v/>
      </c>
      <c r="F710" s="7" t="str">
        <f t="shared" si="23"/>
        <v/>
      </c>
    </row>
    <row r="711" spans="4:6" ht="15.75" customHeight="1" x14ac:dyDescent="0.2">
      <c r="D711" s="8" t="str">
        <f t="shared" si="22"/>
        <v/>
      </c>
      <c r="F711" s="7" t="str">
        <f t="shared" si="23"/>
        <v/>
      </c>
    </row>
    <row r="712" spans="4:6" ht="15.75" customHeight="1" x14ac:dyDescent="0.2">
      <c r="D712" s="8" t="str">
        <f t="shared" si="22"/>
        <v/>
      </c>
      <c r="F712" s="7" t="str">
        <f t="shared" si="23"/>
        <v/>
      </c>
    </row>
    <row r="713" spans="4:6" ht="15.75" customHeight="1" x14ac:dyDescent="0.2">
      <c r="D713" s="8" t="str">
        <f t="shared" si="22"/>
        <v/>
      </c>
      <c r="F713" s="7" t="str">
        <f t="shared" si="23"/>
        <v/>
      </c>
    </row>
    <row r="714" spans="4:6" ht="15.75" customHeight="1" x14ac:dyDescent="0.2">
      <c r="D714" s="8" t="str">
        <f t="shared" si="22"/>
        <v/>
      </c>
      <c r="F714" s="7" t="str">
        <f t="shared" si="23"/>
        <v/>
      </c>
    </row>
    <row r="715" spans="4:6" ht="15.75" customHeight="1" x14ac:dyDescent="0.2">
      <c r="D715" s="8" t="str">
        <f t="shared" si="22"/>
        <v/>
      </c>
      <c r="F715" s="7" t="str">
        <f t="shared" si="23"/>
        <v/>
      </c>
    </row>
    <row r="716" spans="4:6" ht="15.75" customHeight="1" x14ac:dyDescent="0.2">
      <c r="D716" s="8" t="str">
        <f t="shared" si="22"/>
        <v/>
      </c>
      <c r="F716" s="7" t="str">
        <f t="shared" si="23"/>
        <v/>
      </c>
    </row>
    <row r="717" spans="4:6" ht="15.75" customHeight="1" x14ac:dyDescent="0.2">
      <c r="D717" s="8" t="str">
        <f t="shared" si="22"/>
        <v/>
      </c>
      <c r="F717" s="7" t="str">
        <f t="shared" si="23"/>
        <v/>
      </c>
    </row>
    <row r="718" spans="4:6" ht="15.75" customHeight="1" x14ac:dyDescent="0.2">
      <c r="D718" s="8" t="str">
        <f t="shared" si="22"/>
        <v/>
      </c>
      <c r="F718" s="7" t="str">
        <f t="shared" si="23"/>
        <v/>
      </c>
    </row>
    <row r="719" spans="4:6" ht="15.75" customHeight="1" x14ac:dyDescent="0.2">
      <c r="D719" s="8" t="str">
        <f t="shared" si="22"/>
        <v/>
      </c>
      <c r="F719" s="7" t="str">
        <f t="shared" si="23"/>
        <v/>
      </c>
    </row>
    <row r="720" spans="4:6" ht="15.75" customHeight="1" x14ac:dyDescent="0.2">
      <c r="D720" s="8" t="str">
        <f t="shared" si="22"/>
        <v/>
      </c>
      <c r="F720" s="7" t="str">
        <f t="shared" si="23"/>
        <v/>
      </c>
    </row>
    <row r="721" spans="4:6" ht="15.75" customHeight="1" x14ac:dyDescent="0.2">
      <c r="D721" s="8" t="str">
        <f t="shared" si="22"/>
        <v/>
      </c>
      <c r="F721" s="7" t="str">
        <f t="shared" si="23"/>
        <v/>
      </c>
    </row>
    <row r="722" spans="4:6" ht="15.75" customHeight="1" x14ac:dyDescent="0.2">
      <c r="D722" s="8" t="str">
        <f t="shared" si="22"/>
        <v/>
      </c>
      <c r="F722" s="7" t="str">
        <f t="shared" si="23"/>
        <v/>
      </c>
    </row>
    <row r="723" spans="4:6" ht="15.75" customHeight="1" x14ac:dyDescent="0.2">
      <c r="D723" s="8" t="str">
        <f t="shared" si="22"/>
        <v/>
      </c>
      <c r="F723" s="7" t="str">
        <f t="shared" si="23"/>
        <v/>
      </c>
    </row>
    <row r="724" spans="4:6" ht="15.75" customHeight="1" x14ac:dyDescent="0.2">
      <c r="D724" s="8" t="str">
        <f t="shared" si="22"/>
        <v/>
      </c>
      <c r="F724" s="7" t="str">
        <f t="shared" si="23"/>
        <v/>
      </c>
    </row>
    <row r="725" spans="4:6" ht="15.75" customHeight="1" x14ac:dyDescent="0.2">
      <c r="D725" s="8" t="str">
        <f t="shared" si="22"/>
        <v/>
      </c>
      <c r="F725" s="7" t="str">
        <f t="shared" si="23"/>
        <v/>
      </c>
    </row>
    <row r="726" spans="4:6" ht="15.75" customHeight="1" x14ac:dyDescent="0.2">
      <c r="D726" s="8" t="str">
        <f t="shared" si="22"/>
        <v/>
      </c>
      <c r="F726" s="7" t="str">
        <f t="shared" si="23"/>
        <v/>
      </c>
    </row>
    <row r="727" spans="4:6" ht="15.75" customHeight="1" x14ac:dyDescent="0.2">
      <c r="D727" s="8" t="str">
        <f t="shared" si="22"/>
        <v/>
      </c>
      <c r="F727" s="7" t="str">
        <f t="shared" si="23"/>
        <v/>
      </c>
    </row>
    <row r="728" spans="4:6" ht="15.75" customHeight="1" x14ac:dyDescent="0.2">
      <c r="D728" s="8" t="str">
        <f t="shared" si="22"/>
        <v/>
      </c>
      <c r="F728" s="7" t="str">
        <f t="shared" si="23"/>
        <v/>
      </c>
    </row>
    <row r="729" spans="4:6" ht="15.75" customHeight="1" x14ac:dyDescent="0.2">
      <c r="D729" s="8" t="str">
        <f t="shared" si="22"/>
        <v/>
      </c>
      <c r="F729" s="7" t="str">
        <f t="shared" si="23"/>
        <v/>
      </c>
    </row>
    <row r="730" spans="4:6" ht="15.75" customHeight="1" x14ac:dyDescent="0.2">
      <c r="D730" s="8" t="str">
        <f t="shared" si="22"/>
        <v/>
      </c>
      <c r="F730" s="7" t="str">
        <f t="shared" si="23"/>
        <v/>
      </c>
    </row>
    <row r="731" spans="4:6" ht="15.75" customHeight="1" x14ac:dyDescent="0.2">
      <c r="D731" s="8" t="str">
        <f t="shared" si="22"/>
        <v/>
      </c>
      <c r="F731" s="7" t="str">
        <f t="shared" si="23"/>
        <v/>
      </c>
    </row>
    <row r="732" spans="4:6" ht="15.75" customHeight="1" x14ac:dyDescent="0.2">
      <c r="D732" s="8" t="str">
        <f t="shared" si="22"/>
        <v/>
      </c>
      <c r="F732" s="7" t="str">
        <f t="shared" si="23"/>
        <v/>
      </c>
    </row>
    <row r="733" spans="4:6" ht="15.75" customHeight="1" x14ac:dyDescent="0.2">
      <c r="D733" s="8" t="str">
        <f t="shared" si="22"/>
        <v/>
      </c>
      <c r="F733" s="7" t="str">
        <f t="shared" si="23"/>
        <v/>
      </c>
    </row>
    <row r="734" spans="4:6" ht="15.75" customHeight="1" x14ac:dyDescent="0.2">
      <c r="D734" s="8" t="str">
        <f t="shared" si="22"/>
        <v/>
      </c>
      <c r="F734" s="7" t="str">
        <f t="shared" si="23"/>
        <v/>
      </c>
    </row>
    <row r="735" spans="4:6" ht="15.75" customHeight="1" x14ac:dyDescent="0.2">
      <c r="D735" s="8" t="str">
        <f t="shared" si="22"/>
        <v/>
      </c>
      <c r="F735" s="7" t="str">
        <f t="shared" si="23"/>
        <v/>
      </c>
    </row>
    <row r="736" spans="4:6" ht="15.75" customHeight="1" x14ac:dyDescent="0.2">
      <c r="D736" s="8" t="str">
        <f t="shared" si="22"/>
        <v/>
      </c>
      <c r="F736" s="7" t="str">
        <f t="shared" si="23"/>
        <v/>
      </c>
    </row>
    <row r="737" spans="4:6" ht="15.75" customHeight="1" x14ac:dyDescent="0.2">
      <c r="D737" s="8" t="str">
        <f t="shared" si="22"/>
        <v/>
      </c>
      <c r="F737" s="7" t="str">
        <f t="shared" si="23"/>
        <v/>
      </c>
    </row>
    <row r="738" spans="4:6" ht="15.75" customHeight="1" x14ac:dyDescent="0.2">
      <c r="D738" s="8" t="str">
        <f t="shared" si="22"/>
        <v/>
      </c>
      <c r="F738" s="7" t="str">
        <f t="shared" si="23"/>
        <v/>
      </c>
    </row>
    <row r="739" spans="4:6" ht="15.75" customHeight="1" x14ac:dyDescent="0.2">
      <c r="D739" s="8" t="str">
        <f t="shared" si="22"/>
        <v/>
      </c>
      <c r="F739" s="7" t="str">
        <f t="shared" si="23"/>
        <v/>
      </c>
    </row>
    <row r="740" spans="4:6" ht="15.75" customHeight="1" x14ac:dyDescent="0.2">
      <c r="D740" s="8" t="str">
        <f t="shared" si="22"/>
        <v/>
      </c>
      <c r="F740" s="7" t="str">
        <f t="shared" si="23"/>
        <v/>
      </c>
    </row>
    <row r="741" spans="4:6" ht="15.75" customHeight="1" x14ac:dyDescent="0.2">
      <c r="D741" s="8" t="str">
        <f t="shared" si="22"/>
        <v/>
      </c>
      <c r="F741" s="7" t="str">
        <f t="shared" si="23"/>
        <v/>
      </c>
    </row>
    <row r="742" spans="4:6" ht="15.75" customHeight="1" x14ac:dyDescent="0.2">
      <c r="D742" s="8" t="str">
        <f t="shared" si="22"/>
        <v/>
      </c>
      <c r="F742" s="7" t="str">
        <f t="shared" si="23"/>
        <v/>
      </c>
    </row>
    <row r="743" spans="4:6" ht="15.75" customHeight="1" x14ac:dyDescent="0.2">
      <c r="D743" s="8" t="str">
        <f t="shared" si="22"/>
        <v/>
      </c>
      <c r="F743" s="7" t="str">
        <f t="shared" si="23"/>
        <v/>
      </c>
    </row>
    <row r="744" spans="4:6" ht="15.75" customHeight="1" x14ac:dyDescent="0.2">
      <c r="D744" s="8" t="str">
        <f t="shared" si="22"/>
        <v/>
      </c>
      <c r="F744" s="7" t="str">
        <f t="shared" si="23"/>
        <v/>
      </c>
    </row>
    <row r="745" spans="4:6" ht="15.75" customHeight="1" x14ac:dyDescent="0.2">
      <c r="D745" s="8" t="str">
        <f t="shared" si="22"/>
        <v/>
      </c>
      <c r="F745" s="7" t="str">
        <f t="shared" si="23"/>
        <v/>
      </c>
    </row>
    <row r="746" spans="4:6" ht="15.75" customHeight="1" x14ac:dyDescent="0.2">
      <c r="D746" s="8" t="str">
        <f t="shared" si="22"/>
        <v/>
      </c>
      <c r="F746" s="7" t="str">
        <f t="shared" si="23"/>
        <v/>
      </c>
    </row>
    <row r="747" spans="4:6" ht="15.75" customHeight="1" x14ac:dyDescent="0.2">
      <c r="D747" s="8" t="str">
        <f t="shared" si="22"/>
        <v/>
      </c>
      <c r="F747" s="7" t="str">
        <f t="shared" si="23"/>
        <v/>
      </c>
    </row>
    <row r="748" spans="4:6" ht="15.75" customHeight="1" x14ac:dyDescent="0.2">
      <c r="D748" s="8" t="str">
        <f t="shared" si="22"/>
        <v/>
      </c>
      <c r="F748" s="7" t="str">
        <f t="shared" si="23"/>
        <v/>
      </c>
    </row>
    <row r="749" spans="4:6" ht="15.75" customHeight="1" x14ac:dyDescent="0.2">
      <c r="D749" s="8" t="str">
        <f t="shared" si="22"/>
        <v/>
      </c>
      <c r="F749" s="7" t="str">
        <f t="shared" si="23"/>
        <v/>
      </c>
    </row>
    <row r="750" spans="4:6" ht="15.75" customHeight="1" x14ac:dyDescent="0.2">
      <c r="D750" s="8" t="str">
        <f t="shared" si="22"/>
        <v/>
      </c>
      <c r="F750" s="7" t="str">
        <f t="shared" si="23"/>
        <v/>
      </c>
    </row>
    <row r="751" spans="4:6" ht="15.75" customHeight="1" x14ac:dyDescent="0.2">
      <c r="D751" s="8" t="str">
        <f t="shared" si="22"/>
        <v/>
      </c>
      <c r="F751" s="7" t="str">
        <f t="shared" si="23"/>
        <v/>
      </c>
    </row>
    <row r="752" spans="4:6" ht="15.75" customHeight="1" x14ac:dyDescent="0.2">
      <c r="D752" s="8" t="str">
        <f t="shared" si="22"/>
        <v/>
      </c>
      <c r="F752" s="7" t="str">
        <f t="shared" si="23"/>
        <v/>
      </c>
    </row>
    <row r="753" spans="4:6" ht="15.75" customHeight="1" x14ac:dyDescent="0.2">
      <c r="D753" s="8" t="str">
        <f t="shared" si="22"/>
        <v/>
      </c>
      <c r="F753" s="7" t="str">
        <f t="shared" si="23"/>
        <v/>
      </c>
    </row>
    <row r="754" spans="4:6" ht="15.75" customHeight="1" x14ac:dyDescent="0.2">
      <c r="D754" s="8" t="str">
        <f t="shared" si="22"/>
        <v/>
      </c>
      <c r="F754" s="7" t="str">
        <f t="shared" si="23"/>
        <v/>
      </c>
    </row>
    <row r="755" spans="4:6" ht="15.75" customHeight="1" x14ac:dyDescent="0.2">
      <c r="D755" s="8" t="str">
        <f t="shared" si="22"/>
        <v/>
      </c>
      <c r="F755" s="7" t="str">
        <f t="shared" si="23"/>
        <v/>
      </c>
    </row>
    <row r="756" spans="4:6" ht="15.75" customHeight="1" x14ac:dyDescent="0.2">
      <c r="D756" s="8" t="str">
        <f t="shared" si="22"/>
        <v/>
      </c>
      <c r="F756" s="7" t="str">
        <f t="shared" si="23"/>
        <v/>
      </c>
    </row>
    <row r="757" spans="4:6" ht="15.75" customHeight="1" x14ac:dyDescent="0.2">
      <c r="D757" s="8" t="str">
        <f t="shared" si="22"/>
        <v/>
      </c>
      <c r="F757" s="7" t="str">
        <f t="shared" si="23"/>
        <v/>
      </c>
    </row>
    <row r="758" spans="4:6" ht="15.75" customHeight="1" x14ac:dyDescent="0.2">
      <c r="D758" s="8" t="str">
        <f t="shared" si="22"/>
        <v/>
      </c>
      <c r="F758" s="7" t="str">
        <f t="shared" si="23"/>
        <v/>
      </c>
    </row>
    <row r="759" spans="4:6" ht="15.75" customHeight="1" x14ac:dyDescent="0.2">
      <c r="D759" s="8" t="str">
        <f t="shared" si="22"/>
        <v/>
      </c>
      <c r="F759" s="7" t="str">
        <f t="shared" si="23"/>
        <v/>
      </c>
    </row>
    <row r="760" spans="4:6" ht="15.75" customHeight="1" x14ac:dyDescent="0.2">
      <c r="D760" s="8" t="str">
        <f t="shared" si="22"/>
        <v/>
      </c>
      <c r="F760" s="7" t="str">
        <f t="shared" si="23"/>
        <v/>
      </c>
    </row>
    <row r="761" spans="4:6" ht="15.75" customHeight="1" x14ac:dyDescent="0.2">
      <c r="D761" s="8" t="str">
        <f t="shared" si="22"/>
        <v/>
      </c>
      <c r="F761" s="7" t="str">
        <f t="shared" si="23"/>
        <v/>
      </c>
    </row>
    <row r="762" spans="4:6" ht="15.75" customHeight="1" x14ac:dyDescent="0.2">
      <c r="D762" s="8" t="str">
        <f t="shared" si="22"/>
        <v/>
      </c>
      <c r="F762" s="7" t="str">
        <f t="shared" si="23"/>
        <v/>
      </c>
    </row>
    <row r="763" spans="4:6" ht="15.75" customHeight="1" x14ac:dyDescent="0.2">
      <c r="D763" s="8" t="str">
        <f t="shared" si="22"/>
        <v/>
      </c>
      <c r="F763" s="7" t="str">
        <f t="shared" si="23"/>
        <v/>
      </c>
    </row>
    <row r="764" spans="4:6" ht="15.75" customHeight="1" x14ac:dyDescent="0.2">
      <c r="D764" s="8" t="str">
        <f t="shared" si="22"/>
        <v/>
      </c>
      <c r="F764" s="7" t="str">
        <f t="shared" si="23"/>
        <v/>
      </c>
    </row>
    <row r="765" spans="4:6" ht="15.75" customHeight="1" x14ac:dyDescent="0.2">
      <c r="D765" s="8" t="str">
        <f t="shared" si="22"/>
        <v/>
      </c>
      <c r="F765" s="7" t="str">
        <f t="shared" si="23"/>
        <v/>
      </c>
    </row>
    <row r="766" spans="4:6" ht="15.75" customHeight="1" x14ac:dyDescent="0.2">
      <c r="D766" s="8" t="str">
        <f t="shared" si="22"/>
        <v/>
      </c>
      <c r="F766" s="7" t="str">
        <f t="shared" si="23"/>
        <v/>
      </c>
    </row>
    <row r="767" spans="4:6" ht="15.75" customHeight="1" x14ac:dyDescent="0.2">
      <c r="D767" s="8" t="str">
        <f t="shared" si="22"/>
        <v/>
      </c>
      <c r="F767" s="7" t="str">
        <f t="shared" si="23"/>
        <v/>
      </c>
    </row>
    <row r="768" spans="4:6" ht="15.75" customHeight="1" x14ac:dyDescent="0.2">
      <c r="D768" s="8" t="str">
        <f t="shared" si="22"/>
        <v/>
      </c>
      <c r="F768" s="7" t="str">
        <f t="shared" si="23"/>
        <v/>
      </c>
    </row>
    <row r="769" spans="4:6" ht="15.75" customHeight="1" x14ac:dyDescent="0.2">
      <c r="D769" s="8" t="str">
        <f t="shared" si="22"/>
        <v/>
      </c>
      <c r="F769" s="7" t="str">
        <f t="shared" si="23"/>
        <v/>
      </c>
    </row>
    <row r="770" spans="4:6" ht="15.75" customHeight="1" x14ac:dyDescent="0.2">
      <c r="D770" s="8" t="str">
        <f t="shared" si="22"/>
        <v/>
      </c>
      <c r="F770" s="7" t="str">
        <f t="shared" si="23"/>
        <v/>
      </c>
    </row>
    <row r="771" spans="4:6" ht="15.75" customHeight="1" x14ac:dyDescent="0.2">
      <c r="D771" s="8" t="str">
        <f t="shared" ref="D771:D834" si="24">IF(A771="","",B771/C771)</f>
        <v/>
      </c>
      <c r="F771" s="7" t="str">
        <f t="shared" ref="F771:F834" si="25">IF(A771="","",E771*C771)</f>
        <v/>
      </c>
    </row>
    <row r="772" spans="4:6" ht="15.75" customHeight="1" x14ac:dyDescent="0.2">
      <c r="D772" s="8" t="str">
        <f t="shared" si="24"/>
        <v/>
      </c>
      <c r="F772" s="7" t="str">
        <f t="shared" si="25"/>
        <v/>
      </c>
    </row>
    <row r="773" spans="4:6" ht="15.75" customHeight="1" x14ac:dyDescent="0.2">
      <c r="D773" s="8" t="str">
        <f t="shared" si="24"/>
        <v/>
      </c>
      <c r="F773" s="7" t="str">
        <f t="shared" si="25"/>
        <v/>
      </c>
    </row>
    <row r="774" spans="4:6" ht="15.75" customHeight="1" x14ac:dyDescent="0.2">
      <c r="D774" s="8" t="str">
        <f t="shared" si="24"/>
        <v/>
      </c>
      <c r="F774" s="7" t="str">
        <f t="shared" si="25"/>
        <v/>
      </c>
    </row>
    <row r="775" spans="4:6" ht="15.75" customHeight="1" x14ac:dyDescent="0.2">
      <c r="D775" s="8" t="str">
        <f t="shared" si="24"/>
        <v/>
      </c>
      <c r="F775" s="7" t="str">
        <f t="shared" si="25"/>
        <v/>
      </c>
    </row>
    <row r="776" spans="4:6" ht="15.75" customHeight="1" x14ac:dyDescent="0.2">
      <c r="D776" s="8" t="str">
        <f t="shared" si="24"/>
        <v/>
      </c>
      <c r="F776" s="7" t="str">
        <f t="shared" si="25"/>
        <v/>
      </c>
    </row>
    <row r="777" spans="4:6" ht="15.75" customHeight="1" x14ac:dyDescent="0.2">
      <c r="D777" s="8" t="str">
        <f t="shared" si="24"/>
        <v/>
      </c>
      <c r="F777" s="7" t="str">
        <f t="shared" si="25"/>
        <v/>
      </c>
    </row>
    <row r="778" spans="4:6" ht="15.75" customHeight="1" x14ac:dyDescent="0.2">
      <c r="D778" s="8" t="str">
        <f t="shared" si="24"/>
        <v/>
      </c>
      <c r="F778" s="7" t="str">
        <f t="shared" si="25"/>
        <v/>
      </c>
    </row>
    <row r="779" spans="4:6" ht="15.75" customHeight="1" x14ac:dyDescent="0.2">
      <c r="D779" s="8" t="str">
        <f t="shared" si="24"/>
        <v/>
      </c>
      <c r="F779" s="7" t="str">
        <f t="shared" si="25"/>
        <v/>
      </c>
    </row>
    <row r="780" spans="4:6" ht="15.75" customHeight="1" x14ac:dyDescent="0.2">
      <c r="D780" s="8" t="str">
        <f t="shared" si="24"/>
        <v/>
      </c>
      <c r="F780" s="7" t="str">
        <f t="shared" si="25"/>
        <v/>
      </c>
    </row>
    <row r="781" spans="4:6" ht="15.75" customHeight="1" x14ac:dyDescent="0.2">
      <c r="D781" s="8" t="str">
        <f t="shared" si="24"/>
        <v/>
      </c>
      <c r="F781" s="7" t="str">
        <f t="shared" si="25"/>
        <v/>
      </c>
    </row>
    <row r="782" spans="4:6" ht="15.75" customHeight="1" x14ac:dyDescent="0.2">
      <c r="D782" s="8" t="str">
        <f t="shared" si="24"/>
        <v/>
      </c>
      <c r="F782" s="7" t="str">
        <f t="shared" si="25"/>
        <v/>
      </c>
    </row>
    <row r="783" spans="4:6" ht="15.75" customHeight="1" x14ac:dyDescent="0.2">
      <c r="D783" s="8" t="str">
        <f t="shared" si="24"/>
        <v/>
      </c>
      <c r="F783" s="7" t="str">
        <f t="shared" si="25"/>
        <v/>
      </c>
    </row>
    <row r="784" spans="4:6" ht="15.75" customHeight="1" x14ac:dyDescent="0.2">
      <c r="D784" s="8" t="str">
        <f t="shared" si="24"/>
        <v/>
      </c>
      <c r="F784" s="7" t="str">
        <f t="shared" si="25"/>
        <v/>
      </c>
    </row>
    <row r="785" spans="4:6" ht="15.75" customHeight="1" x14ac:dyDescent="0.2">
      <c r="D785" s="8" t="str">
        <f t="shared" si="24"/>
        <v/>
      </c>
      <c r="F785" s="7" t="str">
        <f t="shared" si="25"/>
        <v/>
      </c>
    </row>
    <row r="786" spans="4:6" ht="15.75" customHeight="1" x14ac:dyDescent="0.2">
      <c r="D786" s="8" t="str">
        <f t="shared" si="24"/>
        <v/>
      </c>
      <c r="F786" s="7" t="str">
        <f t="shared" si="25"/>
        <v/>
      </c>
    </row>
    <row r="787" spans="4:6" ht="15.75" customHeight="1" x14ac:dyDescent="0.2">
      <c r="D787" s="8" t="str">
        <f t="shared" si="24"/>
        <v/>
      </c>
      <c r="F787" s="7" t="str">
        <f t="shared" si="25"/>
        <v/>
      </c>
    </row>
    <row r="788" spans="4:6" ht="15.75" customHeight="1" x14ac:dyDescent="0.2">
      <c r="D788" s="8" t="str">
        <f t="shared" si="24"/>
        <v/>
      </c>
      <c r="F788" s="7" t="str">
        <f t="shared" si="25"/>
        <v/>
      </c>
    </row>
    <row r="789" spans="4:6" ht="15.75" customHeight="1" x14ac:dyDescent="0.2">
      <c r="D789" s="8" t="str">
        <f t="shared" si="24"/>
        <v/>
      </c>
      <c r="F789" s="7" t="str">
        <f t="shared" si="25"/>
        <v/>
      </c>
    </row>
    <row r="790" spans="4:6" ht="15.75" customHeight="1" x14ac:dyDescent="0.2">
      <c r="D790" s="8" t="str">
        <f t="shared" si="24"/>
        <v/>
      </c>
      <c r="F790" s="7" t="str">
        <f t="shared" si="25"/>
        <v/>
      </c>
    </row>
    <row r="791" spans="4:6" ht="15.75" customHeight="1" x14ac:dyDescent="0.2">
      <c r="D791" s="8" t="str">
        <f t="shared" si="24"/>
        <v/>
      </c>
      <c r="F791" s="7" t="str">
        <f t="shared" si="25"/>
        <v/>
      </c>
    </row>
    <row r="792" spans="4:6" ht="15.75" customHeight="1" x14ac:dyDescent="0.2">
      <c r="D792" s="8" t="str">
        <f t="shared" si="24"/>
        <v/>
      </c>
      <c r="F792" s="7" t="str">
        <f t="shared" si="25"/>
        <v/>
      </c>
    </row>
    <row r="793" spans="4:6" ht="15.75" customHeight="1" x14ac:dyDescent="0.2">
      <c r="D793" s="8" t="str">
        <f t="shared" si="24"/>
        <v/>
      </c>
      <c r="F793" s="7" t="str">
        <f t="shared" si="25"/>
        <v/>
      </c>
    </row>
    <row r="794" spans="4:6" ht="15.75" customHeight="1" x14ac:dyDescent="0.2">
      <c r="D794" s="8" t="str">
        <f t="shared" si="24"/>
        <v/>
      </c>
      <c r="F794" s="7" t="str">
        <f t="shared" si="25"/>
        <v/>
      </c>
    </row>
    <row r="795" spans="4:6" ht="15.75" customHeight="1" x14ac:dyDescent="0.2">
      <c r="D795" s="8" t="str">
        <f t="shared" si="24"/>
        <v/>
      </c>
      <c r="F795" s="7" t="str">
        <f t="shared" si="25"/>
        <v/>
      </c>
    </row>
    <row r="796" spans="4:6" ht="15.75" customHeight="1" x14ac:dyDescent="0.2">
      <c r="D796" s="8" t="str">
        <f t="shared" si="24"/>
        <v/>
      </c>
      <c r="F796" s="7" t="str">
        <f t="shared" si="25"/>
        <v/>
      </c>
    </row>
    <row r="797" spans="4:6" ht="15.75" customHeight="1" x14ac:dyDescent="0.2">
      <c r="D797" s="8" t="str">
        <f t="shared" si="24"/>
        <v/>
      </c>
      <c r="F797" s="7" t="str">
        <f t="shared" si="25"/>
        <v/>
      </c>
    </row>
    <row r="798" spans="4:6" ht="15.75" customHeight="1" x14ac:dyDescent="0.2">
      <c r="D798" s="8" t="str">
        <f t="shared" si="24"/>
        <v/>
      </c>
      <c r="F798" s="7" t="str">
        <f t="shared" si="25"/>
        <v/>
      </c>
    </row>
    <row r="799" spans="4:6" ht="15.75" customHeight="1" x14ac:dyDescent="0.2">
      <c r="D799" s="8" t="str">
        <f t="shared" si="24"/>
        <v/>
      </c>
      <c r="F799" s="7" t="str">
        <f t="shared" si="25"/>
        <v/>
      </c>
    </row>
    <row r="800" spans="4:6" ht="15.75" customHeight="1" x14ac:dyDescent="0.2">
      <c r="D800" s="8" t="str">
        <f t="shared" si="24"/>
        <v/>
      </c>
      <c r="F800" s="7" t="str">
        <f t="shared" si="25"/>
        <v/>
      </c>
    </row>
    <row r="801" spans="4:6" ht="15.75" customHeight="1" x14ac:dyDescent="0.2">
      <c r="D801" s="8" t="str">
        <f t="shared" si="24"/>
        <v/>
      </c>
      <c r="F801" s="7" t="str">
        <f t="shared" si="25"/>
        <v/>
      </c>
    </row>
    <row r="802" spans="4:6" ht="15.75" customHeight="1" x14ac:dyDescent="0.2">
      <c r="D802" s="8" t="str">
        <f t="shared" si="24"/>
        <v/>
      </c>
      <c r="F802" s="7" t="str">
        <f t="shared" si="25"/>
        <v/>
      </c>
    </row>
    <row r="803" spans="4:6" ht="15.75" customHeight="1" x14ac:dyDescent="0.2">
      <c r="D803" s="8" t="str">
        <f t="shared" si="24"/>
        <v/>
      </c>
      <c r="F803" s="7" t="str">
        <f t="shared" si="25"/>
        <v/>
      </c>
    </row>
    <row r="804" spans="4:6" ht="15.75" customHeight="1" x14ac:dyDescent="0.2">
      <c r="D804" s="8" t="str">
        <f t="shared" si="24"/>
        <v/>
      </c>
      <c r="F804" s="7" t="str">
        <f t="shared" si="25"/>
        <v/>
      </c>
    </row>
    <row r="805" spans="4:6" ht="15.75" customHeight="1" x14ac:dyDescent="0.2">
      <c r="D805" s="8" t="str">
        <f t="shared" si="24"/>
        <v/>
      </c>
      <c r="F805" s="7" t="str">
        <f t="shared" si="25"/>
        <v/>
      </c>
    </row>
    <row r="806" spans="4:6" ht="15.75" customHeight="1" x14ac:dyDescent="0.2">
      <c r="D806" s="8" t="str">
        <f t="shared" si="24"/>
        <v/>
      </c>
      <c r="F806" s="7" t="str">
        <f t="shared" si="25"/>
        <v/>
      </c>
    </row>
    <row r="807" spans="4:6" ht="15.75" customHeight="1" x14ac:dyDescent="0.2">
      <c r="D807" s="8" t="str">
        <f t="shared" si="24"/>
        <v/>
      </c>
      <c r="F807" s="7" t="str">
        <f t="shared" si="25"/>
        <v/>
      </c>
    </row>
    <row r="808" spans="4:6" ht="15.75" customHeight="1" x14ac:dyDescent="0.2">
      <c r="D808" s="8" t="str">
        <f t="shared" si="24"/>
        <v/>
      </c>
      <c r="F808" s="7" t="str">
        <f t="shared" si="25"/>
        <v/>
      </c>
    </row>
    <row r="809" spans="4:6" ht="15.75" customHeight="1" x14ac:dyDescent="0.2">
      <c r="D809" s="8" t="str">
        <f t="shared" si="24"/>
        <v/>
      </c>
      <c r="F809" s="7" t="str">
        <f t="shared" si="25"/>
        <v/>
      </c>
    </row>
    <row r="810" spans="4:6" ht="15.75" customHeight="1" x14ac:dyDescent="0.2">
      <c r="D810" s="8" t="str">
        <f t="shared" si="24"/>
        <v/>
      </c>
      <c r="F810" s="7" t="str">
        <f t="shared" si="25"/>
        <v/>
      </c>
    </row>
    <row r="811" spans="4:6" ht="15.75" customHeight="1" x14ac:dyDescent="0.2">
      <c r="D811" s="8" t="str">
        <f t="shared" si="24"/>
        <v/>
      </c>
      <c r="F811" s="7" t="str">
        <f t="shared" si="25"/>
        <v/>
      </c>
    </row>
    <row r="812" spans="4:6" ht="15.75" customHeight="1" x14ac:dyDescent="0.2">
      <c r="D812" s="8" t="str">
        <f t="shared" si="24"/>
        <v/>
      </c>
      <c r="F812" s="7" t="str">
        <f t="shared" si="25"/>
        <v/>
      </c>
    </row>
    <row r="813" spans="4:6" ht="15.75" customHeight="1" x14ac:dyDescent="0.2">
      <c r="D813" s="8" t="str">
        <f t="shared" si="24"/>
        <v/>
      </c>
      <c r="F813" s="7" t="str">
        <f t="shared" si="25"/>
        <v/>
      </c>
    </row>
    <row r="814" spans="4:6" ht="15.75" customHeight="1" x14ac:dyDescent="0.2">
      <c r="D814" s="8" t="str">
        <f t="shared" si="24"/>
        <v/>
      </c>
      <c r="F814" s="7" t="str">
        <f t="shared" si="25"/>
        <v/>
      </c>
    </row>
    <row r="815" spans="4:6" ht="15.75" customHeight="1" x14ac:dyDescent="0.2">
      <c r="D815" s="8" t="str">
        <f t="shared" si="24"/>
        <v/>
      </c>
      <c r="F815" s="7" t="str">
        <f t="shared" si="25"/>
        <v/>
      </c>
    </row>
    <row r="816" spans="4:6" ht="15.75" customHeight="1" x14ac:dyDescent="0.2">
      <c r="D816" s="8" t="str">
        <f t="shared" si="24"/>
        <v/>
      </c>
      <c r="F816" s="7" t="str">
        <f t="shared" si="25"/>
        <v/>
      </c>
    </row>
    <row r="817" spans="4:6" ht="15.75" customHeight="1" x14ac:dyDescent="0.2">
      <c r="D817" s="8" t="str">
        <f t="shared" si="24"/>
        <v/>
      </c>
      <c r="F817" s="7" t="str">
        <f t="shared" si="25"/>
        <v/>
      </c>
    </row>
    <row r="818" spans="4:6" ht="15.75" customHeight="1" x14ac:dyDescent="0.2">
      <c r="D818" s="8" t="str">
        <f t="shared" si="24"/>
        <v/>
      </c>
      <c r="F818" s="7" t="str">
        <f t="shared" si="25"/>
        <v/>
      </c>
    </row>
    <row r="819" spans="4:6" ht="15.75" customHeight="1" x14ac:dyDescent="0.2">
      <c r="D819" s="8" t="str">
        <f t="shared" si="24"/>
        <v/>
      </c>
      <c r="F819" s="7" t="str">
        <f t="shared" si="25"/>
        <v/>
      </c>
    </row>
    <row r="820" spans="4:6" ht="15.75" customHeight="1" x14ac:dyDescent="0.2">
      <c r="D820" s="8" t="str">
        <f t="shared" si="24"/>
        <v/>
      </c>
      <c r="F820" s="7" t="str">
        <f t="shared" si="25"/>
        <v/>
      </c>
    </row>
    <row r="821" spans="4:6" ht="15.75" customHeight="1" x14ac:dyDescent="0.2">
      <c r="D821" s="8" t="str">
        <f t="shared" si="24"/>
        <v/>
      </c>
      <c r="F821" s="7" t="str">
        <f t="shared" si="25"/>
        <v/>
      </c>
    </row>
    <row r="822" spans="4:6" ht="15.75" customHeight="1" x14ac:dyDescent="0.2">
      <c r="D822" s="8" t="str">
        <f t="shared" si="24"/>
        <v/>
      </c>
      <c r="F822" s="7" t="str">
        <f t="shared" si="25"/>
        <v/>
      </c>
    </row>
    <row r="823" spans="4:6" ht="15.75" customHeight="1" x14ac:dyDescent="0.2">
      <c r="D823" s="8" t="str">
        <f t="shared" si="24"/>
        <v/>
      </c>
      <c r="F823" s="7" t="str">
        <f t="shared" si="25"/>
        <v/>
      </c>
    </row>
    <row r="824" spans="4:6" ht="15.75" customHeight="1" x14ac:dyDescent="0.2">
      <c r="D824" s="8" t="str">
        <f t="shared" si="24"/>
        <v/>
      </c>
      <c r="F824" s="7" t="str">
        <f t="shared" si="25"/>
        <v/>
      </c>
    </row>
    <row r="825" spans="4:6" ht="15.75" customHeight="1" x14ac:dyDescent="0.2">
      <c r="D825" s="8" t="str">
        <f t="shared" si="24"/>
        <v/>
      </c>
      <c r="F825" s="7" t="str">
        <f t="shared" si="25"/>
        <v/>
      </c>
    </row>
    <row r="826" spans="4:6" ht="15.75" customHeight="1" x14ac:dyDescent="0.2">
      <c r="D826" s="8" t="str">
        <f t="shared" si="24"/>
        <v/>
      </c>
      <c r="F826" s="7" t="str">
        <f t="shared" si="25"/>
        <v/>
      </c>
    </row>
    <row r="827" spans="4:6" ht="15.75" customHeight="1" x14ac:dyDescent="0.2">
      <c r="D827" s="8" t="str">
        <f t="shared" si="24"/>
        <v/>
      </c>
      <c r="F827" s="7" t="str">
        <f t="shared" si="25"/>
        <v/>
      </c>
    </row>
    <row r="828" spans="4:6" ht="15.75" customHeight="1" x14ac:dyDescent="0.2">
      <c r="D828" s="8" t="str">
        <f t="shared" si="24"/>
        <v/>
      </c>
      <c r="F828" s="7" t="str">
        <f t="shared" si="25"/>
        <v/>
      </c>
    </row>
    <row r="829" spans="4:6" ht="15.75" customHeight="1" x14ac:dyDescent="0.2">
      <c r="D829" s="8" t="str">
        <f t="shared" si="24"/>
        <v/>
      </c>
      <c r="F829" s="7" t="str">
        <f t="shared" si="25"/>
        <v/>
      </c>
    </row>
    <row r="830" spans="4:6" ht="15.75" customHeight="1" x14ac:dyDescent="0.2">
      <c r="D830" s="8" t="str">
        <f t="shared" si="24"/>
        <v/>
      </c>
      <c r="F830" s="7" t="str">
        <f t="shared" si="25"/>
        <v/>
      </c>
    </row>
    <row r="831" spans="4:6" ht="15.75" customHeight="1" x14ac:dyDescent="0.2">
      <c r="D831" s="8" t="str">
        <f t="shared" si="24"/>
        <v/>
      </c>
      <c r="F831" s="7" t="str">
        <f t="shared" si="25"/>
        <v/>
      </c>
    </row>
    <row r="832" spans="4:6" ht="15.75" customHeight="1" x14ac:dyDescent="0.2">
      <c r="D832" s="8" t="str">
        <f t="shared" si="24"/>
        <v/>
      </c>
      <c r="F832" s="7" t="str">
        <f t="shared" si="25"/>
        <v/>
      </c>
    </row>
    <row r="833" spans="4:6" ht="15.75" customHeight="1" x14ac:dyDescent="0.2">
      <c r="D833" s="8" t="str">
        <f t="shared" si="24"/>
        <v/>
      </c>
      <c r="F833" s="7" t="str">
        <f t="shared" si="25"/>
        <v/>
      </c>
    </row>
    <row r="834" spans="4:6" ht="15.75" customHeight="1" x14ac:dyDescent="0.2">
      <c r="D834" s="8" t="str">
        <f t="shared" si="24"/>
        <v/>
      </c>
      <c r="F834" s="7" t="str">
        <f t="shared" si="25"/>
        <v/>
      </c>
    </row>
    <row r="835" spans="4:6" ht="15.75" customHeight="1" x14ac:dyDescent="0.2">
      <c r="D835" s="8" t="str">
        <f t="shared" ref="D835:D898" si="26">IF(A835="","",B835/C835)</f>
        <v/>
      </c>
      <c r="F835" s="7" t="str">
        <f t="shared" ref="F835:F898" si="27">IF(A835="","",E835*C835)</f>
        <v/>
      </c>
    </row>
    <row r="836" spans="4:6" ht="15.75" customHeight="1" x14ac:dyDescent="0.2">
      <c r="D836" s="8" t="str">
        <f t="shared" si="26"/>
        <v/>
      </c>
      <c r="F836" s="7" t="str">
        <f t="shared" si="27"/>
        <v/>
      </c>
    </row>
    <row r="837" spans="4:6" ht="15.75" customHeight="1" x14ac:dyDescent="0.2">
      <c r="D837" s="8" t="str">
        <f t="shared" si="26"/>
        <v/>
      </c>
      <c r="F837" s="7" t="str">
        <f t="shared" si="27"/>
        <v/>
      </c>
    </row>
    <row r="838" spans="4:6" ht="15.75" customHeight="1" x14ac:dyDescent="0.2">
      <c r="D838" s="8" t="str">
        <f t="shared" si="26"/>
        <v/>
      </c>
      <c r="F838" s="7" t="str">
        <f t="shared" si="27"/>
        <v/>
      </c>
    </row>
    <row r="839" spans="4:6" ht="15.75" customHeight="1" x14ac:dyDescent="0.2">
      <c r="D839" s="8" t="str">
        <f t="shared" si="26"/>
        <v/>
      </c>
      <c r="F839" s="7" t="str">
        <f t="shared" si="27"/>
        <v/>
      </c>
    </row>
    <row r="840" spans="4:6" ht="15.75" customHeight="1" x14ac:dyDescent="0.2">
      <c r="D840" s="8" t="str">
        <f t="shared" si="26"/>
        <v/>
      </c>
      <c r="F840" s="7" t="str">
        <f t="shared" si="27"/>
        <v/>
      </c>
    </row>
    <row r="841" spans="4:6" ht="15.75" customHeight="1" x14ac:dyDescent="0.2">
      <c r="D841" s="8" t="str">
        <f t="shared" si="26"/>
        <v/>
      </c>
      <c r="F841" s="7" t="str">
        <f t="shared" si="27"/>
        <v/>
      </c>
    </row>
    <row r="842" spans="4:6" ht="15.75" customHeight="1" x14ac:dyDescent="0.2">
      <c r="D842" s="8" t="str">
        <f t="shared" si="26"/>
        <v/>
      </c>
      <c r="F842" s="7" t="str">
        <f t="shared" si="27"/>
        <v/>
      </c>
    </row>
    <row r="843" spans="4:6" ht="15.75" customHeight="1" x14ac:dyDescent="0.2">
      <c r="D843" s="8" t="str">
        <f t="shared" si="26"/>
        <v/>
      </c>
      <c r="F843" s="7" t="str">
        <f t="shared" si="27"/>
        <v/>
      </c>
    </row>
    <row r="844" spans="4:6" ht="15.75" customHeight="1" x14ac:dyDescent="0.2">
      <c r="D844" s="8" t="str">
        <f t="shared" si="26"/>
        <v/>
      </c>
      <c r="F844" s="7" t="str">
        <f t="shared" si="27"/>
        <v/>
      </c>
    </row>
    <row r="845" spans="4:6" ht="15.75" customHeight="1" x14ac:dyDescent="0.2">
      <c r="D845" s="8" t="str">
        <f t="shared" si="26"/>
        <v/>
      </c>
      <c r="F845" s="7" t="str">
        <f t="shared" si="27"/>
        <v/>
      </c>
    </row>
    <row r="846" spans="4:6" ht="15.75" customHeight="1" x14ac:dyDescent="0.2">
      <c r="D846" s="8" t="str">
        <f t="shared" si="26"/>
        <v/>
      </c>
      <c r="F846" s="7" t="str">
        <f t="shared" si="27"/>
        <v/>
      </c>
    </row>
    <row r="847" spans="4:6" ht="15.75" customHeight="1" x14ac:dyDescent="0.2">
      <c r="D847" s="8" t="str">
        <f t="shared" si="26"/>
        <v/>
      </c>
      <c r="F847" s="7" t="str">
        <f t="shared" si="27"/>
        <v/>
      </c>
    </row>
    <row r="848" spans="4:6" ht="15.75" customHeight="1" x14ac:dyDescent="0.2">
      <c r="D848" s="8" t="str">
        <f t="shared" si="26"/>
        <v/>
      </c>
      <c r="F848" s="7" t="str">
        <f t="shared" si="27"/>
        <v/>
      </c>
    </row>
    <row r="849" spans="4:6" ht="15.75" customHeight="1" x14ac:dyDescent="0.2">
      <c r="D849" s="8" t="str">
        <f t="shared" si="26"/>
        <v/>
      </c>
      <c r="F849" s="7" t="str">
        <f t="shared" si="27"/>
        <v/>
      </c>
    </row>
    <row r="850" spans="4:6" ht="15.75" customHeight="1" x14ac:dyDescent="0.2">
      <c r="D850" s="8" t="str">
        <f t="shared" si="26"/>
        <v/>
      </c>
      <c r="F850" s="7" t="str">
        <f t="shared" si="27"/>
        <v/>
      </c>
    </row>
    <row r="851" spans="4:6" ht="15.75" customHeight="1" x14ac:dyDescent="0.2">
      <c r="D851" s="8" t="str">
        <f t="shared" si="26"/>
        <v/>
      </c>
      <c r="F851" s="7" t="str">
        <f t="shared" si="27"/>
        <v/>
      </c>
    </row>
    <row r="852" spans="4:6" ht="15.75" customHeight="1" x14ac:dyDescent="0.2">
      <c r="D852" s="8" t="str">
        <f t="shared" si="26"/>
        <v/>
      </c>
      <c r="F852" s="7" t="str">
        <f t="shared" si="27"/>
        <v/>
      </c>
    </row>
    <row r="853" spans="4:6" ht="15.75" customHeight="1" x14ac:dyDescent="0.2">
      <c r="D853" s="8" t="str">
        <f t="shared" si="26"/>
        <v/>
      </c>
      <c r="F853" s="7" t="str">
        <f t="shared" si="27"/>
        <v/>
      </c>
    </row>
    <row r="854" spans="4:6" ht="15.75" customHeight="1" x14ac:dyDescent="0.2">
      <c r="D854" s="8" t="str">
        <f t="shared" si="26"/>
        <v/>
      </c>
      <c r="F854" s="7" t="str">
        <f t="shared" si="27"/>
        <v/>
      </c>
    </row>
    <row r="855" spans="4:6" ht="15.75" customHeight="1" x14ac:dyDescent="0.2">
      <c r="D855" s="8" t="str">
        <f t="shared" si="26"/>
        <v/>
      </c>
      <c r="F855" s="7" t="str">
        <f t="shared" si="27"/>
        <v/>
      </c>
    </row>
    <row r="856" spans="4:6" ht="15.75" customHeight="1" x14ac:dyDescent="0.2">
      <c r="D856" s="8" t="str">
        <f t="shared" si="26"/>
        <v/>
      </c>
      <c r="F856" s="7" t="str">
        <f t="shared" si="27"/>
        <v/>
      </c>
    </row>
    <row r="857" spans="4:6" ht="15.75" customHeight="1" x14ac:dyDescent="0.2">
      <c r="D857" s="8" t="str">
        <f t="shared" si="26"/>
        <v/>
      </c>
      <c r="F857" s="7" t="str">
        <f t="shared" si="27"/>
        <v/>
      </c>
    </row>
    <row r="858" spans="4:6" ht="15.75" customHeight="1" x14ac:dyDescent="0.2">
      <c r="D858" s="8" t="str">
        <f t="shared" si="26"/>
        <v/>
      </c>
      <c r="F858" s="7" t="str">
        <f t="shared" si="27"/>
        <v/>
      </c>
    </row>
    <row r="859" spans="4:6" ht="15.75" customHeight="1" x14ac:dyDescent="0.2">
      <c r="D859" s="8" t="str">
        <f t="shared" si="26"/>
        <v/>
      </c>
      <c r="F859" s="7" t="str">
        <f t="shared" si="27"/>
        <v/>
      </c>
    </row>
    <row r="860" spans="4:6" ht="15.75" customHeight="1" x14ac:dyDescent="0.2">
      <c r="D860" s="8" t="str">
        <f t="shared" si="26"/>
        <v/>
      </c>
      <c r="F860" s="7" t="str">
        <f t="shared" si="27"/>
        <v/>
      </c>
    </row>
    <row r="861" spans="4:6" ht="15.75" customHeight="1" x14ac:dyDescent="0.2">
      <c r="D861" s="8" t="str">
        <f t="shared" si="26"/>
        <v/>
      </c>
      <c r="F861" s="7" t="str">
        <f t="shared" si="27"/>
        <v/>
      </c>
    </row>
    <row r="862" spans="4:6" ht="15.75" customHeight="1" x14ac:dyDescent="0.2">
      <c r="D862" s="8" t="str">
        <f t="shared" si="26"/>
        <v/>
      </c>
      <c r="F862" s="7" t="str">
        <f t="shared" si="27"/>
        <v/>
      </c>
    </row>
    <row r="863" spans="4:6" ht="15.75" customHeight="1" x14ac:dyDescent="0.2">
      <c r="D863" s="8" t="str">
        <f t="shared" si="26"/>
        <v/>
      </c>
      <c r="F863" s="7" t="str">
        <f t="shared" si="27"/>
        <v/>
      </c>
    </row>
    <row r="864" spans="4:6" ht="15.75" customHeight="1" x14ac:dyDescent="0.2">
      <c r="D864" s="8" t="str">
        <f t="shared" si="26"/>
        <v/>
      </c>
      <c r="F864" s="7" t="str">
        <f t="shared" si="27"/>
        <v/>
      </c>
    </row>
    <row r="865" spans="4:6" ht="15.75" customHeight="1" x14ac:dyDescent="0.2">
      <c r="D865" s="8" t="str">
        <f t="shared" si="26"/>
        <v/>
      </c>
      <c r="F865" s="7" t="str">
        <f t="shared" si="27"/>
        <v/>
      </c>
    </row>
    <row r="866" spans="4:6" ht="15.75" customHeight="1" x14ac:dyDescent="0.2">
      <c r="D866" s="8" t="str">
        <f t="shared" si="26"/>
        <v/>
      </c>
      <c r="F866" s="7" t="str">
        <f t="shared" si="27"/>
        <v/>
      </c>
    </row>
    <row r="867" spans="4:6" ht="15.75" customHeight="1" x14ac:dyDescent="0.2">
      <c r="D867" s="8" t="str">
        <f t="shared" si="26"/>
        <v/>
      </c>
      <c r="F867" s="7" t="str">
        <f t="shared" si="27"/>
        <v/>
      </c>
    </row>
    <row r="868" spans="4:6" ht="15.75" customHeight="1" x14ac:dyDescent="0.2">
      <c r="D868" s="8" t="str">
        <f t="shared" si="26"/>
        <v/>
      </c>
      <c r="F868" s="7" t="str">
        <f t="shared" si="27"/>
        <v/>
      </c>
    </row>
    <row r="869" spans="4:6" ht="15.75" customHeight="1" x14ac:dyDescent="0.2">
      <c r="D869" s="8" t="str">
        <f t="shared" si="26"/>
        <v/>
      </c>
      <c r="F869" s="7" t="str">
        <f t="shared" si="27"/>
        <v/>
      </c>
    </row>
    <row r="870" spans="4:6" ht="15.75" customHeight="1" x14ac:dyDescent="0.2">
      <c r="D870" s="8" t="str">
        <f t="shared" si="26"/>
        <v/>
      </c>
      <c r="F870" s="7" t="str">
        <f t="shared" si="27"/>
        <v/>
      </c>
    </row>
    <row r="871" spans="4:6" ht="15.75" customHeight="1" x14ac:dyDescent="0.2">
      <c r="D871" s="8" t="str">
        <f t="shared" si="26"/>
        <v/>
      </c>
      <c r="F871" s="7" t="str">
        <f t="shared" si="27"/>
        <v/>
      </c>
    </row>
    <row r="872" spans="4:6" ht="15.75" customHeight="1" x14ac:dyDescent="0.2">
      <c r="D872" s="8" t="str">
        <f t="shared" si="26"/>
        <v/>
      </c>
      <c r="F872" s="7" t="str">
        <f t="shared" si="27"/>
        <v/>
      </c>
    </row>
    <row r="873" spans="4:6" ht="15.75" customHeight="1" x14ac:dyDescent="0.2">
      <c r="D873" s="8" t="str">
        <f t="shared" si="26"/>
        <v/>
      </c>
      <c r="F873" s="7" t="str">
        <f t="shared" si="27"/>
        <v/>
      </c>
    </row>
    <row r="874" spans="4:6" ht="15.75" customHeight="1" x14ac:dyDescent="0.2">
      <c r="D874" s="8" t="str">
        <f t="shared" si="26"/>
        <v/>
      </c>
      <c r="F874" s="7" t="str">
        <f t="shared" si="27"/>
        <v/>
      </c>
    </row>
    <row r="875" spans="4:6" ht="15.75" customHeight="1" x14ac:dyDescent="0.2">
      <c r="D875" s="8" t="str">
        <f t="shared" si="26"/>
        <v/>
      </c>
      <c r="F875" s="7" t="str">
        <f t="shared" si="27"/>
        <v/>
      </c>
    </row>
    <row r="876" spans="4:6" ht="15.75" customHeight="1" x14ac:dyDescent="0.2">
      <c r="D876" s="8" t="str">
        <f t="shared" si="26"/>
        <v/>
      </c>
      <c r="F876" s="7" t="str">
        <f t="shared" si="27"/>
        <v/>
      </c>
    </row>
    <row r="877" spans="4:6" ht="15.75" customHeight="1" x14ac:dyDescent="0.2">
      <c r="D877" s="8" t="str">
        <f t="shared" si="26"/>
        <v/>
      </c>
      <c r="F877" s="7" t="str">
        <f t="shared" si="27"/>
        <v/>
      </c>
    </row>
    <row r="878" spans="4:6" ht="15.75" customHeight="1" x14ac:dyDescent="0.2">
      <c r="D878" s="8" t="str">
        <f t="shared" si="26"/>
        <v/>
      </c>
      <c r="F878" s="7" t="str">
        <f t="shared" si="27"/>
        <v/>
      </c>
    </row>
    <row r="879" spans="4:6" ht="15.75" customHeight="1" x14ac:dyDescent="0.2">
      <c r="D879" s="8" t="str">
        <f t="shared" si="26"/>
        <v/>
      </c>
      <c r="F879" s="7" t="str">
        <f t="shared" si="27"/>
        <v/>
      </c>
    </row>
    <row r="880" spans="4:6" ht="15.75" customHeight="1" x14ac:dyDescent="0.2">
      <c r="D880" s="8" t="str">
        <f t="shared" si="26"/>
        <v/>
      </c>
      <c r="F880" s="7" t="str">
        <f t="shared" si="27"/>
        <v/>
      </c>
    </row>
    <row r="881" spans="4:6" ht="15.75" customHeight="1" x14ac:dyDescent="0.2">
      <c r="D881" s="8" t="str">
        <f t="shared" si="26"/>
        <v/>
      </c>
      <c r="F881" s="7" t="str">
        <f t="shared" si="27"/>
        <v/>
      </c>
    </row>
    <row r="882" spans="4:6" ht="15.75" customHeight="1" x14ac:dyDescent="0.2">
      <c r="D882" s="8" t="str">
        <f t="shared" si="26"/>
        <v/>
      </c>
      <c r="F882" s="7" t="str">
        <f t="shared" si="27"/>
        <v/>
      </c>
    </row>
    <row r="883" spans="4:6" ht="15.75" customHeight="1" x14ac:dyDescent="0.2">
      <c r="D883" s="8" t="str">
        <f t="shared" si="26"/>
        <v/>
      </c>
      <c r="F883" s="7" t="str">
        <f t="shared" si="27"/>
        <v/>
      </c>
    </row>
    <row r="884" spans="4:6" ht="15.75" customHeight="1" x14ac:dyDescent="0.2">
      <c r="D884" s="8" t="str">
        <f t="shared" si="26"/>
        <v/>
      </c>
      <c r="F884" s="7" t="str">
        <f t="shared" si="27"/>
        <v/>
      </c>
    </row>
    <row r="885" spans="4:6" ht="15.75" customHeight="1" x14ac:dyDescent="0.2">
      <c r="D885" s="8" t="str">
        <f t="shared" si="26"/>
        <v/>
      </c>
      <c r="F885" s="7" t="str">
        <f t="shared" si="27"/>
        <v/>
      </c>
    </row>
    <row r="886" spans="4:6" ht="15.75" customHeight="1" x14ac:dyDescent="0.2">
      <c r="D886" s="8" t="str">
        <f t="shared" si="26"/>
        <v/>
      </c>
      <c r="F886" s="7" t="str">
        <f t="shared" si="27"/>
        <v/>
      </c>
    </row>
    <row r="887" spans="4:6" ht="15.75" customHeight="1" x14ac:dyDescent="0.2">
      <c r="D887" s="8" t="str">
        <f t="shared" si="26"/>
        <v/>
      </c>
      <c r="F887" s="7" t="str">
        <f t="shared" si="27"/>
        <v/>
      </c>
    </row>
    <row r="888" spans="4:6" ht="15.75" customHeight="1" x14ac:dyDescent="0.2">
      <c r="D888" s="8" t="str">
        <f t="shared" si="26"/>
        <v/>
      </c>
      <c r="F888" s="7" t="str">
        <f t="shared" si="27"/>
        <v/>
      </c>
    </row>
    <row r="889" spans="4:6" ht="15.75" customHeight="1" x14ac:dyDescent="0.2">
      <c r="D889" s="8" t="str">
        <f t="shared" si="26"/>
        <v/>
      </c>
      <c r="F889" s="7" t="str">
        <f t="shared" si="27"/>
        <v/>
      </c>
    </row>
    <row r="890" spans="4:6" ht="15.75" customHeight="1" x14ac:dyDescent="0.2">
      <c r="D890" s="8" t="str">
        <f t="shared" si="26"/>
        <v/>
      </c>
      <c r="F890" s="7" t="str">
        <f t="shared" si="27"/>
        <v/>
      </c>
    </row>
    <row r="891" spans="4:6" ht="15.75" customHeight="1" x14ac:dyDescent="0.2">
      <c r="D891" s="8" t="str">
        <f t="shared" si="26"/>
        <v/>
      </c>
      <c r="F891" s="7" t="str">
        <f t="shared" si="27"/>
        <v/>
      </c>
    </row>
    <row r="892" spans="4:6" ht="15.75" customHeight="1" x14ac:dyDescent="0.2">
      <c r="D892" s="8" t="str">
        <f t="shared" si="26"/>
        <v/>
      </c>
      <c r="F892" s="7" t="str">
        <f t="shared" si="27"/>
        <v/>
      </c>
    </row>
    <row r="893" spans="4:6" ht="15.75" customHeight="1" x14ac:dyDescent="0.2">
      <c r="D893" s="8" t="str">
        <f t="shared" si="26"/>
        <v/>
      </c>
      <c r="F893" s="7" t="str">
        <f t="shared" si="27"/>
        <v/>
      </c>
    </row>
    <row r="894" spans="4:6" ht="15.75" customHeight="1" x14ac:dyDescent="0.2">
      <c r="D894" s="8" t="str">
        <f t="shared" si="26"/>
        <v/>
      </c>
      <c r="F894" s="7" t="str">
        <f t="shared" si="27"/>
        <v/>
      </c>
    </row>
    <row r="895" spans="4:6" ht="15.75" customHeight="1" x14ac:dyDescent="0.2">
      <c r="D895" s="8" t="str">
        <f t="shared" si="26"/>
        <v/>
      </c>
      <c r="F895" s="7" t="str">
        <f t="shared" si="27"/>
        <v/>
      </c>
    </row>
    <row r="896" spans="4:6" ht="15.75" customHeight="1" x14ac:dyDescent="0.2">
      <c r="D896" s="8" t="str">
        <f t="shared" si="26"/>
        <v/>
      </c>
      <c r="F896" s="7" t="str">
        <f t="shared" si="27"/>
        <v/>
      </c>
    </row>
    <row r="897" spans="4:6" ht="15.75" customHeight="1" x14ac:dyDescent="0.2">
      <c r="D897" s="8" t="str">
        <f t="shared" si="26"/>
        <v/>
      </c>
      <c r="F897" s="7" t="str">
        <f t="shared" si="27"/>
        <v/>
      </c>
    </row>
    <row r="898" spans="4:6" ht="15.75" customHeight="1" x14ac:dyDescent="0.2">
      <c r="D898" s="8" t="str">
        <f t="shared" si="26"/>
        <v/>
      </c>
      <c r="F898" s="7" t="str">
        <f t="shared" si="27"/>
        <v/>
      </c>
    </row>
    <row r="899" spans="4:6" ht="15.75" customHeight="1" x14ac:dyDescent="0.2">
      <c r="D899" s="8" t="str">
        <f t="shared" ref="D899:D962" si="28">IF(A899="","",B899/C899)</f>
        <v/>
      </c>
      <c r="F899" s="7" t="str">
        <f t="shared" ref="F899:F962" si="29">IF(A899="","",E899*C899)</f>
        <v/>
      </c>
    </row>
    <row r="900" spans="4:6" ht="15.75" customHeight="1" x14ac:dyDescent="0.2">
      <c r="D900" s="8" t="str">
        <f t="shared" si="28"/>
        <v/>
      </c>
      <c r="F900" s="7" t="str">
        <f t="shared" si="29"/>
        <v/>
      </c>
    </row>
    <row r="901" spans="4:6" ht="15.75" customHeight="1" x14ac:dyDescent="0.2">
      <c r="D901" s="8" t="str">
        <f t="shared" si="28"/>
        <v/>
      </c>
      <c r="F901" s="7" t="str">
        <f t="shared" si="29"/>
        <v/>
      </c>
    </row>
    <row r="902" spans="4:6" ht="15.75" customHeight="1" x14ac:dyDescent="0.2">
      <c r="D902" s="8" t="str">
        <f t="shared" si="28"/>
        <v/>
      </c>
      <c r="F902" s="7" t="str">
        <f t="shared" si="29"/>
        <v/>
      </c>
    </row>
    <row r="903" spans="4:6" ht="15.75" customHeight="1" x14ac:dyDescent="0.2">
      <c r="D903" s="8" t="str">
        <f t="shared" si="28"/>
        <v/>
      </c>
      <c r="F903" s="7" t="str">
        <f t="shared" si="29"/>
        <v/>
      </c>
    </row>
    <row r="904" spans="4:6" ht="15.75" customHeight="1" x14ac:dyDescent="0.2">
      <c r="D904" s="8" t="str">
        <f t="shared" si="28"/>
        <v/>
      </c>
      <c r="F904" s="7" t="str">
        <f t="shared" si="29"/>
        <v/>
      </c>
    </row>
    <row r="905" spans="4:6" ht="15.75" customHeight="1" x14ac:dyDescent="0.2">
      <c r="D905" s="8" t="str">
        <f t="shared" si="28"/>
        <v/>
      </c>
      <c r="F905" s="7" t="str">
        <f t="shared" si="29"/>
        <v/>
      </c>
    </row>
    <row r="906" spans="4:6" ht="15.75" customHeight="1" x14ac:dyDescent="0.2">
      <c r="D906" s="8" t="str">
        <f t="shared" si="28"/>
        <v/>
      </c>
      <c r="F906" s="7" t="str">
        <f t="shared" si="29"/>
        <v/>
      </c>
    </row>
    <row r="907" spans="4:6" ht="15.75" customHeight="1" x14ac:dyDescent="0.2">
      <c r="D907" s="8" t="str">
        <f t="shared" si="28"/>
        <v/>
      </c>
      <c r="F907" s="7" t="str">
        <f t="shared" si="29"/>
        <v/>
      </c>
    </row>
    <row r="908" spans="4:6" ht="15.75" customHeight="1" x14ac:dyDescent="0.2">
      <c r="D908" s="8" t="str">
        <f t="shared" si="28"/>
        <v/>
      </c>
      <c r="F908" s="7" t="str">
        <f t="shared" si="29"/>
        <v/>
      </c>
    </row>
    <row r="909" spans="4:6" ht="15.75" customHeight="1" x14ac:dyDescent="0.2">
      <c r="D909" s="8" t="str">
        <f t="shared" si="28"/>
        <v/>
      </c>
      <c r="F909" s="7" t="str">
        <f t="shared" si="29"/>
        <v/>
      </c>
    </row>
    <row r="910" spans="4:6" ht="15.75" customHeight="1" x14ac:dyDescent="0.2">
      <c r="D910" s="8" t="str">
        <f t="shared" si="28"/>
        <v/>
      </c>
      <c r="F910" s="7" t="str">
        <f t="shared" si="29"/>
        <v/>
      </c>
    </row>
    <row r="911" spans="4:6" ht="15.75" customHeight="1" x14ac:dyDescent="0.2">
      <c r="D911" s="8" t="str">
        <f t="shared" si="28"/>
        <v/>
      </c>
      <c r="F911" s="7" t="str">
        <f t="shared" si="29"/>
        <v/>
      </c>
    </row>
    <row r="912" spans="4:6" ht="15.75" customHeight="1" x14ac:dyDescent="0.2">
      <c r="D912" s="8" t="str">
        <f t="shared" si="28"/>
        <v/>
      </c>
      <c r="F912" s="7" t="str">
        <f t="shared" si="29"/>
        <v/>
      </c>
    </row>
    <row r="913" spans="4:6" ht="15.75" customHeight="1" x14ac:dyDescent="0.2">
      <c r="D913" s="8" t="str">
        <f t="shared" si="28"/>
        <v/>
      </c>
      <c r="F913" s="7" t="str">
        <f t="shared" si="29"/>
        <v/>
      </c>
    </row>
    <row r="914" spans="4:6" ht="15.75" customHeight="1" x14ac:dyDescent="0.2">
      <c r="D914" s="8" t="str">
        <f t="shared" si="28"/>
        <v/>
      </c>
      <c r="F914" s="7" t="str">
        <f t="shared" si="29"/>
        <v/>
      </c>
    </row>
    <row r="915" spans="4:6" ht="15.75" customHeight="1" x14ac:dyDescent="0.2">
      <c r="D915" s="8" t="str">
        <f t="shared" si="28"/>
        <v/>
      </c>
      <c r="F915" s="7" t="str">
        <f t="shared" si="29"/>
        <v/>
      </c>
    </row>
    <row r="916" spans="4:6" ht="15.75" customHeight="1" x14ac:dyDescent="0.2">
      <c r="D916" s="8" t="str">
        <f t="shared" si="28"/>
        <v/>
      </c>
      <c r="F916" s="7" t="str">
        <f t="shared" si="29"/>
        <v/>
      </c>
    </row>
    <row r="917" spans="4:6" ht="15.75" customHeight="1" x14ac:dyDescent="0.2">
      <c r="D917" s="8" t="str">
        <f t="shared" si="28"/>
        <v/>
      </c>
      <c r="F917" s="7" t="str">
        <f t="shared" si="29"/>
        <v/>
      </c>
    </row>
    <row r="918" spans="4:6" ht="15.75" customHeight="1" x14ac:dyDescent="0.2">
      <c r="D918" s="8" t="str">
        <f t="shared" si="28"/>
        <v/>
      </c>
      <c r="F918" s="7" t="str">
        <f t="shared" si="29"/>
        <v/>
      </c>
    </row>
    <row r="919" spans="4:6" ht="15.75" customHeight="1" x14ac:dyDescent="0.2">
      <c r="D919" s="8" t="str">
        <f t="shared" si="28"/>
        <v/>
      </c>
      <c r="F919" s="7" t="str">
        <f t="shared" si="29"/>
        <v/>
      </c>
    </row>
    <row r="920" spans="4:6" ht="15.75" customHeight="1" x14ac:dyDescent="0.2">
      <c r="D920" s="8" t="str">
        <f t="shared" si="28"/>
        <v/>
      </c>
      <c r="F920" s="7" t="str">
        <f t="shared" si="29"/>
        <v/>
      </c>
    </row>
    <row r="921" spans="4:6" ht="15.75" customHeight="1" x14ac:dyDescent="0.2">
      <c r="D921" s="8" t="str">
        <f t="shared" si="28"/>
        <v/>
      </c>
      <c r="F921" s="7" t="str">
        <f t="shared" si="29"/>
        <v/>
      </c>
    </row>
    <row r="922" spans="4:6" ht="15.75" customHeight="1" x14ac:dyDescent="0.2">
      <c r="D922" s="8" t="str">
        <f t="shared" si="28"/>
        <v/>
      </c>
      <c r="F922" s="7" t="str">
        <f t="shared" si="29"/>
        <v/>
      </c>
    </row>
    <row r="923" spans="4:6" ht="15.75" customHeight="1" x14ac:dyDescent="0.2">
      <c r="D923" s="8" t="str">
        <f t="shared" si="28"/>
        <v/>
      </c>
      <c r="F923" s="7" t="str">
        <f t="shared" si="29"/>
        <v/>
      </c>
    </row>
    <row r="924" spans="4:6" ht="15.75" customHeight="1" x14ac:dyDescent="0.2">
      <c r="D924" s="8" t="str">
        <f t="shared" si="28"/>
        <v/>
      </c>
      <c r="F924" s="7" t="str">
        <f t="shared" si="29"/>
        <v/>
      </c>
    </row>
    <row r="925" spans="4:6" ht="15.75" customHeight="1" x14ac:dyDescent="0.2">
      <c r="D925" s="8" t="str">
        <f t="shared" si="28"/>
        <v/>
      </c>
      <c r="F925" s="7" t="str">
        <f t="shared" si="29"/>
        <v/>
      </c>
    </row>
    <row r="926" spans="4:6" ht="15.75" customHeight="1" x14ac:dyDescent="0.2">
      <c r="D926" s="8" t="str">
        <f t="shared" si="28"/>
        <v/>
      </c>
      <c r="F926" s="7" t="str">
        <f t="shared" si="29"/>
        <v/>
      </c>
    </row>
    <row r="927" spans="4:6" ht="15.75" customHeight="1" x14ac:dyDescent="0.2">
      <c r="D927" s="8" t="str">
        <f t="shared" si="28"/>
        <v/>
      </c>
      <c r="F927" s="7" t="str">
        <f t="shared" si="29"/>
        <v/>
      </c>
    </row>
    <row r="928" spans="4:6" ht="15.75" customHeight="1" x14ac:dyDescent="0.2">
      <c r="D928" s="8" t="str">
        <f t="shared" si="28"/>
        <v/>
      </c>
      <c r="F928" s="7" t="str">
        <f t="shared" si="29"/>
        <v/>
      </c>
    </row>
    <row r="929" spans="4:6" ht="15.75" customHeight="1" x14ac:dyDescent="0.2">
      <c r="D929" s="8" t="str">
        <f t="shared" si="28"/>
        <v/>
      </c>
      <c r="F929" s="7" t="str">
        <f t="shared" si="29"/>
        <v/>
      </c>
    </row>
    <row r="930" spans="4:6" ht="15.75" customHeight="1" x14ac:dyDescent="0.2">
      <c r="D930" s="8" t="str">
        <f t="shared" si="28"/>
        <v/>
      </c>
      <c r="F930" s="7" t="str">
        <f t="shared" si="29"/>
        <v/>
      </c>
    </row>
    <row r="931" spans="4:6" ht="15.75" customHeight="1" x14ac:dyDescent="0.2">
      <c r="D931" s="8" t="str">
        <f t="shared" si="28"/>
        <v/>
      </c>
      <c r="F931" s="7" t="str">
        <f t="shared" si="29"/>
        <v/>
      </c>
    </row>
    <row r="932" spans="4:6" ht="15.75" customHeight="1" x14ac:dyDescent="0.2">
      <c r="D932" s="8" t="str">
        <f t="shared" si="28"/>
        <v/>
      </c>
      <c r="F932" s="7" t="str">
        <f t="shared" si="29"/>
        <v/>
      </c>
    </row>
    <row r="933" spans="4:6" ht="15.75" customHeight="1" x14ac:dyDescent="0.2">
      <c r="D933" s="8" t="str">
        <f t="shared" si="28"/>
        <v/>
      </c>
      <c r="F933" s="7" t="str">
        <f t="shared" si="29"/>
        <v/>
      </c>
    </row>
    <row r="934" spans="4:6" ht="15.75" customHeight="1" x14ac:dyDescent="0.2">
      <c r="D934" s="8" t="str">
        <f t="shared" si="28"/>
        <v/>
      </c>
      <c r="F934" s="7" t="str">
        <f t="shared" si="29"/>
        <v/>
      </c>
    </row>
    <row r="935" spans="4:6" ht="15.75" customHeight="1" x14ac:dyDescent="0.2">
      <c r="D935" s="8" t="str">
        <f t="shared" si="28"/>
        <v/>
      </c>
      <c r="F935" s="7" t="str">
        <f t="shared" si="29"/>
        <v/>
      </c>
    </row>
    <row r="936" spans="4:6" ht="15.75" customHeight="1" x14ac:dyDescent="0.2">
      <c r="D936" s="8" t="str">
        <f t="shared" si="28"/>
        <v/>
      </c>
      <c r="F936" s="7" t="str">
        <f t="shared" si="29"/>
        <v/>
      </c>
    </row>
    <row r="937" spans="4:6" ht="15.75" customHeight="1" x14ac:dyDescent="0.2">
      <c r="D937" s="8" t="str">
        <f t="shared" si="28"/>
        <v/>
      </c>
      <c r="F937" s="7" t="str">
        <f t="shared" si="29"/>
        <v/>
      </c>
    </row>
    <row r="938" spans="4:6" ht="15.75" customHeight="1" x14ac:dyDescent="0.2">
      <c r="D938" s="8" t="str">
        <f t="shared" si="28"/>
        <v/>
      </c>
      <c r="F938" s="7" t="str">
        <f t="shared" si="29"/>
        <v/>
      </c>
    </row>
    <row r="939" spans="4:6" ht="15.75" customHeight="1" x14ac:dyDescent="0.2">
      <c r="D939" s="8" t="str">
        <f t="shared" si="28"/>
        <v/>
      </c>
      <c r="F939" s="7" t="str">
        <f t="shared" si="29"/>
        <v/>
      </c>
    </row>
    <row r="940" spans="4:6" ht="15.75" customHeight="1" x14ac:dyDescent="0.2">
      <c r="D940" s="8" t="str">
        <f t="shared" si="28"/>
        <v/>
      </c>
      <c r="F940" s="7" t="str">
        <f t="shared" si="29"/>
        <v/>
      </c>
    </row>
    <row r="941" spans="4:6" ht="15.75" customHeight="1" x14ac:dyDescent="0.2">
      <c r="D941" s="8" t="str">
        <f t="shared" si="28"/>
        <v/>
      </c>
      <c r="F941" s="7" t="str">
        <f t="shared" si="29"/>
        <v/>
      </c>
    </row>
    <row r="942" spans="4:6" ht="15.75" customHeight="1" x14ac:dyDescent="0.2">
      <c r="D942" s="8" t="str">
        <f t="shared" si="28"/>
        <v/>
      </c>
      <c r="F942" s="7" t="str">
        <f t="shared" si="29"/>
        <v/>
      </c>
    </row>
    <row r="943" spans="4:6" ht="15.75" customHeight="1" x14ac:dyDescent="0.2">
      <c r="D943" s="8" t="str">
        <f t="shared" si="28"/>
        <v/>
      </c>
      <c r="F943" s="7" t="str">
        <f t="shared" si="29"/>
        <v/>
      </c>
    </row>
    <row r="944" spans="4:6" ht="15.75" customHeight="1" x14ac:dyDescent="0.2">
      <c r="D944" s="8" t="str">
        <f t="shared" si="28"/>
        <v/>
      </c>
      <c r="F944" s="7" t="str">
        <f t="shared" si="29"/>
        <v/>
      </c>
    </row>
    <row r="945" spans="4:6" ht="15.75" customHeight="1" x14ac:dyDescent="0.2">
      <c r="D945" s="8" t="str">
        <f t="shared" si="28"/>
        <v/>
      </c>
      <c r="F945" s="7" t="str">
        <f t="shared" si="29"/>
        <v/>
      </c>
    </row>
    <row r="946" spans="4:6" ht="15.75" customHeight="1" x14ac:dyDescent="0.2">
      <c r="D946" s="8" t="str">
        <f t="shared" si="28"/>
        <v/>
      </c>
      <c r="F946" s="7" t="str">
        <f t="shared" si="29"/>
        <v/>
      </c>
    </row>
    <row r="947" spans="4:6" ht="15.75" customHeight="1" x14ac:dyDescent="0.2">
      <c r="D947" s="8" t="str">
        <f t="shared" si="28"/>
        <v/>
      </c>
      <c r="F947" s="7" t="str">
        <f t="shared" si="29"/>
        <v/>
      </c>
    </row>
    <row r="948" spans="4:6" ht="15.75" customHeight="1" x14ac:dyDescent="0.2">
      <c r="D948" s="8" t="str">
        <f t="shared" si="28"/>
        <v/>
      </c>
      <c r="F948" s="7" t="str">
        <f t="shared" si="29"/>
        <v/>
      </c>
    </row>
    <row r="949" spans="4:6" ht="15.75" customHeight="1" x14ac:dyDescent="0.2">
      <c r="D949" s="8" t="str">
        <f t="shared" si="28"/>
        <v/>
      </c>
      <c r="F949" s="7" t="str">
        <f t="shared" si="29"/>
        <v/>
      </c>
    </row>
    <row r="950" spans="4:6" ht="15.75" customHeight="1" x14ac:dyDescent="0.2">
      <c r="D950" s="8" t="str">
        <f t="shared" si="28"/>
        <v/>
      </c>
      <c r="F950" s="7" t="str">
        <f t="shared" si="29"/>
        <v/>
      </c>
    </row>
    <row r="951" spans="4:6" ht="15.75" customHeight="1" x14ac:dyDescent="0.2">
      <c r="D951" s="8" t="str">
        <f t="shared" si="28"/>
        <v/>
      </c>
      <c r="F951" s="7" t="str">
        <f t="shared" si="29"/>
        <v/>
      </c>
    </row>
    <row r="952" spans="4:6" ht="15.75" customHeight="1" x14ac:dyDescent="0.2">
      <c r="D952" s="8" t="str">
        <f t="shared" si="28"/>
        <v/>
      </c>
      <c r="F952" s="7" t="str">
        <f t="shared" si="29"/>
        <v/>
      </c>
    </row>
    <row r="953" spans="4:6" ht="15.75" customHeight="1" x14ac:dyDescent="0.2">
      <c r="D953" s="8" t="str">
        <f t="shared" si="28"/>
        <v/>
      </c>
      <c r="F953" s="7" t="str">
        <f t="shared" si="29"/>
        <v/>
      </c>
    </row>
    <row r="954" spans="4:6" ht="15.75" customHeight="1" x14ac:dyDescent="0.2">
      <c r="D954" s="8" t="str">
        <f t="shared" si="28"/>
        <v/>
      </c>
      <c r="F954" s="7" t="str">
        <f t="shared" si="29"/>
        <v/>
      </c>
    </row>
    <row r="955" spans="4:6" ht="15.75" customHeight="1" x14ac:dyDescent="0.2">
      <c r="D955" s="8" t="str">
        <f t="shared" si="28"/>
        <v/>
      </c>
      <c r="F955" s="7" t="str">
        <f t="shared" si="29"/>
        <v/>
      </c>
    </row>
    <row r="956" spans="4:6" ht="15.75" customHeight="1" x14ac:dyDescent="0.2">
      <c r="D956" s="8" t="str">
        <f t="shared" si="28"/>
        <v/>
      </c>
      <c r="F956" s="7" t="str">
        <f t="shared" si="29"/>
        <v/>
      </c>
    </row>
    <row r="957" spans="4:6" ht="15.75" customHeight="1" x14ac:dyDescent="0.2">
      <c r="D957" s="8" t="str">
        <f t="shared" si="28"/>
        <v/>
      </c>
      <c r="F957" s="7" t="str">
        <f t="shared" si="29"/>
        <v/>
      </c>
    </row>
    <row r="958" spans="4:6" ht="15.75" customHeight="1" x14ac:dyDescent="0.2">
      <c r="D958" s="8" t="str">
        <f t="shared" si="28"/>
        <v/>
      </c>
      <c r="F958" s="7" t="str">
        <f t="shared" si="29"/>
        <v/>
      </c>
    </row>
    <row r="959" spans="4:6" ht="15.75" customHeight="1" x14ac:dyDescent="0.2">
      <c r="D959" s="8" t="str">
        <f t="shared" si="28"/>
        <v/>
      </c>
      <c r="F959" s="7" t="str">
        <f t="shared" si="29"/>
        <v/>
      </c>
    </row>
    <row r="960" spans="4:6" ht="15.75" customHeight="1" x14ac:dyDescent="0.2">
      <c r="D960" s="8" t="str">
        <f t="shared" si="28"/>
        <v/>
      </c>
      <c r="F960" s="7" t="str">
        <f t="shared" si="29"/>
        <v/>
      </c>
    </row>
    <row r="961" spans="4:6" ht="15.75" customHeight="1" x14ac:dyDescent="0.2">
      <c r="D961" s="8" t="str">
        <f t="shared" si="28"/>
        <v/>
      </c>
      <c r="F961" s="7" t="str">
        <f t="shared" si="29"/>
        <v/>
      </c>
    </row>
    <row r="962" spans="4:6" ht="15.75" customHeight="1" x14ac:dyDescent="0.2">
      <c r="D962" s="8" t="str">
        <f t="shared" si="28"/>
        <v/>
      </c>
      <c r="F962" s="7" t="str">
        <f t="shared" si="29"/>
        <v/>
      </c>
    </row>
    <row r="963" spans="4:6" ht="15.75" customHeight="1" x14ac:dyDescent="0.2">
      <c r="D963" s="8" t="str">
        <f t="shared" ref="D963:D999" si="30">IF(A963="","",B963/C963)</f>
        <v/>
      </c>
      <c r="F963" s="7" t="str">
        <f t="shared" ref="F963:F999" si="31">IF(A963="","",E963*C963)</f>
        <v/>
      </c>
    </row>
    <row r="964" spans="4:6" ht="15.75" customHeight="1" x14ac:dyDescent="0.2">
      <c r="D964" s="8" t="str">
        <f t="shared" si="30"/>
        <v/>
      </c>
      <c r="F964" s="7" t="str">
        <f t="shared" si="31"/>
        <v/>
      </c>
    </row>
    <row r="965" spans="4:6" ht="15.75" customHeight="1" x14ac:dyDescent="0.2">
      <c r="D965" s="8" t="str">
        <f t="shared" si="30"/>
        <v/>
      </c>
      <c r="F965" s="7" t="str">
        <f t="shared" si="31"/>
        <v/>
      </c>
    </row>
    <row r="966" spans="4:6" ht="15.75" customHeight="1" x14ac:dyDescent="0.2">
      <c r="D966" s="8" t="str">
        <f t="shared" si="30"/>
        <v/>
      </c>
      <c r="F966" s="7" t="str">
        <f t="shared" si="31"/>
        <v/>
      </c>
    </row>
    <row r="967" spans="4:6" ht="15.75" customHeight="1" x14ac:dyDescent="0.2">
      <c r="D967" s="8" t="str">
        <f t="shared" si="30"/>
        <v/>
      </c>
      <c r="F967" s="7" t="str">
        <f t="shared" si="31"/>
        <v/>
      </c>
    </row>
    <row r="968" spans="4:6" ht="15.75" customHeight="1" x14ac:dyDescent="0.2">
      <c r="D968" s="8" t="str">
        <f t="shared" si="30"/>
        <v/>
      </c>
      <c r="F968" s="7" t="str">
        <f t="shared" si="31"/>
        <v/>
      </c>
    </row>
    <row r="969" spans="4:6" ht="15.75" customHeight="1" x14ac:dyDescent="0.2">
      <c r="D969" s="8" t="str">
        <f t="shared" si="30"/>
        <v/>
      </c>
      <c r="F969" s="7" t="str">
        <f t="shared" si="31"/>
        <v/>
      </c>
    </row>
    <row r="970" spans="4:6" ht="15.75" customHeight="1" x14ac:dyDescent="0.2">
      <c r="D970" s="8" t="str">
        <f t="shared" si="30"/>
        <v/>
      </c>
      <c r="F970" s="7" t="str">
        <f t="shared" si="31"/>
        <v/>
      </c>
    </row>
    <row r="971" spans="4:6" ht="15.75" customHeight="1" x14ac:dyDescent="0.2">
      <c r="D971" s="8" t="str">
        <f t="shared" si="30"/>
        <v/>
      </c>
      <c r="F971" s="7" t="str">
        <f t="shared" si="31"/>
        <v/>
      </c>
    </row>
    <row r="972" spans="4:6" ht="15.75" customHeight="1" x14ac:dyDescent="0.2">
      <c r="D972" s="8" t="str">
        <f t="shared" si="30"/>
        <v/>
      </c>
      <c r="F972" s="7" t="str">
        <f t="shared" si="31"/>
        <v/>
      </c>
    </row>
    <row r="973" spans="4:6" ht="15.75" customHeight="1" x14ac:dyDescent="0.2">
      <c r="D973" s="8" t="str">
        <f t="shared" si="30"/>
        <v/>
      </c>
      <c r="F973" s="7" t="str">
        <f t="shared" si="31"/>
        <v/>
      </c>
    </row>
    <row r="974" spans="4:6" ht="15.75" customHeight="1" x14ac:dyDescent="0.2">
      <c r="D974" s="8" t="str">
        <f t="shared" si="30"/>
        <v/>
      </c>
      <c r="F974" s="7" t="str">
        <f t="shared" si="31"/>
        <v/>
      </c>
    </row>
    <row r="975" spans="4:6" ht="15.75" customHeight="1" x14ac:dyDescent="0.2">
      <c r="D975" s="8" t="str">
        <f t="shared" si="30"/>
        <v/>
      </c>
      <c r="F975" s="7" t="str">
        <f t="shared" si="31"/>
        <v/>
      </c>
    </row>
    <row r="976" spans="4:6" ht="15.75" customHeight="1" x14ac:dyDescent="0.2">
      <c r="D976" s="8" t="str">
        <f t="shared" si="30"/>
        <v/>
      </c>
      <c r="F976" s="7" t="str">
        <f t="shared" si="31"/>
        <v/>
      </c>
    </row>
    <row r="977" spans="4:6" ht="15.75" customHeight="1" x14ac:dyDescent="0.2">
      <c r="D977" s="8" t="str">
        <f t="shared" si="30"/>
        <v/>
      </c>
      <c r="F977" s="7" t="str">
        <f t="shared" si="31"/>
        <v/>
      </c>
    </row>
    <row r="978" spans="4:6" ht="15.75" customHeight="1" x14ac:dyDescent="0.2">
      <c r="D978" s="8" t="str">
        <f t="shared" si="30"/>
        <v/>
      </c>
      <c r="F978" s="7" t="str">
        <f t="shared" si="31"/>
        <v/>
      </c>
    </row>
    <row r="979" spans="4:6" ht="15.75" customHeight="1" x14ac:dyDescent="0.2">
      <c r="D979" s="8" t="str">
        <f t="shared" si="30"/>
        <v/>
      </c>
      <c r="F979" s="7" t="str">
        <f t="shared" si="31"/>
        <v/>
      </c>
    </row>
    <row r="980" spans="4:6" ht="15.75" customHeight="1" x14ac:dyDescent="0.2">
      <c r="D980" s="8" t="str">
        <f t="shared" si="30"/>
        <v/>
      </c>
      <c r="F980" s="7" t="str">
        <f t="shared" si="31"/>
        <v/>
      </c>
    </row>
    <row r="981" spans="4:6" ht="15.75" customHeight="1" x14ac:dyDescent="0.2">
      <c r="D981" s="8" t="str">
        <f t="shared" si="30"/>
        <v/>
      </c>
      <c r="F981" s="7" t="str">
        <f t="shared" si="31"/>
        <v/>
      </c>
    </row>
    <row r="982" spans="4:6" ht="15.75" customHeight="1" x14ac:dyDescent="0.2">
      <c r="D982" s="8" t="str">
        <f t="shared" si="30"/>
        <v/>
      </c>
      <c r="F982" s="7" t="str">
        <f t="shared" si="31"/>
        <v/>
      </c>
    </row>
    <row r="983" spans="4:6" ht="15.75" customHeight="1" x14ac:dyDescent="0.2">
      <c r="D983" s="8" t="str">
        <f t="shared" si="30"/>
        <v/>
      </c>
      <c r="F983" s="7" t="str">
        <f t="shared" si="31"/>
        <v/>
      </c>
    </row>
    <row r="984" spans="4:6" ht="15.75" customHeight="1" x14ac:dyDescent="0.2">
      <c r="D984" s="8" t="str">
        <f t="shared" si="30"/>
        <v/>
      </c>
      <c r="F984" s="7" t="str">
        <f t="shared" si="31"/>
        <v/>
      </c>
    </row>
    <row r="985" spans="4:6" ht="15.75" customHeight="1" x14ac:dyDescent="0.2">
      <c r="D985" s="8" t="str">
        <f t="shared" si="30"/>
        <v/>
      </c>
      <c r="F985" s="7" t="str">
        <f t="shared" si="31"/>
        <v/>
      </c>
    </row>
    <row r="986" spans="4:6" ht="15.75" customHeight="1" x14ac:dyDescent="0.2">
      <c r="D986" s="8" t="str">
        <f t="shared" si="30"/>
        <v/>
      </c>
      <c r="F986" s="7" t="str">
        <f t="shared" si="31"/>
        <v/>
      </c>
    </row>
    <row r="987" spans="4:6" ht="15.75" customHeight="1" x14ac:dyDescent="0.2">
      <c r="D987" s="8" t="str">
        <f t="shared" si="30"/>
        <v/>
      </c>
      <c r="F987" s="7" t="str">
        <f t="shared" si="31"/>
        <v/>
      </c>
    </row>
    <row r="988" spans="4:6" ht="15.75" customHeight="1" x14ac:dyDescent="0.2">
      <c r="D988" s="8" t="str">
        <f t="shared" si="30"/>
        <v/>
      </c>
      <c r="F988" s="7" t="str">
        <f t="shared" si="31"/>
        <v/>
      </c>
    </row>
    <row r="989" spans="4:6" ht="15.75" customHeight="1" x14ac:dyDescent="0.2">
      <c r="D989" s="8" t="str">
        <f t="shared" si="30"/>
        <v/>
      </c>
      <c r="F989" s="7" t="str">
        <f t="shared" si="31"/>
        <v/>
      </c>
    </row>
    <row r="990" spans="4:6" ht="15.75" customHeight="1" x14ac:dyDescent="0.2">
      <c r="D990" s="8" t="str">
        <f t="shared" si="30"/>
        <v/>
      </c>
      <c r="F990" s="7" t="str">
        <f t="shared" si="31"/>
        <v/>
      </c>
    </row>
    <row r="991" spans="4:6" ht="15.75" customHeight="1" x14ac:dyDescent="0.2">
      <c r="D991" s="8" t="str">
        <f t="shared" si="30"/>
        <v/>
      </c>
      <c r="F991" s="7" t="str">
        <f t="shared" si="31"/>
        <v/>
      </c>
    </row>
    <row r="992" spans="4:6" ht="15.75" customHeight="1" x14ac:dyDescent="0.2">
      <c r="D992" s="8" t="str">
        <f t="shared" si="30"/>
        <v/>
      </c>
      <c r="F992" s="7" t="str">
        <f t="shared" si="31"/>
        <v/>
      </c>
    </row>
    <row r="993" spans="1:16384" ht="15.75" customHeight="1" x14ac:dyDescent="0.2">
      <c r="D993" s="8" t="str">
        <f t="shared" si="30"/>
        <v/>
      </c>
      <c r="F993" s="7" t="str">
        <f t="shared" si="31"/>
        <v/>
      </c>
    </row>
    <row r="994" spans="1:16384" ht="15.75" customHeight="1" x14ac:dyDescent="0.2">
      <c r="D994" s="8" t="str">
        <f t="shared" si="30"/>
        <v/>
      </c>
      <c r="F994" s="7" t="str">
        <f t="shared" si="31"/>
        <v/>
      </c>
    </row>
    <row r="995" spans="1:16384" ht="15.75" customHeight="1" x14ac:dyDescent="0.2">
      <c r="D995" s="8" t="str">
        <f t="shared" si="30"/>
        <v/>
      </c>
      <c r="F995" s="7" t="str">
        <f t="shared" si="31"/>
        <v/>
      </c>
    </row>
    <row r="996" spans="1:16384" ht="15.75" customHeight="1" x14ac:dyDescent="0.2">
      <c r="D996" s="8" t="str">
        <f t="shared" si="30"/>
        <v/>
      </c>
      <c r="F996" s="7" t="str">
        <f t="shared" si="31"/>
        <v/>
      </c>
    </row>
    <row r="997" spans="1:16384" ht="15.75" customHeight="1" x14ac:dyDescent="0.2">
      <c r="D997" s="8" t="str">
        <f t="shared" si="30"/>
        <v/>
      </c>
      <c r="F997" s="7" t="str">
        <f t="shared" si="31"/>
        <v/>
      </c>
    </row>
    <row r="998" spans="1:16384" ht="15.75" customHeight="1" x14ac:dyDescent="0.2">
      <c r="D998" s="8" t="str">
        <f t="shared" si="30"/>
        <v/>
      </c>
      <c r="F998" s="7" t="str">
        <f t="shared" si="31"/>
        <v/>
      </c>
    </row>
    <row r="999" spans="1:16384" ht="15.75" customHeight="1" x14ac:dyDescent="0.2">
      <c r="D999" s="8" t="str">
        <f t="shared" si="30"/>
        <v/>
      </c>
      <c r="F999" s="7" t="str">
        <f t="shared" si="31"/>
        <v/>
      </c>
    </row>
    <row r="1000" spans="1:16384" ht="15.75" customHeight="1" x14ac:dyDescent="0.2">
      <c r="A1000" s="14" t="s">
        <v>109</v>
      </c>
      <c r="B1000" s="14" t="s">
        <v>109</v>
      </c>
      <c r="C1000" s="10" t="s">
        <v>109</v>
      </c>
      <c r="D1000" s="10" t="s">
        <v>109</v>
      </c>
      <c r="E1000" s="14" t="s">
        <v>109</v>
      </c>
      <c r="F1000" s="10" t="s">
        <v>109</v>
      </c>
      <c r="G1000" s="10" t="s">
        <v>109</v>
      </c>
      <c r="H1000" s="10" t="s">
        <v>109</v>
      </c>
      <c r="I1000" s="10" t="s">
        <v>109</v>
      </c>
      <c r="J1000" s="10" t="s">
        <v>109</v>
      </c>
      <c r="K1000" s="10" t="s">
        <v>109</v>
      </c>
      <c r="L1000" s="10" t="s">
        <v>109</v>
      </c>
      <c r="M1000" s="10" t="s">
        <v>109</v>
      </c>
      <c r="N1000" s="10" t="s">
        <v>109</v>
      </c>
      <c r="O1000" s="10" t="s">
        <v>109</v>
      </c>
      <c r="P1000" s="10" t="s">
        <v>109</v>
      </c>
      <c r="Q1000" s="10" t="s">
        <v>109</v>
      </c>
      <c r="R1000" s="10" t="s">
        <v>109</v>
      </c>
      <c r="S1000" s="10" t="s">
        <v>109</v>
      </c>
      <c r="T1000" s="10" t="s">
        <v>109</v>
      </c>
      <c r="U1000" s="10" t="s">
        <v>109</v>
      </c>
      <c r="V1000" s="10" t="s">
        <v>109</v>
      </c>
      <c r="W1000" s="10" t="s">
        <v>109</v>
      </c>
      <c r="X1000" s="10" t="s">
        <v>109</v>
      </c>
      <c r="Y1000" s="10" t="s">
        <v>109</v>
      </c>
      <c r="Z1000" s="10" t="s">
        <v>109</v>
      </c>
      <c r="AA1000" s="10" t="s">
        <v>109</v>
      </c>
      <c r="AB1000" s="10" t="s">
        <v>109</v>
      </c>
      <c r="AC1000" s="10" t="s">
        <v>109</v>
      </c>
      <c r="AD1000" s="10" t="s">
        <v>109</v>
      </c>
      <c r="AE1000" s="10" t="s">
        <v>109</v>
      </c>
      <c r="AF1000" s="10" t="s">
        <v>109</v>
      </c>
      <c r="AG1000" s="10" t="s">
        <v>109</v>
      </c>
      <c r="AH1000" s="10" t="s">
        <v>109</v>
      </c>
      <c r="AI1000" s="10" t="s">
        <v>109</v>
      </c>
      <c r="AJ1000" s="10" t="s">
        <v>109</v>
      </c>
      <c r="AK1000" s="10" t="s">
        <v>109</v>
      </c>
      <c r="AL1000" s="10" t="s">
        <v>109</v>
      </c>
      <c r="AM1000" s="10" t="s">
        <v>109</v>
      </c>
      <c r="AN1000" s="10" t="s">
        <v>109</v>
      </c>
      <c r="AO1000" s="10" t="s">
        <v>109</v>
      </c>
      <c r="AP1000" s="10" t="s">
        <v>109</v>
      </c>
      <c r="AQ1000" s="10" t="s">
        <v>109</v>
      </c>
      <c r="AR1000" s="10" t="s">
        <v>109</v>
      </c>
      <c r="AS1000" s="10" t="s">
        <v>109</v>
      </c>
      <c r="AT1000" s="10" t="s">
        <v>109</v>
      </c>
      <c r="AU1000" s="10" t="s">
        <v>109</v>
      </c>
      <c r="AV1000" s="10" t="s">
        <v>109</v>
      </c>
      <c r="AW1000" s="10" t="s">
        <v>109</v>
      </c>
      <c r="AX1000" s="10" t="s">
        <v>109</v>
      </c>
      <c r="AY1000" s="10" t="s">
        <v>109</v>
      </c>
      <c r="AZ1000" s="10" t="s">
        <v>109</v>
      </c>
      <c r="BA1000" s="10" t="s">
        <v>109</v>
      </c>
      <c r="BB1000" s="10" t="s">
        <v>109</v>
      </c>
      <c r="BC1000" s="10" t="s">
        <v>109</v>
      </c>
      <c r="BD1000" s="10" t="s">
        <v>109</v>
      </c>
      <c r="BE1000" s="10" t="s">
        <v>109</v>
      </c>
      <c r="BF1000" s="10" t="s">
        <v>109</v>
      </c>
      <c r="BG1000" s="10" t="s">
        <v>109</v>
      </c>
      <c r="BH1000" s="10" t="s">
        <v>109</v>
      </c>
      <c r="BI1000" s="10" t="s">
        <v>109</v>
      </c>
      <c r="BJ1000" s="10" t="s">
        <v>109</v>
      </c>
      <c r="BK1000" s="10" t="s">
        <v>109</v>
      </c>
      <c r="BL1000" s="10" t="s">
        <v>109</v>
      </c>
      <c r="BM1000" s="10" t="s">
        <v>109</v>
      </c>
      <c r="BN1000" s="10" t="s">
        <v>109</v>
      </c>
      <c r="BO1000" s="10" t="s">
        <v>109</v>
      </c>
      <c r="BP1000" s="10" t="s">
        <v>109</v>
      </c>
      <c r="BQ1000" s="10" t="s">
        <v>109</v>
      </c>
      <c r="BR1000" s="10" t="s">
        <v>109</v>
      </c>
      <c r="BS1000" s="10" t="s">
        <v>109</v>
      </c>
      <c r="BT1000" s="10" t="s">
        <v>109</v>
      </c>
      <c r="BU1000" s="10" t="s">
        <v>109</v>
      </c>
      <c r="BV1000" s="10" t="s">
        <v>109</v>
      </c>
      <c r="BW1000" s="10" t="s">
        <v>109</v>
      </c>
      <c r="BX1000" s="10" t="s">
        <v>109</v>
      </c>
      <c r="BY1000" s="10" t="s">
        <v>109</v>
      </c>
      <c r="BZ1000" s="10" t="s">
        <v>109</v>
      </c>
      <c r="CA1000" s="10" t="s">
        <v>109</v>
      </c>
      <c r="CB1000" s="10" t="s">
        <v>109</v>
      </c>
      <c r="CC1000" s="10" t="s">
        <v>109</v>
      </c>
      <c r="CD1000" s="10" t="s">
        <v>109</v>
      </c>
      <c r="CE1000" s="10" t="s">
        <v>109</v>
      </c>
      <c r="CF1000" s="10" t="s">
        <v>109</v>
      </c>
      <c r="CG1000" s="10" t="s">
        <v>109</v>
      </c>
      <c r="CH1000" s="10" t="s">
        <v>109</v>
      </c>
      <c r="CI1000" s="10" t="s">
        <v>109</v>
      </c>
      <c r="CJ1000" s="10" t="s">
        <v>109</v>
      </c>
      <c r="CK1000" s="10" t="s">
        <v>109</v>
      </c>
      <c r="CL1000" s="10" t="s">
        <v>109</v>
      </c>
      <c r="CM1000" s="10" t="s">
        <v>109</v>
      </c>
      <c r="CN1000" s="10" t="s">
        <v>109</v>
      </c>
      <c r="CO1000" s="10" t="s">
        <v>109</v>
      </c>
      <c r="CP1000" s="10" t="s">
        <v>109</v>
      </c>
      <c r="CQ1000" s="10" t="s">
        <v>109</v>
      </c>
      <c r="CR1000" s="10" t="s">
        <v>109</v>
      </c>
      <c r="CS1000" s="10" t="s">
        <v>109</v>
      </c>
      <c r="CT1000" s="10" t="s">
        <v>109</v>
      </c>
      <c r="CU1000" s="10" t="s">
        <v>109</v>
      </c>
      <c r="CV1000" s="10" t="s">
        <v>109</v>
      </c>
      <c r="CW1000" s="10" t="s">
        <v>109</v>
      </c>
      <c r="CX1000" s="10" t="s">
        <v>109</v>
      </c>
      <c r="CY1000" s="10" t="s">
        <v>109</v>
      </c>
      <c r="CZ1000" s="10" t="s">
        <v>109</v>
      </c>
      <c r="DA1000" s="10" t="s">
        <v>109</v>
      </c>
      <c r="DB1000" s="10" t="s">
        <v>109</v>
      </c>
      <c r="DC1000" s="10" t="s">
        <v>109</v>
      </c>
      <c r="DD1000" s="10" t="s">
        <v>109</v>
      </c>
      <c r="DE1000" s="10" t="s">
        <v>109</v>
      </c>
      <c r="DF1000" s="10" t="s">
        <v>109</v>
      </c>
      <c r="DG1000" s="10" t="s">
        <v>109</v>
      </c>
      <c r="DH1000" s="10" t="s">
        <v>109</v>
      </c>
      <c r="DI1000" s="10" t="s">
        <v>109</v>
      </c>
      <c r="DJ1000" s="10" t="s">
        <v>109</v>
      </c>
      <c r="DK1000" s="10" t="s">
        <v>109</v>
      </c>
      <c r="DL1000" s="10" t="s">
        <v>109</v>
      </c>
      <c r="DM1000" s="10" t="s">
        <v>109</v>
      </c>
      <c r="DN1000" s="10" t="s">
        <v>109</v>
      </c>
      <c r="DO1000" s="10" t="s">
        <v>109</v>
      </c>
      <c r="DP1000" s="10" t="s">
        <v>109</v>
      </c>
      <c r="DQ1000" s="10" t="s">
        <v>109</v>
      </c>
      <c r="DR1000" s="10" t="s">
        <v>109</v>
      </c>
      <c r="DS1000" s="10" t="s">
        <v>109</v>
      </c>
      <c r="DT1000" s="10" t="s">
        <v>109</v>
      </c>
      <c r="DU1000" s="10" t="s">
        <v>109</v>
      </c>
      <c r="DV1000" s="10" t="s">
        <v>109</v>
      </c>
      <c r="DW1000" s="10" t="s">
        <v>109</v>
      </c>
      <c r="DX1000" s="10" t="s">
        <v>109</v>
      </c>
      <c r="DY1000" s="10" t="s">
        <v>109</v>
      </c>
      <c r="DZ1000" s="10" t="s">
        <v>109</v>
      </c>
      <c r="EA1000" s="10" t="s">
        <v>109</v>
      </c>
      <c r="EB1000" s="10" t="s">
        <v>109</v>
      </c>
      <c r="EC1000" s="10" t="s">
        <v>109</v>
      </c>
      <c r="ED1000" s="10" t="s">
        <v>109</v>
      </c>
      <c r="EE1000" s="10" t="s">
        <v>109</v>
      </c>
      <c r="EF1000" s="10" t="s">
        <v>109</v>
      </c>
      <c r="EG1000" s="10" t="s">
        <v>109</v>
      </c>
      <c r="EH1000" s="10" t="s">
        <v>109</v>
      </c>
      <c r="EI1000" s="10" t="s">
        <v>109</v>
      </c>
      <c r="EJ1000" s="10" t="s">
        <v>109</v>
      </c>
      <c r="EK1000" s="10" t="s">
        <v>109</v>
      </c>
      <c r="EL1000" s="10" t="s">
        <v>109</v>
      </c>
      <c r="EM1000" s="10" t="s">
        <v>109</v>
      </c>
      <c r="EN1000" s="10" t="s">
        <v>109</v>
      </c>
      <c r="EO1000" s="10" t="s">
        <v>109</v>
      </c>
      <c r="EP1000" s="10" t="s">
        <v>109</v>
      </c>
      <c r="EQ1000" s="10" t="s">
        <v>109</v>
      </c>
      <c r="ER1000" s="10" t="s">
        <v>109</v>
      </c>
      <c r="ES1000" s="10" t="s">
        <v>109</v>
      </c>
      <c r="ET1000" s="10" t="s">
        <v>109</v>
      </c>
      <c r="EU1000" s="10" t="s">
        <v>109</v>
      </c>
      <c r="EV1000" s="10" t="s">
        <v>109</v>
      </c>
      <c r="EW1000" s="10" t="s">
        <v>109</v>
      </c>
      <c r="EX1000" s="10" t="s">
        <v>109</v>
      </c>
      <c r="EY1000" s="10" t="s">
        <v>109</v>
      </c>
      <c r="EZ1000" s="10" t="s">
        <v>109</v>
      </c>
      <c r="FA1000" s="10" t="s">
        <v>109</v>
      </c>
      <c r="FB1000" s="10" t="s">
        <v>109</v>
      </c>
      <c r="FC1000" s="10" t="s">
        <v>109</v>
      </c>
      <c r="FD1000" s="10" t="s">
        <v>109</v>
      </c>
      <c r="FE1000" s="10" t="s">
        <v>109</v>
      </c>
      <c r="FF1000" s="10" t="s">
        <v>109</v>
      </c>
      <c r="FG1000" s="10" t="s">
        <v>109</v>
      </c>
      <c r="FH1000" s="10" t="s">
        <v>109</v>
      </c>
      <c r="FI1000" s="10" t="s">
        <v>109</v>
      </c>
      <c r="FJ1000" s="10" t="s">
        <v>109</v>
      </c>
      <c r="FK1000" s="10" t="s">
        <v>109</v>
      </c>
      <c r="FL1000" s="10" t="s">
        <v>109</v>
      </c>
      <c r="FM1000" s="10" t="s">
        <v>109</v>
      </c>
      <c r="FN1000" s="10" t="s">
        <v>109</v>
      </c>
      <c r="FO1000" s="10" t="s">
        <v>109</v>
      </c>
      <c r="FP1000" s="10" t="s">
        <v>109</v>
      </c>
      <c r="FQ1000" s="10" t="s">
        <v>109</v>
      </c>
      <c r="FR1000" s="10" t="s">
        <v>109</v>
      </c>
      <c r="FS1000" s="10" t="s">
        <v>109</v>
      </c>
      <c r="FT1000" s="10" t="s">
        <v>109</v>
      </c>
      <c r="FU1000" s="10" t="s">
        <v>109</v>
      </c>
      <c r="FV1000" s="10" t="s">
        <v>109</v>
      </c>
      <c r="FW1000" s="10" t="s">
        <v>109</v>
      </c>
      <c r="FX1000" s="10" t="s">
        <v>109</v>
      </c>
      <c r="FY1000" s="10" t="s">
        <v>109</v>
      </c>
      <c r="FZ1000" s="10" t="s">
        <v>109</v>
      </c>
      <c r="GA1000" s="10" t="s">
        <v>109</v>
      </c>
      <c r="GB1000" s="10" t="s">
        <v>109</v>
      </c>
      <c r="GC1000" s="10" t="s">
        <v>109</v>
      </c>
      <c r="GD1000" s="10" t="s">
        <v>109</v>
      </c>
      <c r="GE1000" s="10" t="s">
        <v>109</v>
      </c>
      <c r="GF1000" s="10" t="s">
        <v>109</v>
      </c>
      <c r="GG1000" s="10" t="s">
        <v>109</v>
      </c>
      <c r="GH1000" s="10" t="s">
        <v>109</v>
      </c>
      <c r="GI1000" s="10" t="s">
        <v>109</v>
      </c>
      <c r="GJ1000" s="10" t="s">
        <v>109</v>
      </c>
      <c r="GK1000" s="10" t="s">
        <v>109</v>
      </c>
      <c r="GL1000" s="10" t="s">
        <v>109</v>
      </c>
      <c r="GM1000" s="10" t="s">
        <v>109</v>
      </c>
      <c r="GN1000" s="10" t="s">
        <v>109</v>
      </c>
      <c r="GO1000" s="10" t="s">
        <v>109</v>
      </c>
      <c r="GP1000" s="10" t="s">
        <v>109</v>
      </c>
      <c r="GQ1000" s="10" t="s">
        <v>109</v>
      </c>
      <c r="GR1000" s="10" t="s">
        <v>109</v>
      </c>
      <c r="GS1000" s="10" t="s">
        <v>109</v>
      </c>
      <c r="GT1000" s="10" t="s">
        <v>109</v>
      </c>
      <c r="GU1000" s="10" t="s">
        <v>109</v>
      </c>
      <c r="GV1000" s="10" t="s">
        <v>109</v>
      </c>
      <c r="GW1000" s="10" t="s">
        <v>109</v>
      </c>
      <c r="GX1000" s="10" t="s">
        <v>109</v>
      </c>
      <c r="GY1000" s="10" t="s">
        <v>109</v>
      </c>
      <c r="GZ1000" s="10" t="s">
        <v>109</v>
      </c>
      <c r="HA1000" s="10" t="s">
        <v>109</v>
      </c>
      <c r="HB1000" s="10" t="s">
        <v>109</v>
      </c>
      <c r="HC1000" s="10" t="s">
        <v>109</v>
      </c>
      <c r="HD1000" s="10" t="s">
        <v>109</v>
      </c>
      <c r="HE1000" s="10" t="s">
        <v>109</v>
      </c>
      <c r="HF1000" s="10" t="s">
        <v>109</v>
      </c>
      <c r="HG1000" s="10" t="s">
        <v>109</v>
      </c>
      <c r="HH1000" s="10" t="s">
        <v>109</v>
      </c>
      <c r="HI1000" s="10" t="s">
        <v>109</v>
      </c>
      <c r="HJ1000" s="10" t="s">
        <v>109</v>
      </c>
      <c r="HK1000" s="10" t="s">
        <v>109</v>
      </c>
      <c r="HL1000" s="10" t="s">
        <v>109</v>
      </c>
      <c r="HM1000" s="10" t="s">
        <v>109</v>
      </c>
      <c r="HN1000" s="10" t="s">
        <v>109</v>
      </c>
      <c r="HO1000" s="10" t="s">
        <v>109</v>
      </c>
      <c r="HP1000" s="10" t="s">
        <v>109</v>
      </c>
      <c r="HQ1000" s="10" t="s">
        <v>109</v>
      </c>
      <c r="HR1000" s="10" t="s">
        <v>109</v>
      </c>
      <c r="HS1000" s="10" t="s">
        <v>109</v>
      </c>
      <c r="HT1000" s="10" t="s">
        <v>109</v>
      </c>
      <c r="HU1000" s="10" t="s">
        <v>109</v>
      </c>
      <c r="HV1000" s="10" t="s">
        <v>109</v>
      </c>
      <c r="HW1000" s="10" t="s">
        <v>109</v>
      </c>
      <c r="HX1000" s="10" t="s">
        <v>109</v>
      </c>
      <c r="HY1000" s="10" t="s">
        <v>109</v>
      </c>
      <c r="HZ1000" s="10" t="s">
        <v>109</v>
      </c>
      <c r="IA1000" s="10" t="s">
        <v>109</v>
      </c>
      <c r="IB1000" s="10" t="s">
        <v>109</v>
      </c>
      <c r="IC1000" s="10" t="s">
        <v>109</v>
      </c>
      <c r="ID1000" s="10" t="s">
        <v>109</v>
      </c>
      <c r="IE1000" s="10" t="s">
        <v>109</v>
      </c>
      <c r="IF1000" s="10" t="s">
        <v>109</v>
      </c>
      <c r="IG1000" s="10" t="s">
        <v>109</v>
      </c>
      <c r="IH1000" s="10" t="s">
        <v>109</v>
      </c>
      <c r="II1000" s="10" t="s">
        <v>109</v>
      </c>
      <c r="IJ1000" s="10" t="s">
        <v>109</v>
      </c>
      <c r="IK1000" s="10" t="s">
        <v>109</v>
      </c>
      <c r="IL1000" s="10" t="s">
        <v>109</v>
      </c>
      <c r="IM1000" s="10" t="s">
        <v>109</v>
      </c>
      <c r="IN1000" s="10" t="s">
        <v>109</v>
      </c>
      <c r="IO1000" s="10" t="s">
        <v>109</v>
      </c>
      <c r="IP1000" s="10" t="s">
        <v>109</v>
      </c>
      <c r="IQ1000" s="10" t="s">
        <v>109</v>
      </c>
      <c r="IR1000" s="10" t="s">
        <v>109</v>
      </c>
      <c r="IS1000" s="10" t="s">
        <v>109</v>
      </c>
      <c r="IT1000" s="10" t="s">
        <v>109</v>
      </c>
      <c r="IU1000" s="10" t="s">
        <v>109</v>
      </c>
      <c r="IV1000" s="10" t="s">
        <v>109</v>
      </c>
      <c r="IW1000" s="10" t="s">
        <v>109</v>
      </c>
      <c r="IX1000" s="10" t="s">
        <v>109</v>
      </c>
      <c r="IY1000" s="10" t="s">
        <v>109</v>
      </c>
      <c r="IZ1000" s="10" t="s">
        <v>109</v>
      </c>
      <c r="JA1000" s="10" t="s">
        <v>109</v>
      </c>
      <c r="JB1000" s="10" t="s">
        <v>109</v>
      </c>
      <c r="JC1000" s="10" t="s">
        <v>109</v>
      </c>
      <c r="JD1000" s="10" t="s">
        <v>109</v>
      </c>
      <c r="JE1000" s="10" t="s">
        <v>109</v>
      </c>
      <c r="JF1000" s="10" t="s">
        <v>109</v>
      </c>
      <c r="JG1000" s="10" t="s">
        <v>109</v>
      </c>
      <c r="JH1000" s="10" t="s">
        <v>109</v>
      </c>
      <c r="JI1000" s="10" t="s">
        <v>109</v>
      </c>
      <c r="JJ1000" s="10" t="s">
        <v>109</v>
      </c>
      <c r="JK1000" s="10" t="s">
        <v>109</v>
      </c>
      <c r="JL1000" s="10" t="s">
        <v>109</v>
      </c>
      <c r="JM1000" s="10" t="s">
        <v>109</v>
      </c>
      <c r="JN1000" s="10" t="s">
        <v>109</v>
      </c>
      <c r="JO1000" s="10" t="s">
        <v>109</v>
      </c>
      <c r="JP1000" s="10" t="s">
        <v>109</v>
      </c>
      <c r="JQ1000" s="10" t="s">
        <v>109</v>
      </c>
      <c r="JR1000" s="10" t="s">
        <v>109</v>
      </c>
      <c r="JS1000" s="10" t="s">
        <v>109</v>
      </c>
      <c r="JT1000" s="10" t="s">
        <v>109</v>
      </c>
      <c r="JU1000" s="10" t="s">
        <v>109</v>
      </c>
      <c r="JV1000" s="10" t="s">
        <v>109</v>
      </c>
      <c r="JW1000" s="10" t="s">
        <v>109</v>
      </c>
      <c r="JX1000" s="10" t="s">
        <v>109</v>
      </c>
      <c r="JY1000" s="10" t="s">
        <v>109</v>
      </c>
      <c r="JZ1000" s="10" t="s">
        <v>109</v>
      </c>
      <c r="KA1000" s="10" t="s">
        <v>109</v>
      </c>
      <c r="KB1000" s="10" t="s">
        <v>109</v>
      </c>
      <c r="KC1000" s="10" t="s">
        <v>109</v>
      </c>
      <c r="KD1000" s="10" t="s">
        <v>109</v>
      </c>
      <c r="KE1000" s="10" t="s">
        <v>109</v>
      </c>
      <c r="KF1000" s="10" t="s">
        <v>109</v>
      </c>
      <c r="KG1000" s="10" t="s">
        <v>109</v>
      </c>
      <c r="KH1000" s="10" t="s">
        <v>109</v>
      </c>
      <c r="KI1000" s="10" t="s">
        <v>109</v>
      </c>
      <c r="KJ1000" s="10" t="s">
        <v>109</v>
      </c>
      <c r="KK1000" s="10" t="s">
        <v>109</v>
      </c>
      <c r="KL1000" s="10" t="s">
        <v>109</v>
      </c>
      <c r="KM1000" s="10" t="s">
        <v>109</v>
      </c>
      <c r="KN1000" s="10" t="s">
        <v>109</v>
      </c>
      <c r="KO1000" s="10" t="s">
        <v>109</v>
      </c>
      <c r="KP1000" s="10" t="s">
        <v>109</v>
      </c>
      <c r="KQ1000" s="10" t="s">
        <v>109</v>
      </c>
      <c r="KR1000" s="10" t="s">
        <v>109</v>
      </c>
      <c r="KS1000" s="10" t="s">
        <v>109</v>
      </c>
      <c r="KT1000" s="10" t="s">
        <v>109</v>
      </c>
      <c r="KU1000" s="10" t="s">
        <v>109</v>
      </c>
      <c r="KV1000" s="10" t="s">
        <v>109</v>
      </c>
      <c r="KW1000" s="10" t="s">
        <v>109</v>
      </c>
      <c r="KX1000" s="10" t="s">
        <v>109</v>
      </c>
      <c r="KY1000" s="10" t="s">
        <v>109</v>
      </c>
      <c r="KZ1000" s="10" t="s">
        <v>109</v>
      </c>
      <c r="LA1000" s="10" t="s">
        <v>109</v>
      </c>
      <c r="LB1000" s="10" t="s">
        <v>109</v>
      </c>
      <c r="LC1000" s="10" t="s">
        <v>109</v>
      </c>
      <c r="LD1000" s="10" t="s">
        <v>109</v>
      </c>
      <c r="LE1000" s="10" t="s">
        <v>109</v>
      </c>
      <c r="LF1000" s="10" t="s">
        <v>109</v>
      </c>
      <c r="LG1000" s="10" t="s">
        <v>109</v>
      </c>
      <c r="LH1000" s="10" t="s">
        <v>109</v>
      </c>
      <c r="LI1000" s="10" t="s">
        <v>109</v>
      </c>
      <c r="LJ1000" s="10" t="s">
        <v>109</v>
      </c>
      <c r="LK1000" s="10" t="s">
        <v>109</v>
      </c>
      <c r="LL1000" s="10" t="s">
        <v>109</v>
      </c>
      <c r="LM1000" s="10" t="s">
        <v>109</v>
      </c>
      <c r="LN1000" s="10" t="s">
        <v>109</v>
      </c>
      <c r="LO1000" s="10" t="s">
        <v>109</v>
      </c>
      <c r="LP1000" s="10" t="s">
        <v>109</v>
      </c>
      <c r="LQ1000" s="10" t="s">
        <v>109</v>
      </c>
      <c r="LR1000" s="10" t="s">
        <v>109</v>
      </c>
      <c r="LS1000" s="10" t="s">
        <v>109</v>
      </c>
      <c r="LT1000" s="10" t="s">
        <v>109</v>
      </c>
      <c r="LU1000" s="10" t="s">
        <v>109</v>
      </c>
      <c r="LV1000" s="10" t="s">
        <v>109</v>
      </c>
      <c r="LW1000" s="10" t="s">
        <v>109</v>
      </c>
      <c r="LX1000" s="10" t="s">
        <v>109</v>
      </c>
      <c r="LY1000" s="10" t="s">
        <v>109</v>
      </c>
      <c r="LZ1000" s="10" t="s">
        <v>109</v>
      </c>
      <c r="MA1000" s="10" t="s">
        <v>109</v>
      </c>
      <c r="MB1000" s="10" t="s">
        <v>109</v>
      </c>
      <c r="MC1000" s="10" t="s">
        <v>109</v>
      </c>
      <c r="MD1000" s="10" t="s">
        <v>109</v>
      </c>
      <c r="ME1000" s="10" t="s">
        <v>109</v>
      </c>
      <c r="MF1000" s="10" t="s">
        <v>109</v>
      </c>
      <c r="MG1000" s="10" t="s">
        <v>109</v>
      </c>
      <c r="MH1000" s="10" t="s">
        <v>109</v>
      </c>
      <c r="MI1000" s="10" t="s">
        <v>109</v>
      </c>
      <c r="MJ1000" s="10" t="s">
        <v>109</v>
      </c>
      <c r="MK1000" s="10" t="s">
        <v>109</v>
      </c>
      <c r="ML1000" s="10" t="s">
        <v>109</v>
      </c>
      <c r="MM1000" s="10" t="s">
        <v>109</v>
      </c>
      <c r="MN1000" s="10" t="s">
        <v>109</v>
      </c>
      <c r="MO1000" s="10" t="s">
        <v>109</v>
      </c>
      <c r="MP1000" s="10" t="s">
        <v>109</v>
      </c>
      <c r="MQ1000" s="10" t="s">
        <v>109</v>
      </c>
      <c r="MR1000" s="10" t="s">
        <v>109</v>
      </c>
      <c r="MS1000" s="10" t="s">
        <v>109</v>
      </c>
      <c r="MT1000" s="10" t="s">
        <v>109</v>
      </c>
      <c r="MU1000" s="10" t="s">
        <v>109</v>
      </c>
      <c r="MV1000" s="10" t="s">
        <v>109</v>
      </c>
      <c r="MW1000" s="10" t="s">
        <v>109</v>
      </c>
      <c r="MX1000" s="10" t="s">
        <v>109</v>
      </c>
      <c r="MY1000" s="10" t="s">
        <v>109</v>
      </c>
      <c r="MZ1000" s="10" t="s">
        <v>109</v>
      </c>
      <c r="NA1000" s="10" t="s">
        <v>109</v>
      </c>
      <c r="NB1000" s="10" t="s">
        <v>109</v>
      </c>
      <c r="NC1000" s="10" t="s">
        <v>109</v>
      </c>
      <c r="ND1000" s="10" t="s">
        <v>109</v>
      </c>
      <c r="NE1000" s="10" t="s">
        <v>109</v>
      </c>
      <c r="NF1000" s="10" t="s">
        <v>109</v>
      </c>
      <c r="NG1000" s="10" t="s">
        <v>109</v>
      </c>
      <c r="NH1000" s="10" t="s">
        <v>109</v>
      </c>
      <c r="NI1000" s="10" t="s">
        <v>109</v>
      </c>
      <c r="NJ1000" s="10" t="s">
        <v>109</v>
      </c>
      <c r="NK1000" s="10" t="s">
        <v>109</v>
      </c>
      <c r="NL1000" s="10" t="s">
        <v>109</v>
      </c>
      <c r="NM1000" s="10" t="s">
        <v>109</v>
      </c>
      <c r="NN1000" s="10" t="s">
        <v>109</v>
      </c>
      <c r="NO1000" s="10" t="s">
        <v>109</v>
      </c>
      <c r="NP1000" s="10" t="s">
        <v>109</v>
      </c>
      <c r="NQ1000" s="10" t="s">
        <v>109</v>
      </c>
      <c r="NR1000" s="10" t="s">
        <v>109</v>
      </c>
      <c r="NS1000" s="10" t="s">
        <v>109</v>
      </c>
      <c r="NT1000" s="10" t="s">
        <v>109</v>
      </c>
      <c r="NU1000" s="10" t="s">
        <v>109</v>
      </c>
      <c r="NV1000" s="10" t="s">
        <v>109</v>
      </c>
      <c r="NW1000" s="10" t="s">
        <v>109</v>
      </c>
      <c r="NX1000" s="10" t="s">
        <v>109</v>
      </c>
      <c r="NY1000" s="10" t="s">
        <v>109</v>
      </c>
      <c r="NZ1000" s="10" t="s">
        <v>109</v>
      </c>
      <c r="OA1000" s="10" t="s">
        <v>109</v>
      </c>
      <c r="OB1000" s="10" t="s">
        <v>109</v>
      </c>
      <c r="OC1000" s="10" t="s">
        <v>109</v>
      </c>
      <c r="OD1000" s="10" t="s">
        <v>109</v>
      </c>
      <c r="OE1000" s="10" t="s">
        <v>109</v>
      </c>
      <c r="OF1000" s="10" t="s">
        <v>109</v>
      </c>
      <c r="OG1000" s="10" t="s">
        <v>109</v>
      </c>
      <c r="OH1000" s="10" t="s">
        <v>109</v>
      </c>
      <c r="OI1000" s="10" t="s">
        <v>109</v>
      </c>
      <c r="OJ1000" s="10" t="s">
        <v>109</v>
      </c>
      <c r="OK1000" s="10" t="s">
        <v>109</v>
      </c>
      <c r="OL1000" s="10" t="s">
        <v>109</v>
      </c>
      <c r="OM1000" s="10" t="s">
        <v>109</v>
      </c>
      <c r="ON1000" s="10" t="s">
        <v>109</v>
      </c>
      <c r="OO1000" s="10" t="s">
        <v>109</v>
      </c>
      <c r="OP1000" s="10" t="s">
        <v>109</v>
      </c>
      <c r="OQ1000" s="10" t="s">
        <v>109</v>
      </c>
      <c r="OR1000" s="10" t="s">
        <v>109</v>
      </c>
      <c r="OS1000" s="10" t="s">
        <v>109</v>
      </c>
      <c r="OT1000" s="10" t="s">
        <v>109</v>
      </c>
      <c r="OU1000" s="10" t="s">
        <v>109</v>
      </c>
      <c r="OV1000" s="10" t="s">
        <v>109</v>
      </c>
      <c r="OW1000" s="10" t="s">
        <v>109</v>
      </c>
      <c r="OX1000" s="10" t="s">
        <v>109</v>
      </c>
      <c r="OY1000" s="10" t="s">
        <v>109</v>
      </c>
      <c r="OZ1000" s="10" t="s">
        <v>109</v>
      </c>
      <c r="PA1000" s="10" t="s">
        <v>109</v>
      </c>
      <c r="PB1000" s="10" t="s">
        <v>109</v>
      </c>
      <c r="PC1000" s="10" t="s">
        <v>109</v>
      </c>
      <c r="PD1000" s="10" t="s">
        <v>109</v>
      </c>
      <c r="PE1000" s="10" t="s">
        <v>109</v>
      </c>
      <c r="PF1000" s="10" t="s">
        <v>109</v>
      </c>
      <c r="PG1000" s="10" t="s">
        <v>109</v>
      </c>
      <c r="PH1000" s="10" t="s">
        <v>109</v>
      </c>
      <c r="PI1000" s="10" t="s">
        <v>109</v>
      </c>
      <c r="PJ1000" s="10" t="s">
        <v>109</v>
      </c>
      <c r="PK1000" s="10" t="s">
        <v>109</v>
      </c>
      <c r="PL1000" s="10" t="s">
        <v>109</v>
      </c>
      <c r="PM1000" s="10" t="s">
        <v>109</v>
      </c>
      <c r="PN1000" s="10" t="s">
        <v>109</v>
      </c>
      <c r="PO1000" s="10" t="s">
        <v>109</v>
      </c>
      <c r="PP1000" s="10" t="s">
        <v>109</v>
      </c>
      <c r="PQ1000" s="10" t="s">
        <v>109</v>
      </c>
      <c r="PR1000" s="10" t="s">
        <v>109</v>
      </c>
      <c r="PS1000" s="10" t="s">
        <v>109</v>
      </c>
      <c r="PT1000" s="10" t="s">
        <v>109</v>
      </c>
      <c r="PU1000" s="10" t="s">
        <v>109</v>
      </c>
      <c r="PV1000" s="10" t="s">
        <v>109</v>
      </c>
      <c r="PW1000" s="10" t="s">
        <v>109</v>
      </c>
      <c r="PX1000" s="10" t="s">
        <v>109</v>
      </c>
      <c r="PY1000" s="10" t="s">
        <v>109</v>
      </c>
      <c r="PZ1000" s="10" t="s">
        <v>109</v>
      </c>
      <c r="QA1000" s="10" t="s">
        <v>109</v>
      </c>
      <c r="QB1000" s="10" t="s">
        <v>109</v>
      </c>
      <c r="QC1000" s="10" t="s">
        <v>109</v>
      </c>
      <c r="QD1000" s="10" t="s">
        <v>109</v>
      </c>
      <c r="QE1000" s="10" t="s">
        <v>109</v>
      </c>
      <c r="QF1000" s="10" t="s">
        <v>109</v>
      </c>
      <c r="QG1000" s="10" t="s">
        <v>109</v>
      </c>
      <c r="QH1000" s="10" t="s">
        <v>109</v>
      </c>
      <c r="QI1000" s="10" t="s">
        <v>109</v>
      </c>
      <c r="QJ1000" s="10" t="s">
        <v>109</v>
      </c>
      <c r="QK1000" s="10" t="s">
        <v>109</v>
      </c>
      <c r="QL1000" s="10" t="s">
        <v>109</v>
      </c>
      <c r="QM1000" s="10" t="s">
        <v>109</v>
      </c>
      <c r="QN1000" s="10" t="s">
        <v>109</v>
      </c>
      <c r="QO1000" s="10" t="s">
        <v>109</v>
      </c>
      <c r="QP1000" s="10" t="s">
        <v>109</v>
      </c>
      <c r="QQ1000" s="10" t="s">
        <v>109</v>
      </c>
      <c r="QR1000" s="10" t="s">
        <v>109</v>
      </c>
      <c r="QS1000" s="10" t="s">
        <v>109</v>
      </c>
      <c r="QT1000" s="10" t="s">
        <v>109</v>
      </c>
      <c r="QU1000" s="10" t="s">
        <v>109</v>
      </c>
      <c r="QV1000" s="10" t="s">
        <v>109</v>
      </c>
      <c r="QW1000" s="10" t="s">
        <v>109</v>
      </c>
      <c r="QX1000" s="10" t="s">
        <v>109</v>
      </c>
      <c r="QY1000" s="10" t="s">
        <v>109</v>
      </c>
      <c r="QZ1000" s="10" t="s">
        <v>109</v>
      </c>
      <c r="RA1000" s="10" t="s">
        <v>109</v>
      </c>
      <c r="RB1000" s="10" t="s">
        <v>109</v>
      </c>
      <c r="RC1000" s="10" t="s">
        <v>109</v>
      </c>
      <c r="RD1000" s="10" t="s">
        <v>109</v>
      </c>
      <c r="RE1000" s="10" t="s">
        <v>109</v>
      </c>
      <c r="RF1000" s="10" t="s">
        <v>109</v>
      </c>
      <c r="RG1000" s="10" t="s">
        <v>109</v>
      </c>
      <c r="RH1000" s="10" t="s">
        <v>109</v>
      </c>
      <c r="RI1000" s="10" t="s">
        <v>109</v>
      </c>
      <c r="RJ1000" s="10" t="s">
        <v>109</v>
      </c>
      <c r="RK1000" s="10" t="s">
        <v>109</v>
      </c>
      <c r="RL1000" s="10" t="s">
        <v>109</v>
      </c>
      <c r="RM1000" s="10" t="s">
        <v>109</v>
      </c>
      <c r="RN1000" s="10" t="s">
        <v>109</v>
      </c>
      <c r="RO1000" s="10" t="s">
        <v>109</v>
      </c>
      <c r="RP1000" s="10" t="s">
        <v>109</v>
      </c>
      <c r="RQ1000" s="10" t="s">
        <v>109</v>
      </c>
      <c r="RR1000" s="10" t="s">
        <v>109</v>
      </c>
      <c r="RS1000" s="10" t="s">
        <v>109</v>
      </c>
      <c r="RT1000" s="10" t="s">
        <v>109</v>
      </c>
      <c r="RU1000" s="10" t="s">
        <v>109</v>
      </c>
      <c r="RV1000" s="10" t="s">
        <v>109</v>
      </c>
      <c r="RW1000" s="10" t="s">
        <v>109</v>
      </c>
      <c r="RX1000" s="10" t="s">
        <v>109</v>
      </c>
      <c r="RY1000" s="10" t="s">
        <v>109</v>
      </c>
      <c r="RZ1000" s="10" t="s">
        <v>109</v>
      </c>
      <c r="SA1000" s="10" t="s">
        <v>109</v>
      </c>
      <c r="SB1000" s="10" t="s">
        <v>109</v>
      </c>
      <c r="SC1000" s="10" t="s">
        <v>109</v>
      </c>
      <c r="SD1000" s="10" t="s">
        <v>109</v>
      </c>
      <c r="SE1000" s="10" t="s">
        <v>109</v>
      </c>
      <c r="SF1000" s="10" t="s">
        <v>109</v>
      </c>
      <c r="SG1000" s="10" t="s">
        <v>109</v>
      </c>
      <c r="SH1000" s="10" t="s">
        <v>109</v>
      </c>
      <c r="SI1000" s="10" t="s">
        <v>109</v>
      </c>
      <c r="SJ1000" s="10" t="s">
        <v>109</v>
      </c>
      <c r="SK1000" s="10" t="s">
        <v>109</v>
      </c>
      <c r="SL1000" s="10" t="s">
        <v>109</v>
      </c>
      <c r="SM1000" s="10" t="s">
        <v>109</v>
      </c>
      <c r="SN1000" s="10" t="s">
        <v>109</v>
      </c>
      <c r="SO1000" s="10" t="s">
        <v>109</v>
      </c>
      <c r="SP1000" s="10" t="s">
        <v>109</v>
      </c>
      <c r="SQ1000" s="10" t="s">
        <v>109</v>
      </c>
      <c r="SR1000" s="10" t="s">
        <v>109</v>
      </c>
      <c r="SS1000" s="10" t="s">
        <v>109</v>
      </c>
      <c r="ST1000" s="10" t="s">
        <v>109</v>
      </c>
      <c r="SU1000" s="10" t="s">
        <v>109</v>
      </c>
      <c r="SV1000" s="10" t="s">
        <v>109</v>
      </c>
      <c r="SW1000" s="10" t="s">
        <v>109</v>
      </c>
      <c r="SX1000" s="10" t="s">
        <v>109</v>
      </c>
      <c r="SY1000" s="10" t="s">
        <v>109</v>
      </c>
      <c r="SZ1000" s="10" t="s">
        <v>109</v>
      </c>
      <c r="TA1000" s="10" t="s">
        <v>109</v>
      </c>
      <c r="TB1000" s="10" t="s">
        <v>109</v>
      </c>
      <c r="TC1000" s="10" t="s">
        <v>109</v>
      </c>
      <c r="TD1000" s="10" t="s">
        <v>109</v>
      </c>
      <c r="TE1000" s="10" t="s">
        <v>109</v>
      </c>
      <c r="TF1000" s="10" t="s">
        <v>109</v>
      </c>
      <c r="TG1000" s="10" t="s">
        <v>109</v>
      </c>
      <c r="TH1000" s="10" t="s">
        <v>109</v>
      </c>
      <c r="TI1000" s="10" t="s">
        <v>109</v>
      </c>
      <c r="TJ1000" s="10" t="s">
        <v>109</v>
      </c>
      <c r="TK1000" s="10" t="s">
        <v>109</v>
      </c>
      <c r="TL1000" s="10" t="s">
        <v>109</v>
      </c>
      <c r="TM1000" s="10" t="s">
        <v>109</v>
      </c>
      <c r="TN1000" s="10" t="s">
        <v>109</v>
      </c>
      <c r="TO1000" s="10" t="s">
        <v>109</v>
      </c>
      <c r="TP1000" s="10" t="s">
        <v>109</v>
      </c>
      <c r="TQ1000" s="10" t="s">
        <v>109</v>
      </c>
      <c r="TR1000" s="10" t="s">
        <v>109</v>
      </c>
      <c r="TS1000" s="10" t="s">
        <v>109</v>
      </c>
      <c r="TT1000" s="10" t="s">
        <v>109</v>
      </c>
      <c r="TU1000" s="10" t="s">
        <v>109</v>
      </c>
      <c r="TV1000" s="10" t="s">
        <v>109</v>
      </c>
      <c r="TW1000" s="10" t="s">
        <v>109</v>
      </c>
      <c r="TX1000" s="10" t="s">
        <v>109</v>
      </c>
      <c r="TY1000" s="10" t="s">
        <v>109</v>
      </c>
      <c r="TZ1000" s="10" t="s">
        <v>109</v>
      </c>
      <c r="UA1000" s="10" t="s">
        <v>109</v>
      </c>
      <c r="UB1000" s="10" t="s">
        <v>109</v>
      </c>
      <c r="UC1000" s="10" t="s">
        <v>109</v>
      </c>
      <c r="UD1000" s="10" t="s">
        <v>109</v>
      </c>
      <c r="UE1000" s="10" t="s">
        <v>109</v>
      </c>
      <c r="UF1000" s="10" t="s">
        <v>109</v>
      </c>
      <c r="UG1000" s="10" t="s">
        <v>109</v>
      </c>
      <c r="UH1000" s="10" t="s">
        <v>109</v>
      </c>
      <c r="UI1000" s="10" t="s">
        <v>109</v>
      </c>
      <c r="UJ1000" s="10" t="s">
        <v>109</v>
      </c>
      <c r="UK1000" s="10" t="s">
        <v>109</v>
      </c>
      <c r="UL1000" s="10" t="s">
        <v>109</v>
      </c>
      <c r="UM1000" s="10" t="s">
        <v>109</v>
      </c>
      <c r="UN1000" s="10" t="s">
        <v>109</v>
      </c>
      <c r="UO1000" s="10" t="s">
        <v>109</v>
      </c>
      <c r="UP1000" s="10" t="s">
        <v>109</v>
      </c>
      <c r="UQ1000" s="10" t="s">
        <v>109</v>
      </c>
      <c r="UR1000" s="10" t="s">
        <v>109</v>
      </c>
      <c r="US1000" s="10" t="s">
        <v>109</v>
      </c>
      <c r="UT1000" s="10" t="s">
        <v>109</v>
      </c>
      <c r="UU1000" s="10" t="s">
        <v>109</v>
      </c>
      <c r="UV1000" s="10" t="s">
        <v>109</v>
      </c>
      <c r="UW1000" s="10" t="s">
        <v>109</v>
      </c>
      <c r="UX1000" s="10" t="s">
        <v>109</v>
      </c>
      <c r="UY1000" s="10" t="s">
        <v>109</v>
      </c>
      <c r="UZ1000" s="10" t="s">
        <v>109</v>
      </c>
      <c r="VA1000" s="10" t="s">
        <v>109</v>
      </c>
      <c r="VB1000" s="10" t="s">
        <v>109</v>
      </c>
      <c r="VC1000" s="10" t="s">
        <v>109</v>
      </c>
      <c r="VD1000" s="10" t="s">
        <v>109</v>
      </c>
      <c r="VE1000" s="10" t="s">
        <v>109</v>
      </c>
      <c r="VF1000" s="10" t="s">
        <v>109</v>
      </c>
      <c r="VG1000" s="10" t="s">
        <v>109</v>
      </c>
      <c r="VH1000" s="10" t="s">
        <v>109</v>
      </c>
      <c r="VI1000" s="10" t="s">
        <v>109</v>
      </c>
      <c r="VJ1000" s="10" t="s">
        <v>109</v>
      </c>
      <c r="VK1000" s="10" t="s">
        <v>109</v>
      </c>
      <c r="VL1000" s="10" t="s">
        <v>109</v>
      </c>
      <c r="VM1000" s="10" t="s">
        <v>109</v>
      </c>
      <c r="VN1000" s="10" t="s">
        <v>109</v>
      </c>
      <c r="VO1000" s="10" t="s">
        <v>109</v>
      </c>
      <c r="VP1000" s="10" t="s">
        <v>109</v>
      </c>
      <c r="VQ1000" s="10" t="s">
        <v>109</v>
      </c>
      <c r="VR1000" s="10" t="s">
        <v>109</v>
      </c>
      <c r="VS1000" s="10" t="s">
        <v>109</v>
      </c>
      <c r="VT1000" s="10" t="s">
        <v>109</v>
      </c>
      <c r="VU1000" s="10" t="s">
        <v>109</v>
      </c>
      <c r="VV1000" s="10" t="s">
        <v>109</v>
      </c>
      <c r="VW1000" s="10" t="s">
        <v>109</v>
      </c>
      <c r="VX1000" s="10" t="s">
        <v>109</v>
      </c>
      <c r="VY1000" s="10" t="s">
        <v>109</v>
      </c>
      <c r="VZ1000" s="10" t="s">
        <v>109</v>
      </c>
      <c r="WA1000" s="10" t="s">
        <v>109</v>
      </c>
      <c r="WB1000" s="10" t="s">
        <v>109</v>
      </c>
      <c r="WC1000" s="10" t="s">
        <v>109</v>
      </c>
      <c r="WD1000" s="10" t="s">
        <v>109</v>
      </c>
      <c r="WE1000" s="10" t="s">
        <v>109</v>
      </c>
      <c r="WF1000" s="10" t="s">
        <v>109</v>
      </c>
      <c r="WG1000" s="10" t="s">
        <v>109</v>
      </c>
      <c r="WH1000" s="10" t="s">
        <v>109</v>
      </c>
      <c r="WI1000" s="10" t="s">
        <v>109</v>
      </c>
      <c r="WJ1000" s="10" t="s">
        <v>109</v>
      </c>
      <c r="WK1000" s="10" t="s">
        <v>109</v>
      </c>
      <c r="WL1000" s="10" t="s">
        <v>109</v>
      </c>
      <c r="WM1000" s="10" t="s">
        <v>109</v>
      </c>
      <c r="WN1000" s="10" t="s">
        <v>109</v>
      </c>
      <c r="WO1000" s="10" t="s">
        <v>109</v>
      </c>
      <c r="WP1000" s="10" t="s">
        <v>109</v>
      </c>
      <c r="WQ1000" s="10" t="s">
        <v>109</v>
      </c>
      <c r="WR1000" s="10" t="s">
        <v>109</v>
      </c>
      <c r="WS1000" s="10" t="s">
        <v>109</v>
      </c>
      <c r="WT1000" s="10" t="s">
        <v>109</v>
      </c>
      <c r="WU1000" s="10" t="s">
        <v>109</v>
      </c>
      <c r="WV1000" s="10" t="s">
        <v>109</v>
      </c>
      <c r="WW1000" s="10" t="s">
        <v>109</v>
      </c>
      <c r="WX1000" s="10" t="s">
        <v>109</v>
      </c>
      <c r="WY1000" s="10" t="s">
        <v>109</v>
      </c>
      <c r="WZ1000" s="10" t="s">
        <v>109</v>
      </c>
      <c r="XA1000" s="10" t="s">
        <v>109</v>
      </c>
      <c r="XB1000" s="10" t="s">
        <v>109</v>
      </c>
      <c r="XC1000" s="10" t="s">
        <v>109</v>
      </c>
      <c r="XD1000" s="10" t="s">
        <v>109</v>
      </c>
      <c r="XE1000" s="10" t="s">
        <v>109</v>
      </c>
      <c r="XF1000" s="10" t="s">
        <v>109</v>
      </c>
      <c r="XG1000" s="10" t="s">
        <v>109</v>
      </c>
      <c r="XH1000" s="10" t="s">
        <v>109</v>
      </c>
      <c r="XI1000" s="10" t="s">
        <v>109</v>
      </c>
      <c r="XJ1000" s="10" t="s">
        <v>109</v>
      </c>
      <c r="XK1000" s="10" t="s">
        <v>109</v>
      </c>
      <c r="XL1000" s="10" t="s">
        <v>109</v>
      </c>
      <c r="XM1000" s="10" t="s">
        <v>109</v>
      </c>
      <c r="XN1000" s="10" t="s">
        <v>109</v>
      </c>
      <c r="XO1000" s="10" t="s">
        <v>109</v>
      </c>
      <c r="XP1000" s="10" t="s">
        <v>109</v>
      </c>
      <c r="XQ1000" s="10" t="s">
        <v>109</v>
      </c>
      <c r="XR1000" s="10" t="s">
        <v>109</v>
      </c>
      <c r="XS1000" s="10" t="s">
        <v>109</v>
      </c>
      <c r="XT1000" s="10" t="s">
        <v>109</v>
      </c>
      <c r="XU1000" s="10" t="s">
        <v>109</v>
      </c>
      <c r="XV1000" s="10" t="s">
        <v>109</v>
      </c>
      <c r="XW1000" s="10" t="s">
        <v>109</v>
      </c>
      <c r="XX1000" s="10" t="s">
        <v>109</v>
      </c>
      <c r="XY1000" s="10" t="s">
        <v>109</v>
      </c>
      <c r="XZ1000" s="10" t="s">
        <v>109</v>
      </c>
      <c r="YA1000" s="10" t="s">
        <v>109</v>
      </c>
      <c r="YB1000" s="10" t="s">
        <v>109</v>
      </c>
      <c r="YC1000" s="10" t="s">
        <v>109</v>
      </c>
      <c r="YD1000" s="10" t="s">
        <v>109</v>
      </c>
      <c r="YE1000" s="10" t="s">
        <v>109</v>
      </c>
      <c r="YF1000" s="10" t="s">
        <v>109</v>
      </c>
      <c r="YG1000" s="10" t="s">
        <v>109</v>
      </c>
      <c r="YH1000" s="10" t="s">
        <v>109</v>
      </c>
      <c r="YI1000" s="10" t="s">
        <v>109</v>
      </c>
      <c r="YJ1000" s="10" t="s">
        <v>109</v>
      </c>
      <c r="YK1000" s="10" t="s">
        <v>109</v>
      </c>
      <c r="YL1000" s="10" t="s">
        <v>109</v>
      </c>
      <c r="YM1000" s="10" t="s">
        <v>109</v>
      </c>
      <c r="YN1000" s="10" t="s">
        <v>109</v>
      </c>
      <c r="YO1000" s="10" t="s">
        <v>109</v>
      </c>
      <c r="YP1000" s="10" t="s">
        <v>109</v>
      </c>
      <c r="YQ1000" s="10" t="s">
        <v>109</v>
      </c>
      <c r="YR1000" s="10" t="s">
        <v>109</v>
      </c>
      <c r="YS1000" s="10" t="s">
        <v>109</v>
      </c>
      <c r="YT1000" s="10" t="s">
        <v>109</v>
      </c>
      <c r="YU1000" s="10" t="s">
        <v>109</v>
      </c>
      <c r="YV1000" s="10" t="s">
        <v>109</v>
      </c>
      <c r="YW1000" s="10" t="s">
        <v>109</v>
      </c>
      <c r="YX1000" s="10" t="s">
        <v>109</v>
      </c>
      <c r="YY1000" s="10" t="s">
        <v>109</v>
      </c>
      <c r="YZ1000" s="10" t="s">
        <v>109</v>
      </c>
      <c r="ZA1000" s="10" t="s">
        <v>109</v>
      </c>
      <c r="ZB1000" s="10" t="s">
        <v>109</v>
      </c>
      <c r="ZC1000" s="10" t="s">
        <v>109</v>
      </c>
      <c r="ZD1000" s="10" t="s">
        <v>109</v>
      </c>
      <c r="ZE1000" s="10" t="s">
        <v>109</v>
      </c>
      <c r="ZF1000" s="10" t="s">
        <v>109</v>
      </c>
      <c r="ZG1000" s="10" t="s">
        <v>109</v>
      </c>
      <c r="ZH1000" s="10" t="s">
        <v>109</v>
      </c>
      <c r="ZI1000" s="10" t="s">
        <v>109</v>
      </c>
      <c r="ZJ1000" s="10" t="s">
        <v>109</v>
      </c>
      <c r="ZK1000" s="10" t="s">
        <v>109</v>
      </c>
      <c r="ZL1000" s="10" t="s">
        <v>109</v>
      </c>
      <c r="ZM1000" s="10" t="s">
        <v>109</v>
      </c>
      <c r="ZN1000" s="10" t="s">
        <v>109</v>
      </c>
      <c r="ZO1000" s="10" t="s">
        <v>109</v>
      </c>
      <c r="ZP1000" s="10" t="s">
        <v>109</v>
      </c>
      <c r="ZQ1000" s="10" t="s">
        <v>109</v>
      </c>
      <c r="ZR1000" s="10" t="s">
        <v>109</v>
      </c>
      <c r="ZS1000" s="10" t="s">
        <v>109</v>
      </c>
      <c r="ZT1000" s="10" t="s">
        <v>109</v>
      </c>
      <c r="ZU1000" s="10" t="s">
        <v>109</v>
      </c>
      <c r="ZV1000" s="10" t="s">
        <v>109</v>
      </c>
      <c r="ZW1000" s="10" t="s">
        <v>109</v>
      </c>
      <c r="ZX1000" s="10" t="s">
        <v>109</v>
      </c>
      <c r="ZY1000" s="10" t="s">
        <v>109</v>
      </c>
      <c r="ZZ1000" s="10" t="s">
        <v>109</v>
      </c>
      <c r="AAA1000" s="10" t="s">
        <v>109</v>
      </c>
      <c r="AAB1000" s="10" t="s">
        <v>109</v>
      </c>
      <c r="AAC1000" s="10" t="s">
        <v>109</v>
      </c>
      <c r="AAD1000" s="10" t="s">
        <v>109</v>
      </c>
      <c r="AAE1000" s="10" t="s">
        <v>109</v>
      </c>
      <c r="AAF1000" s="10" t="s">
        <v>109</v>
      </c>
      <c r="AAG1000" s="10" t="s">
        <v>109</v>
      </c>
      <c r="AAH1000" s="10" t="s">
        <v>109</v>
      </c>
      <c r="AAI1000" s="10" t="s">
        <v>109</v>
      </c>
      <c r="AAJ1000" s="10" t="s">
        <v>109</v>
      </c>
      <c r="AAK1000" s="10" t="s">
        <v>109</v>
      </c>
      <c r="AAL1000" s="10" t="s">
        <v>109</v>
      </c>
      <c r="AAM1000" s="10" t="s">
        <v>109</v>
      </c>
      <c r="AAN1000" s="10" t="s">
        <v>109</v>
      </c>
      <c r="AAO1000" s="10" t="s">
        <v>109</v>
      </c>
      <c r="AAP1000" s="10" t="s">
        <v>109</v>
      </c>
      <c r="AAQ1000" s="10" t="s">
        <v>109</v>
      </c>
      <c r="AAR1000" s="10" t="s">
        <v>109</v>
      </c>
      <c r="AAS1000" s="10" t="s">
        <v>109</v>
      </c>
      <c r="AAT1000" s="10" t="s">
        <v>109</v>
      </c>
      <c r="AAU1000" s="10" t="s">
        <v>109</v>
      </c>
      <c r="AAV1000" s="10" t="s">
        <v>109</v>
      </c>
      <c r="AAW1000" s="10" t="s">
        <v>109</v>
      </c>
      <c r="AAX1000" s="10" t="s">
        <v>109</v>
      </c>
      <c r="AAY1000" s="10" t="s">
        <v>109</v>
      </c>
      <c r="AAZ1000" s="10" t="s">
        <v>109</v>
      </c>
      <c r="ABA1000" s="10" t="s">
        <v>109</v>
      </c>
      <c r="ABB1000" s="10" t="s">
        <v>109</v>
      </c>
      <c r="ABC1000" s="10" t="s">
        <v>109</v>
      </c>
      <c r="ABD1000" s="10" t="s">
        <v>109</v>
      </c>
      <c r="ABE1000" s="10" t="s">
        <v>109</v>
      </c>
      <c r="ABF1000" s="10" t="s">
        <v>109</v>
      </c>
      <c r="ABG1000" s="10" t="s">
        <v>109</v>
      </c>
      <c r="ABH1000" s="10" t="s">
        <v>109</v>
      </c>
      <c r="ABI1000" s="10" t="s">
        <v>109</v>
      </c>
      <c r="ABJ1000" s="10" t="s">
        <v>109</v>
      </c>
      <c r="ABK1000" s="10" t="s">
        <v>109</v>
      </c>
      <c r="ABL1000" s="10" t="s">
        <v>109</v>
      </c>
      <c r="ABM1000" s="10" t="s">
        <v>109</v>
      </c>
      <c r="ABN1000" s="10" t="s">
        <v>109</v>
      </c>
      <c r="ABO1000" s="10" t="s">
        <v>109</v>
      </c>
      <c r="ABP1000" s="10" t="s">
        <v>109</v>
      </c>
      <c r="ABQ1000" s="10" t="s">
        <v>109</v>
      </c>
      <c r="ABR1000" s="10" t="s">
        <v>109</v>
      </c>
      <c r="ABS1000" s="10" t="s">
        <v>109</v>
      </c>
      <c r="ABT1000" s="10" t="s">
        <v>109</v>
      </c>
      <c r="ABU1000" s="10" t="s">
        <v>109</v>
      </c>
      <c r="ABV1000" s="10" t="s">
        <v>109</v>
      </c>
      <c r="ABW1000" s="10" t="s">
        <v>109</v>
      </c>
      <c r="ABX1000" s="10" t="s">
        <v>109</v>
      </c>
      <c r="ABY1000" s="10" t="s">
        <v>109</v>
      </c>
      <c r="ABZ1000" s="10" t="s">
        <v>109</v>
      </c>
      <c r="ACA1000" s="10" t="s">
        <v>109</v>
      </c>
      <c r="ACB1000" s="10" t="s">
        <v>109</v>
      </c>
      <c r="ACC1000" s="10" t="s">
        <v>109</v>
      </c>
      <c r="ACD1000" s="10" t="s">
        <v>109</v>
      </c>
      <c r="ACE1000" s="10" t="s">
        <v>109</v>
      </c>
      <c r="ACF1000" s="10" t="s">
        <v>109</v>
      </c>
      <c r="ACG1000" s="10" t="s">
        <v>109</v>
      </c>
      <c r="ACH1000" s="10" t="s">
        <v>109</v>
      </c>
      <c r="ACI1000" s="10" t="s">
        <v>109</v>
      </c>
      <c r="ACJ1000" s="10" t="s">
        <v>109</v>
      </c>
      <c r="ACK1000" s="10" t="s">
        <v>109</v>
      </c>
      <c r="ACL1000" s="10" t="s">
        <v>109</v>
      </c>
      <c r="ACM1000" s="10" t="s">
        <v>109</v>
      </c>
      <c r="ACN1000" s="10" t="s">
        <v>109</v>
      </c>
      <c r="ACO1000" s="10" t="s">
        <v>109</v>
      </c>
      <c r="ACP1000" s="10" t="s">
        <v>109</v>
      </c>
      <c r="ACQ1000" s="10" t="s">
        <v>109</v>
      </c>
      <c r="ACR1000" s="10" t="s">
        <v>109</v>
      </c>
      <c r="ACS1000" s="10" t="s">
        <v>109</v>
      </c>
      <c r="ACT1000" s="10" t="s">
        <v>109</v>
      </c>
      <c r="ACU1000" s="10" t="s">
        <v>109</v>
      </c>
      <c r="ACV1000" s="10" t="s">
        <v>109</v>
      </c>
      <c r="ACW1000" s="10" t="s">
        <v>109</v>
      </c>
      <c r="ACX1000" s="10" t="s">
        <v>109</v>
      </c>
      <c r="ACY1000" s="10" t="s">
        <v>109</v>
      </c>
      <c r="ACZ1000" s="10" t="s">
        <v>109</v>
      </c>
      <c r="ADA1000" s="10" t="s">
        <v>109</v>
      </c>
      <c r="ADB1000" s="10" t="s">
        <v>109</v>
      </c>
      <c r="ADC1000" s="10" t="s">
        <v>109</v>
      </c>
      <c r="ADD1000" s="10" t="s">
        <v>109</v>
      </c>
      <c r="ADE1000" s="10" t="s">
        <v>109</v>
      </c>
      <c r="ADF1000" s="10" t="s">
        <v>109</v>
      </c>
      <c r="ADG1000" s="10" t="s">
        <v>109</v>
      </c>
      <c r="ADH1000" s="10" t="s">
        <v>109</v>
      </c>
      <c r="ADI1000" s="10" t="s">
        <v>109</v>
      </c>
      <c r="ADJ1000" s="10" t="s">
        <v>109</v>
      </c>
      <c r="ADK1000" s="10" t="s">
        <v>109</v>
      </c>
      <c r="ADL1000" s="10" t="s">
        <v>109</v>
      </c>
      <c r="ADM1000" s="10" t="s">
        <v>109</v>
      </c>
      <c r="ADN1000" s="10" t="s">
        <v>109</v>
      </c>
      <c r="ADO1000" s="10" t="s">
        <v>109</v>
      </c>
      <c r="ADP1000" s="10" t="s">
        <v>109</v>
      </c>
      <c r="ADQ1000" s="10" t="s">
        <v>109</v>
      </c>
      <c r="ADR1000" s="10" t="s">
        <v>109</v>
      </c>
      <c r="ADS1000" s="10" t="s">
        <v>109</v>
      </c>
      <c r="ADT1000" s="10" t="s">
        <v>109</v>
      </c>
      <c r="ADU1000" s="10" t="s">
        <v>109</v>
      </c>
      <c r="ADV1000" s="10" t="s">
        <v>109</v>
      </c>
      <c r="ADW1000" s="10" t="s">
        <v>109</v>
      </c>
      <c r="ADX1000" s="10" t="s">
        <v>109</v>
      </c>
      <c r="ADY1000" s="10" t="s">
        <v>109</v>
      </c>
      <c r="ADZ1000" s="10" t="s">
        <v>109</v>
      </c>
      <c r="AEA1000" s="10" t="s">
        <v>109</v>
      </c>
      <c r="AEB1000" s="10" t="s">
        <v>109</v>
      </c>
      <c r="AEC1000" s="10" t="s">
        <v>109</v>
      </c>
      <c r="AED1000" s="10" t="s">
        <v>109</v>
      </c>
      <c r="AEE1000" s="10" t="s">
        <v>109</v>
      </c>
      <c r="AEF1000" s="10" t="s">
        <v>109</v>
      </c>
      <c r="AEG1000" s="10" t="s">
        <v>109</v>
      </c>
      <c r="AEH1000" s="10" t="s">
        <v>109</v>
      </c>
      <c r="AEI1000" s="10" t="s">
        <v>109</v>
      </c>
      <c r="AEJ1000" s="10" t="s">
        <v>109</v>
      </c>
      <c r="AEK1000" s="10" t="s">
        <v>109</v>
      </c>
      <c r="AEL1000" s="10" t="s">
        <v>109</v>
      </c>
      <c r="AEM1000" s="10" t="s">
        <v>109</v>
      </c>
      <c r="AEN1000" s="10" t="s">
        <v>109</v>
      </c>
      <c r="AEO1000" s="10" t="s">
        <v>109</v>
      </c>
      <c r="AEP1000" s="10" t="s">
        <v>109</v>
      </c>
      <c r="AEQ1000" s="10" t="s">
        <v>109</v>
      </c>
      <c r="AER1000" s="10" t="s">
        <v>109</v>
      </c>
      <c r="AES1000" s="10" t="s">
        <v>109</v>
      </c>
      <c r="AET1000" s="10" t="s">
        <v>109</v>
      </c>
      <c r="AEU1000" s="10" t="s">
        <v>109</v>
      </c>
      <c r="AEV1000" s="10" t="s">
        <v>109</v>
      </c>
      <c r="AEW1000" s="10" t="s">
        <v>109</v>
      </c>
      <c r="AEX1000" s="10" t="s">
        <v>109</v>
      </c>
      <c r="AEY1000" s="10" t="s">
        <v>109</v>
      </c>
      <c r="AEZ1000" s="10" t="s">
        <v>109</v>
      </c>
      <c r="AFA1000" s="10" t="s">
        <v>109</v>
      </c>
      <c r="AFB1000" s="10" t="s">
        <v>109</v>
      </c>
      <c r="AFC1000" s="10" t="s">
        <v>109</v>
      </c>
      <c r="AFD1000" s="10" t="s">
        <v>109</v>
      </c>
      <c r="AFE1000" s="10" t="s">
        <v>109</v>
      </c>
      <c r="AFF1000" s="10" t="s">
        <v>109</v>
      </c>
      <c r="AFG1000" s="10" t="s">
        <v>109</v>
      </c>
      <c r="AFH1000" s="10" t="s">
        <v>109</v>
      </c>
      <c r="AFI1000" s="10" t="s">
        <v>109</v>
      </c>
      <c r="AFJ1000" s="10" t="s">
        <v>109</v>
      </c>
      <c r="AFK1000" s="10" t="s">
        <v>109</v>
      </c>
      <c r="AFL1000" s="10" t="s">
        <v>109</v>
      </c>
      <c r="AFM1000" s="10" t="s">
        <v>109</v>
      </c>
      <c r="AFN1000" s="10" t="s">
        <v>109</v>
      </c>
      <c r="AFO1000" s="10" t="s">
        <v>109</v>
      </c>
      <c r="AFP1000" s="10" t="s">
        <v>109</v>
      </c>
      <c r="AFQ1000" s="10" t="s">
        <v>109</v>
      </c>
      <c r="AFR1000" s="10" t="s">
        <v>109</v>
      </c>
      <c r="AFS1000" s="10" t="s">
        <v>109</v>
      </c>
      <c r="AFT1000" s="10" t="s">
        <v>109</v>
      </c>
      <c r="AFU1000" s="10" t="s">
        <v>109</v>
      </c>
      <c r="AFV1000" s="10" t="s">
        <v>109</v>
      </c>
      <c r="AFW1000" s="10" t="s">
        <v>109</v>
      </c>
      <c r="AFX1000" s="10" t="s">
        <v>109</v>
      </c>
      <c r="AFY1000" s="10" t="s">
        <v>109</v>
      </c>
      <c r="AFZ1000" s="10" t="s">
        <v>109</v>
      </c>
      <c r="AGA1000" s="10" t="s">
        <v>109</v>
      </c>
      <c r="AGB1000" s="10" t="s">
        <v>109</v>
      </c>
      <c r="AGC1000" s="10" t="s">
        <v>109</v>
      </c>
      <c r="AGD1000" s="10" t="s">
        <v>109</v>
      </c>
      <c r="AGE1000" s="10" t="s">
        <v>109</v>
      </c>
      <c r="AGF1000" s="10" t="s">
        <v>109</v>
      </c>
      <c r="AGG1000" s="10" t="s">
        <v>109</v>
      </c>
      <c r="AGH1000" s="10" t="s">
        <v>109</v>
      </c>
      <c r="AGI1000" s="10" t="s">
        <v>109</v>
      </c>
      <c r="AGJ1000" s="10" t="s">
        <v>109</v>
      </c>
      <c r="AGK1000" s="10" t="s">
        <v>109</v>
      </c>
      <c r="AGL1000" s="10" t="s">
        <v>109</v>
      </c>
      <c r="AGM1000" s="10" t="s">
        <v>109</v>
      </c>
      <c r="AGN1000" s="10" t="s">
        <v>109</v>
      </c>
      <c r="AGO1000" s="10" t="s">
        <v>109</v>
      </c>
      <c r="AGP1000" s="10" t="s">
        <v>109</v>
      </c>
      <c r="AGQ1000" s="10" t="s">
        <v>109</v>
      </c>
      <c r="AGR1000" s="10" t="s">
        <v>109</v>
      </c>
      <c r="AGS1000" s="10" t="s">
        <v>109</v>
      </c>
      <c r="AGT1000" s="10" t="s">
        <v>109</v>
      </c>
      <c r="AGU1000" s="10" t="s">
        <v>109</v>
      </c>
      <c r="AGV1000" s="10" t="s">
        <v>109</v>
      </c>
      <c r="AGW1000" s="10" t="s">
        <v>109</v>
      </c>
      <c r="AGX1000" s="10" t="s">
        <v>109</v>
      </c>
      <c r="AGY1000" s="10" t="s">
        <v>109</v>
      </c>
      <c r="AGZ1000" s="10" t="s">
        <v>109</v>
      </c>
      <c r="AHA1000" s="10" t="s">
        <v>109</v>
      </c>
      <c r="AHB1000" s="10" t="s">
        <v>109</v>
      </c>
      <c r="AHC1000" s="10" t="s">
        <v>109</v>
      </c>
      <c r="AHD1000" s="10" t="s">
        <v>109</v>
      </c>
      <c r="AHE1000" s="10" t="s">
        <v>109</v>
      </c>
      <c r="AHF1000" s="10" t="s">
        <v>109</v>
      </c>
      <c r="AHG1000" s="10" t="s">
        <v>109</v>
      </c>
      <c r="AHH1000" s="10" t="s">
        <v>109</v>
      </c>
      <c r="AHI1000" s="10" t="s">
        <v>109</v>
      </c>
      <c r="AHJ1000" s="10" t="s">
        <v>109</v>
      </c>
      <c r="AHK1000" s="10" t="s">
        <v>109</v>
      </c>
      <c r="AHL1000" s="10" t="s">
        <v>109</v>
      </c>
      <c r="AHM1000" s="10" t="s">
        <v>109</v>
      </c>
      <c r="AHN1000" s="10" t="s">
        <v>109</v>
      </c>
      <c r="AHO1000" s="10" t="s">
        <v>109</v>
      </c>
      <c r="AHP1000" s="10" t="s">
        <v>109</v>
      </c>
      <c r="AHQ1000" s="10" t="s">
        <v>109</v>
      </c>
      <c r="AHR1000" s="10" t="s">
        <v>109</v>
      </c>
      <c r="AHS1000" s="10" t="s">
        <v>109</v>
      </c>
      <c r="AHT1000" s="10" t="s">
        <v>109</v>
      </c>
      <c r="AHU1000" s="10" t="s">
        <v>109</v>
      </c>
      <c r="AHV1000" s="10" t="s">
        <v>109</v>
      </c>
      <c r="AHW1000" s="10" t="s">
        <v>109</v>
      </c>
      <c r="AHX1000" s="10" t="s">
        <v>109</v>
      </c>
      <c r="AHY1000" s="10" t="s">
        <v>109</v>
      </c>
      <c r="AHZ1000" s="10" t="s">
        <v>109</v>
      </c>
      <c r="AIA1000" s="10" t="s">
        <v>109</v>
      </c>
      <c r="AIB1000" s="10" t="s">
        <v>109</v>
      </c>
      <c r="AIC1000" s="10" t="s">
        <v>109</v>
      </c>
      <c r="AID1000" s="10" t="s">
        <v>109</v>
      </c>
      <c r="AIE1000" s="10" t="s">
        <v>109</v>
      </c>
      <c r="AIF1000" s="10" t="s">
        <v>109</v>
      </c>
      <c r="AIG1000" s="10" t="s">
        <v>109</v>
      </c>
      <c r="AIH1000" s="10" t="s">
        <v>109</v>
      </c>
      <c r="AII1000" s="10" t="s">
        <v>109</v>
      </c>
      <c r="AIJ1000" s="10" t="s">
        <v>109</v>
      </c>
      <c r="AIK1000" s="10" t="s">
        <v>109</v>
      </c>
      <c r="AIL1000" s="10" t="s">
        <v>109</v>
      </c>
      <c r="AIM1000" s="10" t="s">
        <v>109</v>
      </c>
      <c r="AIN1000" s="10" t="s">
        <v>109</v>
      </c>
      <c r="AIO1000" s="10" t="s">
        <v>109</v>
      </c>
      <c r="AIP1000" s="10" t="s">
        <v>109</v>
      </c>
      <c r="AIQ1000" s="10" t="s">
        <v>109</v>
      </c>
      <c r="AIR1000" s="10" t="s">
        <v>109</v>
      </c>
      <c r="AIS1000" s="10" t="s">
        <v>109</v>
      </c>
      <c r="AIT1000" s="10" t="s">
        <v>109</v>
      </c>
      <c r="AIU1000" s="10" t="s">
        <v>109</v>
      </c>
      <c r="AIV1000" s="10" t="s">
        <v>109</v>
      </c>
      <c r="AIW1000" s="10" t="s">
        <v>109</v>
      </c>
      <c r="AIX1000" s="10" t="s">
        <v>109</v>
      </c>
      <c r="AIY1000" s="10" t="s">
        <v>109</v>
      </c>
      <c r="AIZ1000" s="10" t="s">
        <v>109</v>
      </c>
      <c r="AJA1000" s="10" t="s">
        <v>109</v>
      </c>
      <c r="AJB1000" s="10" t="s">
        <v>109</v>
      </c>
      <c r="AJC1000" s="10" t="s">
        <v>109</v>
      </c>
      <c r="AJD1000" s="10" t="s">
        <v>109</v>
      </c>
      <c r="AJE1000" s="10" t="s">
        <v>109</v>
      </c>
      <c r="AJF1000" s="10" t="s">
        <v>109</v>
      </c>
      <c r="AJG1000" s="10" t="s">
        <v>109</v>
      </c>
      <c r="AJH1000" s="10" t="s">
        <v>109</v>
      </c>
      <c r="AJI1000" s="10" t="s">
        <v>109</v>
      </c>
      <c r="AJJ1000" s="10" t="s">
        <v>109</v>
      </c>
      <c r="AJK1000" s="10" t="s">
        <v>109</v>
      </c>
      <c r="AJL1000" s="10" t="s">
        <v>109</v>
      </c>
      <c r="AJM1000" s="10" t="s">
        <v>109</v>
      </c>
      <c r="AJN1000" s="10" t="s">
        <v>109</v>
      </c>
      <c r="AJO1000" s="10" t="s">
        <v>109</v>
      </c>
      <c r="AJP1000" s="10" t="s">
        <v>109</v>
      </c>
      <c r="AJQ1000" s="10" t="s">
        <v>109</v>
      </c>
      <c r="AJR1000" s="10" t="s">
        <v>109</v>
      </c>
      <c r="AJS1000" s="10" t="s">
        <v>109</v>
      </c>
      <c r="AJT1000" s="10" t="s">
        <v>109</v>
      </c>
      <c r="AJU1000" s="10" t="s">
        <v>109</v>
      </c>
      <c r="AJV1000" s="10" t="s">
        <v>109</v>
      </c>
      <c r="AJW1000" s="10" t="s">
        <v>109</v>
      </c>
      <c r="AJX1000" s="10" t="s">
        <v>109</v>
      </c>
      <c r="AJY1000" s="10" t="s">
        <v>109</v>
      </c>
      <c r="AJZ1000" s="10" t="s">
        <v>109</v>
      </c>
      <c r="AKA1000" s="10" t="s">
        <v>109</v>
      </c>
      <c r="AKB1000" s="10" t="s">
        <v>109</v>
      </c>
      <c r="AKC1000" s="10" t="s">
        <v>109</v>
      </c>
      <c r="AKD1000" s="10" t="s">
        <v>109</v>
      </c>
      <c r="AKE1000" s="10" t="s">
        <v>109</v>
      </c>
      <c r="AKF1000" s="10" t="s">
        <v>109</v>
      </c>
      <c r="AKG1000" s="10" t="s">
        <v>109</v>
      </c>
      <c r="AKH1000" s="10" t="s">
        <v>109</v>
      </c>
      <c r="AKI1000" s="10" t="s">
        <v>109</v>
      </c>
      <c r="AKJ1000" s="10" t="s">
        <v>109</v>
      </c>
      <c r="AKK1000" s="10" t="s">
        <v>109</v>
      </c>
      <c r="AKL1000" s="10" t="s">
        <v>109</v>
      </c>
      <c r="AKM1000" s="10" t="s">
        <v>109</v>
      </c>
      <c r="AKN1000" s="10" t="s">
        <v>109</v>
      </c>
      <c r="AKO1000" s="10" t="s">
        <v>109</v>
      </c>
      <c r="AKP1000" s="10" t="s">
        <v>109</v>
      </c>
      <c r="AKQ1000" s="10" t="s">
        <v>109</v>
      </c>
      <c r="AKR1000" s="10" t="s">
        <v>109</v>
      </c>
      <c r="AKS1000" s="10" t="s">
        <v>109</v>
      </c>
      <c r="AKT1000" s="10" t="s">
        <v>109</v>
      </c>
      <c r="AKU1000" s="10" t="s">
        <v>109</v>
      </c>
      <c r="AKV1000" s="10" t="s">
        <v>109</v>
      </c>
      <c r="AKW1000" s="10" t="s">
        <v>109</v>
      </c>
      <c r="AKX1000" s="10" t="s">
        <v>109</v>
      </c>
      <c r="AKY1000" s="10" t="s">
        <v>109</v>
      </c>
      <c r="AKZ1000" s="10" t="s">
        <v>109</v>
      </c>
      <c r="ALA1000" s="10" t="s">
        <v>109</v>
      </c>
      <c r="ALB1000" s="10" t="s">
        <v>109</v>
      </c>
      <c r="ALC1000" s="10" t="s">
        <v>109</v>
      </c>
      <c r="ALD1000" s="10" t="s">
        <v>109</v>
      </c>
      <c r="ALE1000" s="10" t="s">
        <v>109</v>
      </c>
      <c r="ALF1000" s="10" t="s">
        <v>109</v>
      </c>
      <c r="ALG1000" s="10" t="s">
        <v>109</v>
      </c>
      <c r="ALH1000" s="10" t="s">
        <v>109</v>
      </c>
      <c r="ALI1000" s="10" t="s">
        <v>109</v>
      </c>
      <c r="ALJ1000" s="10" t="s">
        <v>109</v>
      </c>
      <c r="ALK1000" s="10" t="s">
        <v>109</v>
      </c>
      <c r="ALL1000" s="10" t="s">
        <v>109</v>
      </c>
      <c r="ALM1000" s="10" t="s">
        <v>109</v>
      </c>
      <c r="ALN1000" s="10" t="s">
        <v>109</v>
      </c>
      <c r="ALO1000" s="10" t="s">
        <v>109</v>
      </c>
      <c r="ALP1000" s="10" t="s">
        <v>109</v>
      </c>
      <c r="ALQ1000" s="10" t="s">
        <v>109</v>
      </c>
      <c r="ALR1000" s="10" t="s">
        <v>109</v>
      </c>
      <c r="ALS1000" s="10" t="s">
        <v>109</v>
      </c>
      <c r="ALT1000" s="10" t="s">
        <v>109</v>
      </c>
      <c r="ALU1000" s="10" t="s">
        <v>109</v>
      </c>
      <c r="ALV1000" s="10" t="s">
        <v>109</v>
      </c>
      <c r="ALW1000" s="10" t="s">
        <v>109</v>
      </c>
      <c r="ALX1000" s="10" t="s">
        <v>109</v>
      </c>
      <c r="ALY1000" s="10" t="s">
        <v>109</v>
      </c>
      <c r="ALZ1000" s="10" t="s">
        <v>109</v>
      </c>
      <c r="AMA1000" s="10" t="s">
        <v>109</v>
      </c>
      <c r="AMB1000" s="10" t="s">
        <v>109</v>
      </c>
      <c r="AMC1000" s="10" t="s">
        <v>109</v>
      </c>
      <c r="AMD1000" s="10" t="s">
        <v>109</v>
      </c>
      <c r="AME1000" s="10" t="s">
        <v>109</v>
      </c>
      <c r="AMF1000" s="10" t="s">
        <v>109</v>
      </c>
      <c r="AMG1000" s="10" t="s">
        <v>109</v>
      </c>
      <c r="AMH1000" s="10" t="s">
        <v>109</v>
      </c>
      <c r="AMI1000" s="10" t="s">
        <v>109</v>
      </c>
      <c r="AMJ1000" s="10" t="s">
        <v>109</v>
      </c>
      <c r="AMK1000" s="10" t="s">
        <v>109</v>
      </c>
      <c r="AML1000" s="10" t="s">
        <v>109</v>
      </c>
      <c r="AMM1000" s="10" t="s">
        <v>109</v>
      </c>
      <c r="AMN1000" s="10" t="s">
        <v>109</v>
      </c>
      <c r="AMO1000" s="10" t="s">
        <v>109</v>
      </c>
      <c r="AMP1000" s="10" t="s">
        <v>109</v>
      </c>
      <c r="AMQ1000" s="10" t="s">
        <v>109</v>
      </c>
      <c r="AMR1000" s="10" t="s">
        <v>109</v>
      </c>
      <c r="AMS1000" s="10" t="s">
        <v>109</v>
      </c>
      <c r="AMT1000" s="10" t="s">
        <v>109</v>
      </c>
      <c r="AMU1000" s="10" t="s">
        <v>109</v>
      </c>
      <c r="AMV1000" s="10" t="s">
        <v>109</v>
      </c>
      <c r="AMW1000" s="10" t="s">
        <v>109</v>
      </c>
      <c r="AMX1000" s="10" t="s">
        <v>109</v>
      </c>
      <c r="AMY1000" s="10" t="s">
        <v>109</v>
      </c>
      <c r="AMZ1000" s="10" t="s">
        <v>109</v>
      </c>
      <c r="ANA1000" s="10" t="s">
        <v>109</v>
      </c>
      <c r="ANB1000" s="10" t="s">
        <v>109</v>
      </c>
      <c r="ANC1000" s="10" t="s">
        <v>109</v>
      </c>
      <c r="AND1000" s="10" t="s">
        <v>109</v>
      </c>
      <c r="ANE1000" s="10" t="s">
        <v>109</v>
      </c>
      <c r="ANF1000" s="10" t="s">
        <v>109</v>
      </c>
      <c r="ANG1000" s="10" t="s">
        <v>109</v>
      </c>
      <c r="ANH1000" s="10" t="s">
        <v>109</v>
      </c>
      <c r="ANI1000" s="10" t="s">
        <v>109</v>
      </c>
      <c r="ANJ1000" s="10" t="s">
        <v>109</v>
      </c>
      <c r="ANK1000" s="10" t="s">
        <v>109</v>
      </c>
      <c r="ANL1000" s="10" t="s">
        <v>109</v>
      </c>
      <c r="ANM1000" s="10" t="s">
        <v>109</v>
      </c>
      <c r="ANN1000" s="10" t="s">
        <v>109</v>
      </c>
      <c r="ANO1000" s="10" t="s">
        <v>109</v>
      </c>
      <c r="ANP1000" s="10" t="s">
        <v>109</v>
      </c>
      <c r="ANQ1000" s="10" t="s">
        <v>109</v>
      </c>
      <c r="ANR1000" s="10" t="s">
        <v>109</v>
      </c>
      <c r="ANS1000" s="10" t="s">
        <v>109</v>
      </c>
      <c r="ANT1000" s="10" t="s">
        <v>109</v>
      </c>
      <c r="ANU1000" s="10" t="s">
        <v>109</v>
      </c>
      <c r="ANV1000" s="10" t="s">
        <v>109</v>
      </c>
      <c r="ANW1000" s="10" t="s">
        <v>109</v>
      </c>
      <c r="ANX1000" s="10" t="s">
        <v>109</v>
      </c>
      <c r="ANY1000" s="10" t="s">
        <v>109</v>
      </c>
      <c r="ANZ1000" s="10" t="s">
        <v>109</v>
      </c>
      <c r="AOA1000" s="10" t="s">
        <v>109</v>
      </c>
      <c r="AOB1000" s="10" t="s">
        <v>109</v>
      </c>
      <c r="AOC1000" s="10" t="s">
        <v>109</v>
      </c>
      <c r="AOD1000" s="10" t="s">
        <v>109</v>
      </c>
      <c r="AOE1000" s="10" t="s">
        <v>109</v>
      </c>
      <c r="AOF1000" s="10" t="s">
        <v>109</v>
      </c>
      <c r="AOG1000" s="10" t="s">
        <v>109</v>
      </c>
      <c r="AOH1000" s="10" t="s">
        <v>109</v>
      </c>
      <c r="AOI1000" s="10" t="s">
        <v>109</v>
      </c>
      <c r="AOJ1000" s="10" t="s">
        <v>109</v>
      </c>
      <c r="AOK1000" s="10" t="s">
        <v>109</v>
      </c>
      <c r="AOL1000" s="10" t="s">
        <v>109</v>
      </c>
      <c r="AOM1000" s="10" t="s">
        <v>109</v>
      </c>
      <c r="AON1000" s="10" t="s">
        <v>109</v>
      </c>
      <c r="AOO1000" s="10" t="s">
        <v>109</v>
      </c>
      <c r="AOP1000" s="10" t="s">
        <v>109</v>
      </c>
      <c r="AOQ1000" s="10" t="s">
        <v>109</v>
      </c>
      <c r="AOR1000" s="10" t="s">
        <v>109</v>
      </c>
      <c r="AOS1000" s="10" t="s">
        <v>109</v>
      </c>
      <c r="AOT1000" s="10" t="s">
        <v>109</v>
      </c>
      <c r="AOU1000" s="10" t="s">
        <v>109</v>
      </c>
      <c r="AOV1000" s="10" t="s">
        <v>109</v>
      </c>
      <c r="AOW1000" s="10" t="s">
        <v>109</v>
      </c>
      <c r="AOX1000" s="10" t="s">
        <v>109</v>
      </c>
      <c r="AOY1000" s="10" t="s">
        <v>109</v>
      </c>
      <c r="AOZ1000" s="10" t="s">
        <v>109</v>
      </c>
      <c r="APA1000" s="10" t="s">
        <v>109</v>
      </c>
      <c r="APB1000" s="10" t="s">
        <v>109</v>
      </c>
      <c r="APC1000" s="10" t="s">
        <v>109</v>
      </c>
      <c r="APD1000" s="10" t="s">
        <v>109</v>
      </c>
      <c r="APE1000" s="10" t="s">
        <v>109</v>
      </c>
      <c r="APF1000" s="10" t="s">
        <v>109</v>
      </c>
      <c r="APG1000" s="10" t="s">
        <v>109</v>
      </c>
      <c r="APH1000" s="10" t="s">
        <v>109</v>
      </c>
      <c r="API1000" s="10" t="s">
        <v>109</v>
      </c>
      <c r="APJ1000" s="10" t="s">
        <v>109</v>
      </c>
      <c r="APK1000" s="10" t="s">
        <v>109</v>
      </c>
      <c r="APL1000" s="10" t="s">
        <v>109</v>
      </c>
      <c r="APM1000" s="10" t="s">
        <v>109</v>
      </c>
      <c r="APN1000" s="10" t="s">
        <v>109</v>
      </c>
      <c r="APO1000" s="10" t="s">
        <v>109</v>
      </c>
      <c r="APP1000" s="10" t="s">
        <v>109</v>
      </c>
      <c r="APQ1000" s="10" t="s">
        <v>109</v>
      </c>
      <c r="APR1000" s="10" t="s">
        <v>109</v>
      </c>
      <c r="APS1000" s="10" t="s">
        <v>109</v>
      </c>
      <c r="APT1000" s="10" t="s">
        <v>109</v>
      </c>
      <c r="APU1000" s="10" t="s">
        <v>109</v>
      </c>
      <c r="APV1000" s="10" t="s">
        <v>109</v>
      </c>
      <c r="APW1000" s="10" t="s">
        <v>109</v>
      </c>
      <c r="APX1000" s="10" t="s">
        <v>109</v>
      </c>
      <c r="APY1000" s="10" t="s">
        <v>109</v>
      </c>
      <c r="APZ1000" s="10" t="s">
        <v>109</v>
      </c>
      <c r="AQA1000" s="10" t="s">
        <v>109</v>
      </c>
      <c r="AQB1000" s="10" t="s">
        <v>109</v>
      </c>
      <c r="AQC1000" s="10" t="s">
        <v>109</v>
      </c>
      <c r="AQD1000" s="10" t="s">
        <v>109</v>
      </c>
      <c r="AQE1000" s="10" t="s">
        <v>109</v>
      </c>
      <c r="AQF1000" s="10" t="s">
        <v>109</v>
      </c>
      <c r="AQG1000" s="10" t="s">
        <v>109</v>
      </c>
      <c r="AQH1000" s="10" t="s">
        <v>109</v>
      </c>
      <c r="AQI1000" s="10" t="s">
        <v>109</v>
      </c>
      <c r="AQJ1000" s="10" t="s">
        <v>109</v>
      </c>
      <c r="AQK1000" s="10" t="s">
        <v>109</v>
      </c>
      <c r="AQL1000" s="10" t="s">
        <v>109</v>
      </c>
      <c r="AQM1000" s="10" t="s">
        <v>109</v>
      </c>
      <c r="AQN1000" s="10" t="s">
        <v>109</v>
      </c>
      <c r="AQO1000" s="10" t="s">
        <v>109</v>
      </c>
      <c r="AQP1000" s="10" t="s">
        <v>109</v>
      </c>
      <c r="AQQ1000" s="10" t="s">
        <v>109</v>
      </c>
      <c r="AQR1000" s="10" t="s">
        <v>109</v>
      </c>
      <c r="AQS1000" s="10" t="s">
        <v>109</v>
      </c>
      <c r="AQT1000" s="10" t="s">
        <v>109</v>
      </c>
      <c r="AQU1000" s="10" t="s">
        <v>109</v>
      </c>
      <c r="AQV1000" s="10" t="s">
        <v>109</v>
      </c>
      <c r="AQW1000" s="10" t="s">
        <v>109</v>
      </c>
      <c r="AQX1000" s="10" t="s">
        <v>109</v>
      </c>
      <c r="AQY1000" s="10" t="s">
        <v>109</v>
      </c>
      <c r="AQZ1000" s="10" t="s">
        <v>109</v>
      </c>
      <c r="ARA1000" s="10" t="s">
        <v>109</v>
      </c>
      <c r="ARB1000" s="10" t="s">
        <v>109</v>
      </c>
      <c r="ARC1000" s="10" t="s">
        <v>109</v>
      </c>
      <c r="ARD1000" s="10" t="s">
        <v>109</v>
      </c>
      <c r="ARE1000" s="10" t="s">
        <v>109</v>
      </c>
      <c r="ARF1000" s="10" t="s">
        <v>109</v>
      </c>
      <c r="ARG1000" s="10" t="s">
        <v>109</v>
      </c>
      <c r="ARH1000" s="10" t="s">
        <v>109</v>
      </c>
      <c r="ARI1000" s="10" t="s">
        <v>109</v>
      </c>
      <c r="ARJ1000" s="10" t="s">
        <v>109</v>
      </c>
      <c r="ARK1000" s="10" t="s">
        <v>109</v>
      </c>
      <c r="ARL1000" s="10" t="s">
        <v>109</v>
      </c>
      <c r="ARM1000" s="10" t="s">
        <v>109</v>
      </c>
      <c r="ARN1000" s="10" t="s">
        <v>109</v>
      </c>
      <c r="ARO1000" s="10" t="s">
        <v>109</v>
      </c>
      <c r="ARP1000" s="10" t="s">
        <v>109</v>
      </c>
      <c r="ARQ1000" s="10" t="s">
        <v>109</v>
      </c>
      <c r="ARR1000" s="10" t="s">
        <v>109</v>
      </c>
      <c r="ARS1000" s="10" t="s">
        <v>109</v>
      </c>
      <c r="ART1000" s="10" t="s">
        <v>109</v>
      </c>
      <c r="ARU1000" s="10" t="s">
        <v>109</v>
      </c>
      <c r="ARV1000" s="10" t="s">
        <v>109</v>
      </c>
      <c r="ARW1000" s="10" t="s">
        <v>109</v>
      </c>
      <c r="ARX1000" s="10" t="s">
        <v>109</v>
      </c>
      <c r="ARY1000" s="10" t="s">
        <v>109</v>
      </c>
      <c r="ARZ1000" s="10" t="s">
        <v>109</v>
      </c>
      <c r="ASA1000" s="10" t="s">
        <v>109</v>
      </c>
      <c r="ASB1000" s="10" t="s">
        <v>109</v>
      </c>
      <c r="ASC1000" s="10" t="s">
        <v>109</v>
      </c>
      <c r="ASD1000" s="10" t="s">
        <v>109</v>
      </c>
      <c r="ASE1000" s="10" t="s">
        <v>109</v>
      </c>
      <c r="ASF1000" s="10" t="s">
        <v>109</v>
      </c>
      <c r="ASG1000" s="10" t="s">
        <v>109</v>
      </c>
      <c r="ASH1000" s="10" t="s">
        <v>109</v>
      </c>
      <c r="ASI1000" s="10" t="s">
        <v>109</v>
      </c>
      <c r="ASJ1000" s="10" t="s">
        <v>109</v>
      </c>
      <c r="ASK1000" s="10" t="s">
        <v>109</v>
      </c>
      <c r="ASL1000" s="10" t="s">
        <v>109</v>
      </c>
      <c r="ASM1000" s="10" t="s">
        <v>109</v>
      </c>
      <c r="ASN1000" s="10" t="s">
        <v>109</v>
      </c>
      <c r="ASO1000" s="10" t="s">
        <v>109</v>
      </c>
      <c r="ASP1000" s="10" t="s">
        <v>109</v>
      </c>
      <c r="ASQ1000" s="10" t="s">
        <v>109</v>
      </c>
      <c r="ASR1000" s="10" t="s">
        <v>109</v>
      </c>
      <c r="ASS1000" s="10" t="s">
        <v>109</v>
      </c>
      <c r="AST1000" s="10" t="s">
        <v>109</v>
      </c>
      <c r="ASU1000" s="10" t="s">
        <v>109</v>
      </c>
      <c r="ASV1000" s="10" t="s">
        <v>109</v>
      </c>
      <c r="ASW1000" s="10" t="s">
        <v>109</v>
      </c>
      <c r="ASX1000" s="10" t="s">
        <v>109</v>
      </c>
      <c r="ASY1000" s="10" t="s">
        <v>109</v>
      </c>
      <c r="ASZ1000" s="10" t="s">
        <v>109</v>
      </c>
      <c r="ATA1000" s="10" t="s">
        <v>109</v>
      </c>
      <c r="ATB1000" s="10" t="s">
        <v>109</v>
      </c>
      <c r="ATC1000" s="10" t="s">
        <v>109</v>
      </c>
      <c r="ATD1000" s="10" t="s">
        <v>109</v>
      </c>
      <c r="ATE1000" s="10" t="s">
        <v>109</v>
      </c>
      <c r="ATF1000" s="10" t="s">
        <v>109</v>
      </c>
      <c r="ATG1000" s="10" t="s">
        <v>109</v>
      </c>
      <c r="ATH1000" s="10" t="s">
        <v>109</v>
      </c>
      <c r="ATI1000" s="10" t="s">
        <v>109</v>
      </c>
      <c r="ATJ1000" s="10" t="s">
        <v>109</v>
      </c>
      <c r="ATK1000" s="10" t="s">
        <v>109</v>
      </c>
      <c r="ATL1000" s="10" t="s">
        <v>109</v>
      </c>
      <c r="ATM1000" s="10" t="s">
        <v>109</v>
      </c>
      <c r="ATN1000" s="10" t="s">
        <v>109</v>
      </c>
      <c r="ATO1000" s="10" t="s">
        <v>109</v>
      </c>
      <c r="ATP1000" s="10" t="s">
        <v>109</v>
      </c>
      <c r="ATQ1000" s="10" t="s">
        <v>109</v>
      </c>
      <c r="ATR1000" s="10" t="s">
        <v>109</v>
      </c>
      <c r="ATS1000" s="10" t="s">
        <v>109</v>
      </c>
      <c r="ATT1000" s="10" t="s">
        <v>109</v>
      </c>
      <c r="ATU1000" s="10" t="s">
        <v>109</v>
      </c>
      <c r="ATV1000" s="10" t="s">
        <v>109</v>
      </c>
      <c r="ATW1000" s="10" t="s">
        <v>109</v>
      </c>
      <c r="ATX1000" s="10" t="s">
        <v>109</v>
      </c>
      <c r="ATY1000" s="10" t="s">
        <v>109</v>
      </c>
      <c r="ATZ1000" s="10" t="s">
        <v>109</v>
      </c>
      <c r="AUA1000" s="10" t="s">
        <v>109</v>
      </c>
      <c r="AUB1000" s="10" t="s">
        <v>109</v>
      </c>
      <c r="AUC1000" s="10" t="s">
        <v>109</v>
      </c>
      <c r="AUD1000" s="10" t="s">
        <v>109</v>
      </c>
      <c r="AUE1000" s="10" t="s">
        <v>109</v>
      </c>
      <c r="AUF1000" s="10" t="s">
        <v>109</v>
      </c>
      <c r="AUG1000" s="10" t="s">
        <v>109</v>
      </c>
      <c r="AUH1000" s="10" t="s">
        <v>109</v>
      </c>
      <c r="AUI1000" s="10" t="s">
        <v>109</v>
      </c>
      <c r="AUJ1000" s="10" t="s">
        <v>109</v>
      </c>
      <c r="AUK1000" s="10" t="s">
        <v>109</v>
      </c>
      <c r="AUL1000" s="10" t="s">
        <v>109</v>
      </c>
      <c r="AUM1000" s="10" t="s">
        <v>109</v>
      </c>
      <c r="AUN1000" s="10" t="s">
        <v>109</v>
      </c>
      <c r="AUO1000" s="10" t="s">
        <v>109</v>
      </c>
      <c r="AUP1000" s="10" t="s">
        <v>109</v>
      </c>
      <c r="AUQ1000" s="10" t="s">
        <v>109</v>
      </c>
      <c r="AUR1000" s="10" t="s">
        <v>109</v>
      </c>
      <c r="AUS1000" s="10" t="s">
        <v>109</v>
      </c>
      <c r="AUT1000" s="10" t="s">
        <v>109</v>
      </c>
      <c r="AUU1000" s="10" t="s">
        <v>109</v>
      </c>
      <c r="AUV1000" s="10" t="s">
        <v>109</v>
      </c>
      <c r="AUW1000" s="10" t="s">
        <v>109</v>
      </c>
      <c r="AUX1000" s="10" t="s">
        <v>109</v>
      </c>
      <c r="AUY1000" s="10" t="s">
        <v>109</v>
      </c>
      <c r="AUZ1000" s="10" t="s">
        <v>109</v>
      </c>
      <c r="AVA1000" s="10" t="s">
        <v>109</v>
      </c>
      <c r="AVB1000" s="10" t="s">
        <v>109</v>
      </c>
      <c r="AVC1000" s="10" t="s">
        <v>109</v>
      </c>
      <c r="AVD1000" s="10" t="s">
        <v>109</v>
      </c>
      <c r="AVE1000" s="10" t="s">
        <v>109</v>
      </c>
      <c r="AVF1000" s="10" t="s">
        <v>109</v>
      </c>
      <c r="AVG1000" s="10" t="s">
        <v>109</v>
      </c>
      <c r="AVH1000" s="10" t="s">
        <v>109</v>
      </c>
      <c r="AVI1000" s="10" t="s">
        <v>109</v>
      </c>
      <c r="AVJ1000" s="10" t="s">
        <v>109</v>
      </c>
      <c r="AVK1000" s="10" t="s">
        <v>109</v>
      </c>
      <c r="AVL1000" s="10" t="s">
        <v>109</v>
      </c>
      <c r="AVM1000" s="10" t="s">
        <v>109</v>
      </c>
      <c r="AVN1000" s="10" t="s">
        <v>109</v>
      </c>
      <c r="AVO1000" s="10" t="s">
        <v>109</v>
      </c>
      <c r="AVP1000" s="10" t="s">
        <v>109</v>
      </c>
      <c r="AVQ1000" s="10" t="s">
        <v>109</v>
      </c>
      <c r="AVR1000" s="10" t="s">
        <v>109</v>
      </c>
      <c r="AVS1000" s="10" t="s">
        <v>109</v>
      </c>
      <c r="AVT1000" s="10" t="s">
        <v>109</v>
      </c>
      <c r="AVU1000" s="10" t="s">
        <v>109</v>
      </c>
      <c r="AVV1000" s="10" t="s">
        <v>109</v>
      </c>
      <c r="AVW1000" s="10" t="s">
        <v>109</v>
      </c>
      <c r="AVX1000" s="10" t="s">
        <v>109</v>
      </c>
      <c r="AVY1000" s="10" t="s">
        <v>109</v>
      </c>
      <c r="AVZ1000" s="10" t="s">
        <v>109</v>
      </c>
      <c r="AWA1000" s="10" t="s">
        <v>109</v>
      </c>
      <c r="AWB1000" s="10" t="s">
        <v>109</v>
      </c>
      <c r="AWC1000" s="10" t="s">
        <v>109</v>
      </c>
      <c r="AWD1000" s="10" t="s">
        <v>109</v>
      </c>
      <c r="AWE1000" s="10" t="s">
        <v>109</v>
      </c>
      <c r="AWF1000" s="10" t="s">
        <v>109</v>
      </c>
      <c r="AWG1000" s="10" t="s">
        <v>109</v>
      </c>
      <c r="AWH1000" s="10" t="s">
        <v>109</v>
      </c>
      <c r="AWI1000" s="10" t="s">
        <v>109</v>
      </c>
      <c r="AWJ1000" s="10" t="s">
        <v>109</v>
      </c>
      <c r="AWK1000" s="10" t="s">
        <v>109</v>
      </c>
      <c r="AWL1000" s="10" t="s">
        <v>109</v>
      </c>
      <c r="AWM1000" s="10" t="s">
        <v>109</v>
      </c>
      <c r="AWN1000" s="10" t="s">
        <v>109</v>
      </c>
      <c r="AWO1000" s="10" t="s">
        <v>109</v>
      </c>
      <c r="AWP1000" s="10" t="s">
        <v>109</v>
      </c>
      <c r="AWQ1000" s="10" t="s">
        <v>109</v>
      </c>
      <c r="AWR1000" s="10" t="s">
        <v>109</v>
      </c>
      <c r="AWS1000" s="10" t="s">
        <v>109</v>
      </c>
      <c r="AWT1000" s="10" t="s">
        <v>109</v>
      </c>
      <c r="AWU1000" s="10" t="s">
        <v>109</v>
      </c>
      <c r="AWV1000" s="10" t="s">
        <v>109</v>
      </c>
      <c r="AWW1000" s="10" t="s">
        <v>109</v>
      </c>
      <c r="AWX1000" s="10" t="s">
        <v>109</v>
      </c>
      <c r="AWY1000" s="10" t="s">
        <v>109</v>
      </c>
      <c r="AWZ1000" s="10" t="s">
        <v>109</v>
      </c>
      <c r="AXA1000" s="10" t="s">
        <v>109</v>
      </c>
      <c r="AXB1000" s="10" t="s">
        <v>109</v>
      </c>
      <c r="AXC1000" s="10" t="s">
        <v>109</v>
      </c>
      <c r="AXD1000" s="10" t="s">
        <v>109</v>
      </c>
      <c r="AXE1000" s="10" t="s">
        <v>109</v>
      </c>
      <c r="AXF1000" s="10" t="s">
        <v>109</v>
      </c>
      <c r="AXG1000" s="10" t="s">
        <v>109</v>
      </c>
      <c r="AXH1000" s="10" t="s">
        <v>109</v>
      </c>
      <c r="AXI1000" s="10" t="s">
        <v>109</v>
      </c>
      <c r="AXJ1000" s="10" t="s">
        <v>109</v>
      </c>
      <c r="AXK1000" s="10" t="s">
        <v>109</v>
      </c>
      <c r="AXL1000" s="10" t="s">
        <v>109</v>
      </c>
      <c r="AXM1000" s="10" t="s">
        <v>109</v>
      </c>
      <c r="AXN1000" s="10" t="s">
        <v>109</v>
      </c>
      <c r="AXO1000" s="10" t="s">
        <v>109</v>
      </c>
      <c r="AXP1000" s="10" t="s">
        <v>109</v>
      </c>
      <c r="AXQ1000" s="10" t="s">
        <v>109</v>
      </c>
      <c r="AXR1000" s="10" t="s">
        <v>109</v>
      </c>
      <c r="AXS1000" s="10" t="s">
        <v>109</v>
      </c>
      <c r="AXT1000" s="10" t="s">
        <v>109</v>
      </c>
      <c r="AXU1000" s="10" t="s">
        <v>109</v>
      </c>
      <c r="AXV1000" s="10" t="s">
        <v>109</v>
      </c>
      <c r="AXW1000" s="10" t="s">
        <v>109</v>
      </c>
      <c r="AXX1000" s="10" t="s">
        <v>109</v>
      </c>
      <c r="AXY1000" s="10" t="s">
        <v>109</v>
      </c>
      <c r="AXZ1000" s="10" t="s">
        <v>109</v>
      </c>
      <c r="AYA1000" s="10" t="s">
        <v>109</v>
      </c>
      <c r="AYB1000" s="10" t="s">
        <v>109</v>
      </c>
      <c r="AYC1000" s="10" t="s">
        <v>109</v>
      </c>
      <c r="AYD1000" s="10" t="s">
        <v>109</v>
      </c>
      <c r="AYE1000" s="10" t="s">
        <v>109</v>
      </c>
      <c r="AYF1000" s="10" t="s">
        <v>109</v>
      </c>
      <c r="AYG1000" s="10" t="s">
        <v>109</v>
      </c>
      <c r="AYH1000" s="10" t="s">
        <v>109</v>
      </c>
      <c r="AYI1000" s="10" t="s">
        <v>109</v>
      </c>
      <c r="AYJ1000" s="10" t="s">
        <v>109</v>
      </c>
      <c r="AYK1000" s="10" t="s">
        <v>109</v>
      </c>
      <c r="AYL1000" s="10" t="s">
        <v>109</v>
      </c>
      <c r="AYM1000" s="10" t="s">
        <v>109</v>
      </c>
      <c r="AYN1000" s="10" t="s">
        <v>109</v>
      </c>
      <c r="AYO1000" s="10" t="s">
        <v>109</v>
      </c>
      <c r="AYP1000" s="10" t="s">
        <v>109</v>
      </c>
      <c r="AYQ1000" s="10" t="s">
        <v>109</v>
      </c>
      <c r="AYR1000" s="10" t="s">
        <v>109</v>
      </c>
      <c r="AYS1000" s="10" t="s">
        <v>109</v>
      </c>
      <c r="AYT1000" s="10" t="s">
        <v>109</v>
      </c>
      <c r="AYU1000" s="10" t="s">
        <v>109</v>
      </c>
      <c r="AYV1000" s="10" t="s">
        <v>109</v>
      </c>
      <c r="AYW1000" s="10" t="s">
        <v>109</v>
      </c>
      <c r="AYX1000" s="10" t="s">
        <v>109</v>
      </c>
      <c r="AYY1000" s="10" t="s">
        <v>109</v>
      </c>
      <c r="AYZ1000" s="10" t="s">
        <v>109</v>
      </c>
      <c r="AZA1000" s="10" t="s">
        <v>109</v>
      </c>
      <c r="AZB1000" s="10" t="s">
        <v>109</v>
      </c>
      <c r="AZC1000" s="10" t="s">
        <v>109</v>
      </c>
      <c r="AZD1000" s="10" t="s">
        <v>109</v>
      </c>
      <c r="AZE1000" s="10" t="s">
        <v>109</v>
      </c>
      <c r="AZF1000" s="10" t="s">
        <v>109</v>
      </c>
      <c r="AZG1000" s="10" t="s">
        <v>109</v>
      </c>
      <c r="AZH1000" s="10" t="s">
        <v>109</v>
      </c>
      <c r="AZI1000" s="10" t="s">
        <v>109</v>
      </c>
      <c r="AZJ1000" s="10" t="s">
        <v>109</v>
      </c>
      <c r="AZK1000" s="10" t="s">
        <v>109</v>
      </c>
      <c r="AZL1000" s="10" t="s">
        <v>109</v>
      </c>
      <c r="AZM1000" s="10" t="s">
        <v>109</v>
      </c>
      <c r="AZN1000" s="10" t="s">
        <v>109</v>
      </c>
      <c r="AZO1000" s="10" t="s">
        <v>109</v>
      </c>
      <c r="AZP1000" s="10" t="s">
        <v>109</v>
      </c>
      <c r="AZQ1000" s="10" t="s">
        <v>109</v>
      </c>
      <c r="AZR1000" s="10" t="s">
        <v>109</v>
      </c>
      <c r="AZS1000" s="10" t="s">
        <v>109</v>
      </c>
      <c r="AZT1000" s="10" t="s">
        <v>109</v>
      </c>
      <c r="AZU1000" s="10" t="s">
        <v>109</v>
      </c>
      <c r="AZV1000" s="10" t="s">
        <v>109</v>
      </c>
      <c r="AZW1000" s="10" t="s">
        <v>109</v>
      </c>
      <c r="AZX1000" s="10" t="s">
        <v>109</v>
      </c>
      <c r="AZY1000" s="10" t="s">
        <v>109</v>
      </c>
      <c r="AZZ1000" s="10" t="s">
        <v>109</v>
      </c>
      <c r="BAA1000" s="10" t="s">
        <v>109</v>
      </c>
      <c r="BAB1000" s="10" t="s">
        <v>109</v>
      </c>
      <c r="BAC1000" s="10" t="s">
        <v>109</v>
      </c>
      <c r="BAD1000" s="10" t="s">
        <v>109</v>
      </c>
      <c r="BAE1000" s="10" t="s">
        <v>109</v>
      </c>
      <c r="BAF1000" s="10" t="s">
        <v>109</v>
      </c>
      <c r="BAG1000" s="10" t="s">
        <v>109</v>
      </c>
      <c r="BAH1000" s="10" t="s">
        <v>109</v>
      </c>
      <c r="BAI1000" s="10" t="s">
        <v>109</v>
      </c>
      <c r="BAJ1000" s="10" t="s">
        <v>109</v>
      </c>
      <c r="BAK1000" s="10" t="s">
        <v>109</v>
      </c>
      <c r="BAL1000" s="10" t="s">
        <v>109</v>
      </c>
      <c r="BAM1000" s="10" t="s">
        <v>109</v>
      </c>
      <c r="BAN1000" s="10" t="s">
        <v>109</v>
      </c>
      <c r="BAO1000" s="10" t="s">
        <v>109</v>
      </c>
      <c r="BAP1000" s="10" t="s">
        <v>109</v>
      </c>
      <c r="BAQ1000" s="10" t="s">
        <v>109</v>
      </c>
      <c r="BAR1000" s="10" t="s">
        <v>109</v>
      </c>
      <c r="BAS1000" s="10" t="s">
        <v>109</v>
      </c>
      <c r="BAT1000" s="10" t="s">
        <v>109</v>
      </c>
      <c r="BAU1000" s="10" t="s">
        <v>109</v>
      </c>
      <c r="BAV1000" s="10" t="s">
        <v>109</v>
      </c>
      <c r="BAW1000" s="10" t="s">
        <v>109</v>
      </c>
      <c r="BAX1000" s="10" t="s">
        <v>109</v>
      </c>
      <c r="BAY1000" s="10" t="s">
        <v>109</v>
      </c>
      <c r="BAZ1000" s="10" t="s">
        <v>109</v>
      </c>
      <c r="BBA1000" s="10" t="s">
        <v>109</v>
      </c>
      <c r="BBB1000" s="10" t="s">
        <v>109</v>
      </c>
      <c r="BBC1000" s="10" t="s">
        <v>109</v>
      </c>
      <c r="BBD1000" s="10" t="s">
        <v>109</v>
      </c>
      <c r="BBE1000" s="10" t="s">
        <v>109</v>
      </c>
      <c r="BBF1000" s="10" t="s">
        <v>109</v>
      </c>
      <c r="BBG1000" s="10" t="s">
        <v>109</v>
      </c>
      <c r="BBH1000" s="10" t="s">
        <v>109</v>
      </c>
      <c r="BBI1000" s="10" t="s">
        <v>109</v>
      </c>
      <c r="BBJ1000" s="10" t="s">
        <v>109</v>
      </c>
      <c r="BBK1000" s="10" t="s">
        <v>109</v>
      </c>
      <c r="BBL1000" s="10" t="s">
        <v>109</v>
      </c>
      <c r="BBM1000" s="10" t="s">
        <v>109</v>
      </c>
      <c r="BBN1000" s="10" t="s">
        <v>109</v>
      </c>
      <c r="BBO1000" s="10" t="s">
        <v>109</v>
      </c>
      <c r="BBP1000" s="10" t="s">
        <v>109</v>
      </c>
      <c r="BBQ1000" s="10" t="s">
        <v>109</v>
      </c>
      <c r="BBR1000" s="10" t="s">
        <v>109</v>
      </c>
      <c r="BBS1000" s="10" t="s">
        <v>109</v>
      </c>
      <c r="BBT1000" s="10" t="s">
        <v>109</v>
      </c>
      <c r="BBU1000" s="10" t="s">
        <v>109</v>
      </c>
      <c r="BBV1000" s="10" t="s">
        <v>109</v>
      </c>
      <c r="BBW1000" s="10" t="s">
        <v>109</v>
      </c>
      <c r="BBX1000" s="10" t="s">
        <v>109</v>
      </c>
      <c r="BBY1000" s="10" t="s">
        <v>109</v>
      </c>
      <c r="BBZ1000" s="10" t="s">
        <v>109</v>
      </c>
      <c r="BCA1000" s="10" t="s">
        <v>109</v>
      </c>
      <c r="BCB1000" s="10" t="s">
        <v>109</v>
      </c>
      <c r="BCC1000" s="10" t="s">
        <v>109</v>
      </c>
      <c r="BCD1000" s="10" t="s">
        <v>109</v>
      </c>
      <c r="BCE1000" s="10" t="s">
        <v>109</v>
      </c>
      <c r="BCF1000" s="10" t="s">
        <v>109</v>
      </c>
      <c r="BCG1000" s="10" t="s">
        <v>109</v>
      </c>
      <c r="BCH1000" s="10" t="s">
        <v>109</v>
      </c>
      <c r="BCI1000" s="10" t="s">
        <v>109</v>
      </c>
      <c r="BCJ1000" s="10" t="s">
        <v>109</v>
      </c>
      <c r="BCK1000" s="10" t="s">
        <v>109</v>
      </c>
      <c r="BCL1000" s="10" t="s">
        <v>109</v>
      </c>
      <c r="BCM1000" s="10" t="s">
        <v>109</v>
      </c>
      <c r="BCN1000" s="10" t="s">
        <v>109</v>
      </c>
      <c r="BCO1000" s="10" t="s">
        <v>109</v>
      </c>
      <c r="BCP1000" s="10" t="s">
        <v>109</v>
      </c>
      <c r="BCQ1000" s="10" t="s">
        <v>109</v>
      </c>
      <c r="BCR1000" s="10" t="s">
        <v>109</v>
      </c>
      <c r="BCS1000" s="10" t="s">
        <v>109</v>
      </c>
      <c r="BCT1000" s="10" t="s">
        <v>109</v>
      </c>
      <c r="BCU1000" s="10" t="s">
        <v>109</v>
      </c>
      <c r="BCV1000" s="10" t="s">
        <v>109</v>
      </c>
      <c r="BCW1000" s="10" t="s">
        <v>109</v>
      </c>
      <c r="BCX1000" s="10" t="s">
        <v>109</v>
      </c>
      <c r="BCY1000" s="10" t="s">
        <v>109</v>
      </c>
      <c r="BCZ1000" s="10" t="s">
        <v>109</v>
      </c>
      <c r="BDA1000" s="10" t="s">
        <v>109</v>
      </c>
      <c r="BDB1000" s="10" t="s">
        <v>109</v>
      </c>
      <c r="BDC1000" s="10" t="s">
        <v>109</v>
      </c>
      <c r="BDD1000" s="10" t="s">
        <v>109</v>
      </c>
      <c r="BDE1000" s="10" t="s">
        <v>109</v>
      </c>
      <c r="BDF1000" s="10" t="s">
        <v>109</v>
      </c>
      <c r="BDG1000" s="10" t="s">
        <v>109</v>
      </c>
      <c r="BDH1000" s="10" t="s">
        <v>109</v>
      </c>
      <c r="BDI1000" s="10" t="s">
        <v>109</v>
      </c>
      <c r="BDJ1000" s="10" t="s">
        <v>109</v>
      </c>
      <c r="BDK1000" s="10" t="s">
        <v>109</v>
      </c>
      <c r="BDL1000" s="10" t="s">
        <v>109</v>
      </c>
      <c r="BDM1000" s="10" t="s">
        <v>109</v>
      </c>
      <c r="BDN1000" s="10" t="s">
        <v>109</v>
      </c>
      <c r="BDO1000" s="10" t="s">
        <v>109</v>
      </c>
      <c r="BDP1000" s="10" t="s">
        <v>109</v>
      </c>
      <c r="BDQ1000" s="10" t="s">
        <v>109</v>
      </c>
      <c r="BDR1000" s="10" t="s">
        <v>109</v>
      </c>
      <c r="BDS1000" s="10" t="s">
        <v>109</v>
      </c>
      <c r="BDT1000" s="10" t="s">
        <v>109</v>
      </c>
      <c r="BDU1000" s="10" t="s">
        <v>109</v>
      </c>
      <c r="BDV1000" s="10" t="s">
        <v>109</v>
      </c>
      <c r="BDW1000" s="10" t="s">
        <v>109</v>
      </c>
      <c r="BDX1000" s="10" t="s">
        <v>109</v>
      </c>
      <c r="BDY1000" s="10" t="s">
        <v>109</v>
      </c>
      <c r="BDZ1000" s="10" t="s">
        <v>109</v>
      </c>
      <c r="BEA1000" s="10" t="s">
        <v>109</v>
      </c>
      <c r="BEB1000" s="10" t="s">
        <v>109</v>
      </c>
      <c r="BEC1000" s="10" t="s">
        <v>109</v>
      </c>
      <c r="BED1000" s="10" t="s">
        <v>109</v>
      </c>
      <c r="BEE1000" s="10" t="s">
        <v>109</v>
      </c>
      <c r="BEF1000" s="10" t="s">
        <v>109</v>
      </c>
      <c r="BEG1000" s="10" t="s">
        <v>109</v>
      </c>
      <c r="BEH1000" s="10" t="s">
        <v>109</v>
      </c>
      <c r="BEI1000" s="10" t="s">
        <v>109</v>
      </c>
      <c r="BEJ1000" s="10" t="s">
        <v>109</v>
      </c>
      <c r="BEK1000" s="10" t="s">
        <v>109</v>
      </c>
      <c r="BEL1000" s="10" t="s">
        <v>109</v>
      </c>
      <c r="BEM1000" s="10" t="s">
        <v>109</v>
      </c>
      <c r="BEN1000" s="10" t="s">
        <v>109</v>
      </c>
      <c r="BEO1000" s="10" t="s">
        <v>109</v>
      </c>
      <c r="BEP1000" s="10" t="s">
        <v>109</v>
      </c>
      <c r="BEQ1000" s="10" t="s">
        <v>109</v>
      </c>
      <c r="BER1000" s="10" t="s">
        <v>109</v>
      </c>
      <c r="BES1000" s="10" t="s">
        <v>109</v>
      </c>
      <c r="BET1000" s="10" t="s">
        <v>109</v>
      </c>
      <c r="BEU1000" s="10" t="s">
        <v>109</v>
      </c>
      <c r="BEV1000" s="10" t="s">
        <v>109</v>
      </c>
      <c r="BEW1000" s="10" t="s">
        <v>109</v>
      </c>
      <c r="BEX1000" s="10" t="s">
        <v>109</v>
      </c>
      <c r="BEY1000" s="10" t="s">
        <v>109</v>
      </c>
      <c r="BEZ1000" s="10" t="s">
        <v>109</v>
      </c>
      <c r="BFA1000" s="10" t="s">
        <v>109</v>
      </c>
      <c r="BFB1000" s="10" t="s">
        <v>109</v>
      </c>
      <c r="BFC1000" s="10" t="s">
        <v>109</v>
      </c>
      <c r="BFD1000" s="10" t="s">
        <v>109</v>
      </c>
      <c r="BFE1000" s="10" t="s">
        <v>109</v>
      </c>
      <c r="BFF1000" s="10" t="s">
        <v>109</v>
      </c>
      <c r="BFG1000" s="10" t="s">
        <v>109</v>
      </c>
      <c r="BFH1000" s="10" t="s">
        <v>109</v>
      </c>
      <c r="BFI1000" s="10" t="s">
        <v>109</v>
      </c>
      <c r="BFJ1000" s="10" t="s">
        <v>109</v>
      </c>
      <c r="BFK1000" s="10" t="s">
        <v>109</v>
      </c>
      <c r="BFL1000" s="10" t="s">
        <v>109</v>
      </c>
      <c r="BFM1000" s="10" t="s">
        <v>109</v>
      </c>
      <c r="BFN1000" s="10" t="s">
        <v>109</v>
      </c>
      <c r="BFO1000" s="10" t="s">
        <v>109</v>
      </c>
      <c r="BFP1000" s="10" t="s">
        <v>109</v>
      </c>
      <c r="BFQ1000" s="10" t="s">
        <v>109</v>
      </c>
      <c r="BFR1000" s="10" t="s">
        <v>109</v>
      </c>
      <c r="BFS1000" s="10" t="s">
        <v>109</v>
      </c>
      <c r="BFT1000" s="10" t="s">
        <v>109</v>
      </c>
      <c r="BFU1000" s="10" t="s">
        <v>109</v>
      </c>
      <c r="BFV1000" s="10" t="s">
        <v>109</v>
      </c>
      <c r="BFW1000" s="10" t="s">
        <v>109</v>
      </c>
      <c r="BFX1000" s="10" t="s">
        <v>109</v>
      </c>
      <c r="BFY1000" s="10" t="s">
        <v>109</v>
      </c>
      <c r="BFZ1000" s="10" t="s">
        <v>109</v>
      </c>
      <c r="BGA1000" s="10" t="s">
        <v>109</v>
      </c>
      <c r="BGB1000" s="10" t="s">
        <v>109</v>
      </c>
      <c r="BGC1000" s="10" t="s">
        <v>109</v>
      </c>
      <c r="BGD1000" s="10" t="s">
        <v>109</v>
      </c>
      <c r="BGE1000" s="10" t="s">
        <v>109</v>
      </c>
      <c r="BGF1000" s="10" t="s">
        <v>109</v>
      </c>
      <c r="BGG1000" s="10" t="s">
        <v>109</v>
      </c>
      <c r="BGH1000" s="10" t="s">
        <v>109</v>
      </c>
      <c r="BGI1000" s="10" t="s">
        <v>109</v>
      </c>
      <c r="BGJ1000" s="10" t="s">
        <v>109</v>
      </c>
      <c r="BGK1000" s="10" t="s">
        <v>109</v>
      </c>
      <c r="BGL1000" s="10" t="s">
        <v>109</v>
      </c>
      <c r="BGM1000" s="10" t="s">
        <v>109</v>
      </c>
      <c r="BGN1000" s="10" t="s">
        <v>109</v>
      </c>
      <c r="BGO1000" s="10" t="s">
        <v>109</v>
      </c>
      <c r="BGP1000" s="10" t="s">
        <v>109</v>
      </c>
      <c r="BGQ1000" s="10" t="s">
        <v>109</v>
      </c>
      <c r="BGR1000" s="10" t="s">
        <v>109</v>
      </c>
      <c r="BGS1000" s="10" t="s">
        <v>109</v>
      </c>
      <c r="BGT1000" s="10" t="s">
        <v>109</v>
      </c>
      <c r="BGU1000" s="10" t="s">
        <v>109</v>
      </c>
      <c r="BGV1000" s="10" t="s">
        <v>109</v>
      </c>
      <c r="BGW1000" s="10" t="s">
        <v>109</v>
      </c>
      <c r="BGX1000" s="10" t="s">
        <v>109</v>
      </c>
      <c r="BGY1000" s="10" t="s">
        <v>109</v>
      </c>
      <c r="BGZ1000" s="10" t="s">
        <v>109</v>
      </c>
      <c r="BHA1000" s="10" t="s">
        <v>109</v>
      </c>
      <c r="BHB1000" s="10" t="s">
        <v>109</v>
      </c>
      <c r="BHC1000" s="10" t="s">
        <v>109</v>
      </c>
      <c r="BHD1000" s="10" t="s">
        <v>109</v>
      </c>
      <c r="BHE1000" s="10" t="s">
        <v>109</v>
      </c>
      <c r="BHF1000" s="10" t="s">
        <v>109</v>
      </c>
      <c r="BHG1000" s="10" t="s">
        <v>109</v>
      </c>
      <c r="BHH1000" s="10" t="s">
        <v>109</v>
      </c>
      <c r="BHI1000" s="10" t="s">
        <v>109</v>
      </c>
      <c r="BHJ1000" s="10" t="s">
        <v>109</v>
      </c>
      <c r="BHK1000" s="10" t="s">
        <v>109</v>
      </c>
      <c r="BHL1000" s="10" t="s">
        <v>109</v>
      </c>
      <c r="BHM1000" s="10" t="s">
        <v>109</v>
      </c>
      <c r="BHN1000" s="10" t="s">
        <v>109</v>
      </c>
      <c r="BHO1000" s="10" t="s">
        <v>109</v>
      </c>
      <c r="BHP1000" s="10" t="s">
        <v>109</v>
      </c>
      <c r="BHQ1000" s="10" t="s">
        <v>109</v>
      </c>
      <c r="BHR1000" s="10" t="s">
        <v>109</v>
      </c>
      <c r="BHS1000" s="10" t="s">
        <v>109</v>
      </c>
      <c r="BHT1000" s="10" t="s">
        <v>109</v>
      </c>
      <c r="BHU1000" s="10" t="s">
        <v>109</v>
      </c>
      <c r="BHV1000" s="10" t="s">
        <v>109</v>
      </c>
      <c r="BHW1000" s="10" t="s">
        <v>109</v>
      </c>
      <c r="BHX1000" s="10" t="s">
        <v>109</v>
      </c>
      <c r="BHY1000" s="10" t="s">
        <v>109</v>
      </c>
      <c r="BHZ1000" s="10" t="s">
        <v>109</v>
      </c>
      <c r="BIA1000" s="10" t="s">
        <v>109</v>
      </c>
      <c r="BIB1000" s="10" t="s">
        <v>109</v>
      </c>
      <c r="BIC1000" s="10" t="s">
        <v>109</v>
      </c>
      <c r="BID1000" s="10" t="s">
        <v>109</v>
      </c>
      <c r="BIE1000" s="10" t="s">
        <v>109</v>
      </c>
      <c r="BIF1000" s="10" t="s">
        <v>109</v>
      </c>
      <c r="BIG1000" s="10" t="s">
        <v>109</v>
      </c>
      <c r="BIH1000" s="10" t="s">
        <v>109</v>
      </c>
      <c r="BII1000" s="10" t="s">
        <v>109</v>
      </c>
      <c r="BIJ1000" s="10" t="s">
        <v>109</v>
      </c>
      <c r="BIK1000" s="10" t="s">
        <v>109</v>
      </c>
      <c r="BIL1000" s="10" t="s">
        <v>109</v>
      </c>
      <c r="BIM1000" s="10" t="s">
        <v>109</v>
      </c>
      <c r="BIN1000" s="10" t="s">
        <v>109</v>
      </c>
      <c r="BIO1000" s="10" t="s">
        <v>109</v>
      </c>
      <c r="BIP1000" s="10" t="s">
        <v>109</v>
      </c>
      <c r="BIQ1000" s="10" t="s">
        <v>109</v>
      </c>
      <c r="BIR1000" s="10" t="s">
        <v>109</v>
      </c>
      <c r="BIS1000" s="10" t="s">
        <v>109</v>
      </c>
      <c r="BIT1000" s="10" t="s">
        <v>109</v>
      </c>
      <c r="BIU1000" s="10" t="s">
        <v>109</v>
      </c>
      <c r="BIV1000" s="10" t="s">
        <v>109</v>
      </c>
      <c r="BIW1000" s="10" t="s">
        <v>109</v>
      </c>
      <c r="BIX1000" s="10" t="s">
        <v>109</v>
      </c>
      <c r="BIY1000" s="10" t="s">
        <v>109</v>
      </c>
      <c r="BIZ1000" s="10" t="s">
        <v>109</v>
      </c>
      <c r="BJA1000" s="10" t="s">
        <v>109</v>
      </c>
      <c r="BJB1000" s="10" t="s">
        <v>109</v>
      </c>
      <c r="BJC1000" s="10" t="s">
        <v>109</v>
      </c>
      <c r="BJD1000" s="10" t="s">
        <v>109</v>
      </c>
      <c r="BJE1000" s="10" t="s">
        <v>109</v>
      </c>
      <c r="BJF1000" s="10" t="s">
        <v>109</v>
      </c>
      <c r="BJG1000" s="10" t="s">
        <v>109</v>
      </c>
      <c r="BJH1000" s="10" t="s">
        <v>109</v>
      </c>
      <c r="BJI1000" s="10" t="s">
        <v>109</v>
      </c>
      <c r="BJJ1000" s="10" t="s">
        <v>109</v>
      </c>
      <c r="BJK1000" s="10" t="s">
        <v>109</v>
      </c>
      <c r="BJL1000" s="10" t="s">
        <v>109</v>
      </c>
      <c r="BJM1000" s="10" t="s">
        <v>109</v>
      </c>
      <c r="BJN1000" s="10" t="s">
        <v>109</v>
      </c>
      <c r="BJO1000" s="10" t="s">
        <v>109</v>
      </c>
      <c r="BJP1000" s="10" t="s">
        <v>109</v>
      </c>
      <c r="BJQ1000" s="10" t="s">
        <v>109</v>
      </c>
      <c r="BJR1000" s="10" t="s">
        <v>109</v>
      </c>
      <c r="BJS1000" s="10" t="s">
        <v>109</v>
      </c>
      <c r="BJT1000" s="10" t="s">
        <v>109</v>
      </c>
      <c r="BJU1000" s="10" t="s">
        <v>109</v>
      </c>
      <c r="BJV1000" s="10" t="s">
        <v>109</v>
      </c>
      <c r="BJW1000" s="10" t="s">
        <v>109</v>
      </c>
      <c r="BJX1000" s="10" t="s">
        <v>109</v>
      </c>
      <c r="BJY1000" s="10" t="s">
        <v>109</v>
      </c>
      <c r="BJZ1000" s="10" t="s">
        <v>109</v>
      </c>
      <c r="BKA1000" s="10" t="s">
        <v>109</v>
      </c>
      <c r="BKB1000" s="10" t="s">
        <v>109</v>
      </c>
      <c r="BKC1000" s="10" t="s">
        <v>109</v>
      </c>
      <c r="BKD1000" s="10" t="s">
        <v>109</v>
      </c>
      <c r="BKE1000" s="10" t="s">
        <v>109</v>
      </c>
      <c r="BKF1000" s="10" t="s">
        <v>109</v>
      </c>
      <c r="BKG1000" s="10" t="s">
        <v>109</v>
      </c>
      <c r="BKH1000" s="10" t="s">
        <v>109</v>
      </c>
      <c r="BKI1000" s="10" t="s">
        <v>109</v>
      </c>
      <c r="BKJ1000" s="10" t="s">
        <v>109</v>
      </c>
      <c r="BKK1000" s="10" t="s">
        <v>109</v>
      </c>
      <c r="BKL1000" s="10" t="s">
        <v>109</v>
      </c>
      <c r="BKM1000" s="10" t="s">
        <v>109</v>
      </c>
      <c r="BKN1000" s="10" t="s">
        <v>109</v>
      </c>
      <c r="BKO1000" s="10" t="s">
        <v>109</v>
      </c>
      <c r="BKP1000" s="10" t="s">
        <v>109</v>
      </c>
      <c r="BKQ1000" s="10" t="s">
        <v>109</v>
      </c>
      <c r="BKR1000" s="10" t="s">
        <v>109</v>
      </c>
      <c r="BKS1000" s="10" t="s">
        <v>109</v>
      </c>
      <c r="BKT1000" s="10" t="s">
        <v>109</v>
      </c>
      <c r="BKU1000" s="10" t="s">
        <v>109</v>
      </c>
      <c r="BKV1000" s="10" t="s">
        <v>109</v>
      </c>
      <c r="BKW1000" s="10" t="s">
        <v>109</v>
      </c>
      <c r="BKX1000" s="10" t="s">
        <v>109</v>
      </c>
      <c r="BKY1000" s="10" t="s">
        <v>109</v>
      </c>
      <c r="BKZ1000" s="10" t="s">
        <v>109</v>
      </c>
      <c r="BLA1000" s="10" t="s">
        <v>109</v>
      </c>
      <c r="BLB1000" s="10" t="s">
        <v>109</v>
      </c>
      <c r="BLC1000" s="10" t="s">
        <v>109</v>
      </c>
      <c r="BLD1000" s="10" t="s">
        <v>109</v>
      </c>
      <c r="BLE1000" s="10" t="s">
        <v>109</v>
      </c>
      <c r="BLF1000" s="10" t="s">
        <v>109</v>
      </c>
      <c r="BLG1000" s="10" t="s">
        <v>109</v>
      </c>
      <c r="BLH1000" s="10" t="s">
        <v>109</v>
      </c>
      <c r="BLI1000" s="10" t="s">
        <v>109</v>
      </c>
      <c r="BLJ1000" s="10" t="s">
        <v>109</v>
      </c>
      <c r="BLK1000" s="10" t="s">
        <v>109</v>
      </c>
      <c r="BLL1000" s="10" t="s">
        <v>109</v>
      </c>
      <c r="BLM1000" s="10" t="s">
        <v>109</v>
      </c>
      <c r="BLN1000" s="10" t="s">
        <v>109</v>
      </c>
      <c r="BLO1000" s="10" t="s">
        <v>109</v>
      </c>
      <c r="BLP1000" s="10" t="s">
        <v>109</v>
      </c>
      <c r="BLQ1000" s="10" t="s">
        <v>109</v>
      </c>
      <c r="BLR1000" s="10" t="s">
        <v>109</v>
      </c>
      <c r="BLS1000" s="10" t="s">
        <v>109</v>
      </c>
      <c r="BLT1000" s="10" t="s">
        <v>109</v>
      </c>
      <c r="BLU1000" s="10" t="s">
        <v>109</v>
      </c>
      <c r="BLV1000" s="10" t="s">
        <v>109</v>
      </c>
      <c r="BLW1000" s="10" t="s">
        <v>109</v>
      </c>
      <c r="BLX1000" s="10" t="s">
        <v>109</v>
      </c>
      <c r="BLY1000" s="10" t="s">
        <v>109</v>
      </c>
      <c r="BLZ1000" s="10" t="s">
        <v>109</v>
      </c>
      <c r="BMA1000" s="10" t="s">
        <v>109</v>
      </c>
      <c r="BMB1000" s="10" t="s">
        <v>109</v>
      </c>
      <c r="BMC1000" s="10" t="s">
        <v>109</v>
      </c>
      <c r="BMD1000" s="10" t="s">
        <v>109</v>
      </c>
      <c r="BME1000" s="10" t="s">
        <v>109</v>
      </c>
      <c r="BMF1000" s="10" t="s">
        <v>109</v>
      </c>
      <c r="BMG1000" s="10" t="s">
        <v>109</v>
      </c>
      <c r="BMH1000" s="10" t="s">
        <v>109</v>
      </c>
      <c r="BMI1000" s="10" t="s">
        <v>109</v>
      </c>
      <c r="BMJ1000" s="10" t="s">
        <v>109</v>
      </c>
      <c r="BMK1000" s="10" t="s">
        <v>109</v>
      </c>
      <c r="BML1000" s="10" t="s">
        <v>109</v>
      </c>
      <c r="BMM1000" s="10" t="s">
        <v>109</v>
      </c>
      <c r="BMN1000" s="10" t="s">
        <v>109</v>
      </c>
      <c r="BMO1000" s="10" t="s">
        <v>109</v>
      </c>
      <c r="BMP1000" s="10" t="s">
        <v>109</v>
      </c>
      <c r="BMQ1000" s="10" t="s">
        <v>109</v>
      </c>
      <c r="BMR1000" s="10" t="s">
        <v>109</v>
      </c>
      <c r="BMS1000" s="10" t="s">
        <v>109</v>
      </c>
      <c r="BMT1000" s="10" t="s">
        <v>109</v>
      </c>
      <c r="BMU1000" s="10" t="s">
        <v>109</v>
      </c>
      <c r="BMV1000" s="10" t="s">
        <v>109</v>
      </c>
      <c r="BMW1000" s="10" t="s">
        <v>109</v>
      </c>
      <c r="BMX1000" s="10" t="s">
        <v>109</v>
      </c>
      <c r="BMY1000" s="10" t="s">
        <v>109</v>
      </c>
      <c r="BMZ1000" s="10" t="s">
        <v>109</v>
      </c>
      <c r="BNA1000" s="10" t="s">
        <v>109</v>
      </c>
      <c r="BNB1000" s="10" t="s">
        <v>109</v>
      </c>
      <c r="BNC1000" s="10" t="s">
        <v>109</v>
      </c>
      <c r="BND1000" s="10" t="s">
        <v>109</v>
      </c>
      <c r="BNE1000" s="10" t="s">
        <v>109</v>
      </c>
      <c r="BNF1000" s="10" t="s">
        <v>109</v>
      </c>
      <c r="BNG1000" s="10" t="s">
        <v>109</v>
      </c>
      <c r="BNH1000" s="10" t="s">
        <v>109</v>
      </c>
      <c r="BNI1000" s="10" t="s">
        <v>109</v>
      </c>
      <c r="BNJ1000" s="10" t="s">
        <v>109</v>
      </c>
      <c r="BNK1000" s="10" t="s">
        <v>109</v>
      </c>
      <c r="BNL1000" s="10" t="s">
        <v>109</v>
      </c>
      <c r="BNM1000" s="10" t="s">
        <v>109</v>
      </c>
      <c r="BNN1000" s="10" t="s">
        <v>109</v>
      </c>
      <c r="BNO1000" s="10" t="s">
        <v>109</v>
      </c>
      <c r="BNP1000" s="10" t="s">
        <v>109</v>
      </c>
      <c r="BNQ1000" s="10" t="s">
        <v>109</v>
      </c>
      <c r="BNR1000" s="10" t="s">
        <v>109</v>
      </c>
      <c r="BNS1000" s="10" t="s">
        <v>109</v>
      </c>
      <c r="BNT1000" s="10" t="s">
        <v>109</v>
      </c>
      <c r="BNU1000" s="10" t="s">
        <v>109</v>
      </c>
      <c r="BNV1000" s="10" t="s">
        <v>109</v>
      </c>
      <c r="BNW1000" s="10" t="s">
        <v>109</v>
      </c>
      <c r="BNX1000" s="10" t="s">
        <v>109</v>
      </c>
      <c r="BNY1000" s="10" t="s">
        <v>109</v>
      </c>
      <c r="BNZ1000" s="10" t="s">
        <v>109</v>
      </c>
      <c r="BOA1000" s="10" t="s">
        <v>109</v>
      </c>
      <c r="BOB1000" s="10" t="s">
        <v>109</v>
      </c>
      <c r="BOC1000" s="10" t="s">
        <v>109</v>
      </c>
      <c r="BOD1000" s="10" t="s">
        <v>109</v>
      </c>
      <c r="BOE1000" s="10" t="s">
        <v>109</v>
      </c>
      <c r="BOF1000" s="10" t="s">
        <v>109</v>
      </c>
      <c r="BOG1000" s="10" t="s">
        <v>109</v>
      </c>
      <c r="BOH1000" s="10" t="s">
        <v>109</v>
      </c>
      <c r="BOI1000" s="10" t="s">
        <v>109</v>
      </c>
      <c r="BOJ1000" s="10" t="s">
        <v>109</v>
      </c>
      <c r="BOK1000" s="10" t="s">
        <v>109</v>
      </c>
      <c r="BOL1000" s="10" t="s">
        <v>109</v>
      </c>
      <c r="BOM1000" s="10" t="s">
        <v>109</v>
      </c>
      <c r="BON1000" s="10" t="s">
        <v>109</v>
      </c>
      <c r="BOO1000" s="10" t="s">
        <v>109</v>
      </c>
      <c r="BOP1000" s="10" t="s">
        <v>109</v>
      </c>
      <c r="BOQ1000" s="10" t="s">
        <v>109</v>
      </c>
      <c r="BOR1000" s="10" t="s">
        <v>109</v>
      </c>
      <c r="BOS1000" s="10" t="s">
        <v>109</v>
      </c>
      <c r="BOT1000" s="10" t="s">
        <v>109</v>
      </c>
      <c r="BOU1000" s="10" t="s">
        <v>109</v>
      </c>
      <c r="BOV1000" s="10" t="s">
        <v>109</v>
      </c>
      <c r="BOW1000" s="10" t="s">
        <v>109</v>
      </c>
      <c r="BOX1000" s="10" t="s">
        <v>109</v>
      </c>
      <c r="BOY1000" s="10" t="s">
        <v>109</v>
      </c>
      <c r="BOZ1000" s="10" t="s">
        <v>109</v>
      </c>
      <c r="BPA1000" s="10" t="s">
        <v>109</v>
      </c>
      <c r="BPB1000" s="10" t="s">
        <v>109</v>
      </c>
      <c r="BPC1000" s="10" t="s">
        <v>109</v>
      </c>
      <c r="BPD1000" s="10" t="s">
        <v>109</v>
      </c>
      <c r="BPE1000" s="10" t="s">
        <v>109</v>
      </c>
      <c r="BPF1000" s="10" t="s">
        <v>109</v>
      </c>
      <c r="BPG1000" s="10" t="s">
        <v>109</v>
      </c>
      <c r="BPH1000" s="10" t="s">
        <v>109</v>
      </c>
      <c r="BPI1000" s="10" t="s">
        <v>109</v>
      </c>
      <c r="BPJ1000" s="10" t="s">
        <v>109</v>
      </c>
      <c r="BPK1000" s="10" t="s">
        <v>109</v>
      </c>
      <c r="BPL1000" s="10" t="s">
        <v>109</v>
      </c>
      <c r="BPM1000" s="10" t="s">
        <v>109</v>
      </c>
      <c r="BPN1000" s="10" t="s">
        <v>109</v>
      </c>
      <c r="BPO1000" s="10" t="s">
        <v>109</v>
      </c>
      <c r="BPP1000" s="10" t="s">
        <v>109</v>
      </c>
      <c r="BPQ1000" s="10" t="s">
        <v>109</v>
      </c>
      <c r="BPR1000" s="10" t="s">
        <v>109</v>
      </c>
      <c r="BPS1000" s="10" t="s">
        <v>109</v>
      </c>
      <c r="BPT1000" s="10" t="s">
        <v>109</v>
      </c>
      <c r="BPU1000" s="10" t="s">
        <v>109</v>
      </c>
      <c r="BPV1000" s="10" t="s">
        <v>109</v>
      </c>
      <c r="BPW1000" s="10" t="s">
        <v>109</v>
      </c>
      <c r="BPX1000" s="10" t="s">
        <v>109</v>
      </c>
      <c r="BPY1000" s="10" t="s">
        <v>109</v>
      </c>
      <c r="BPZ1000" s="10" t="s">
        <v>109</v>
      </c>
      <c r="BQA1000" s="10" t="s">
        <v>109</v>
      </c>
      <c r="BQB1000" s="10" t="s">
        <v>109</v>
      </c>
      <c r="BQC1000" s="10" t="s">
        <v>109</v>
      </c>
      <c r="BQD1000" s="10" t="s">
        <v>109</v>
      </c>
      <c r="BQE1000" s="10" t="s">
        <v>109</v>
      </c>
      <c r="BQF1000" s="10" t="s">
        <v>109</v>
      </c>
      <c r="BQG1000" s="10" t="s">
        <v>109</v>
      </c>
      <c r="BQH1000" s="10" t="s">
        <v>109</v>
      </c>
      <c r="BQI1000" s="10" t="s">
        <v>109</v>
      </c>
      <c r="BQJ1000" s="10" t="s">
        <v>109</v>
      </c>
      <c r="BQK1000" s="10" t="s">
        <v>109</v>
      </c>
      <c r="BQL1000" s="10" t="s">
        <v>109</v>
      </c>
      <c r="BQM1000" s="10" t="s">
        <v>109</v>
      </c>
      <c r="BQN1000" s="10" t="s">
        <v>109</v>
      </c>
      <c r="BQO1000" s="10" t="s">
        <v>109</v>
      </c>
      <c r="BQP1000" s="10" t="s">
        <v>109</v>
      </c>
      <c r="BQQ1000" s="10" t="s">
        <v>109</v>
      </c>
      <c r="BQR1000" s="10" t="s">
        <v>109</v>
      </c>
      <c r="BQS1000" s="10" t="s">
        <v>109</v>
      </c>
      <c r="BQT1000" s="10" t="s">
        <v>109</v>
      </c>
      <c r="BQU1000" s="10" t="s">
        <v>109</v>
      </c>
      <c r="BQV1000" s="10" t="s">
        <v>109</v>
      </c>
      <c r="BQW1000" s="10" t="s">
        <v>109</v>
      </c>
      <c r="BQX1000" s="10" t="s">
        <v>109</v>
      </c>
      <c r="BQY1000" s="10" t="s">
        <v>109</v>
      </c>
      <c r="BQZ1000" s="10" t="s">
        <v>109</v>
      </c>
      <c r="BRA1000" s="10" t="s">
        <v>109</v>
      </c>
      <c r="BRB1000" s="10" t="s">
        <v>109</v>
      </c>
      <c r="BRC1000" s="10" t="s">
        <v>109</v>
      </c>
      <c r="BRD1000" s="10" t="s">
        <v>109</v>
      </c>
      <c r="BRE1000" s="10" t="s">
        <v>109</v>
      </c>
      <c r="BRF1000" s="10" t="s">
        <v>109</v>
      </c>
      <c r="BRG1000" s="10" t="s">
        <v>109</v>
      </c>
      <c r="BRH1000" s="10" t="s">
        <v>109</v>
      </c>
      <c r="BRI1000" s="10" t="s">
        <v>109</v>
      </c>
      <c r="BRJ1000" s="10" t="s">
        <v>109</v>
      </c>
      <c r="BRK1000" s="10" t="s">
        <v>109</v>
      </c>
      <c r="BRL1000" s="10" t="s">
        <v>109</v>
      </c>
      <c r="BRM1000" s="10" t="s">
        <v>109</v>
      </c>
      <c r="BRN1000" s="10" t="s">
        <v>109</v>
      </c>
      <c r="BRO1000" s="10" t="s">
        <v>109</v>
      </c>
      <c r="BRP1000" s="10" t="s">
        <v>109</v>
      </c>
      <c r="BRQ1000" s="10" t="s">
        <v>109</v>
      </c>
      <c r="BRR1000" s="10" t="s">
        <v>109</v>
      </c>
      <c r="BRS1000" s="10" t="s">
        <v>109</v>
      </c>
      <c r="BRT1000" s="10" t="s">
        <v>109</v>
      </c>
      <c r="BRU1000" s="10" t="s">
        <v>109</v>
      </c>
      <c r="BRV1000" s="10" t="s">
        <v>109</v>
      </c>
      <c r="BRW1000" s="10" t="s">
        <v>109</v>
      </c>
      <c r="BRX1000" s="10" t="s">
        <v>109</v>
      </c>
      <c r="BRY1000" s="10" t="s">
        <v>109</v>
      </c>
      <c r="BRZ1000" s="10" t="s">
        <v>109</v>
      </c>
      <c r="BSA1000" s="10" t="s">
        <v>109</v>
      </c>
      <c r="BSB1000" s="10" t="s">
        <v>109</v>
      </c>
      <c r="BSC1000" s="10" t="s">
        <v>109</v>
      </c>
      <c r="BSD1000" s="10" t="s">
        <v>109</v>
      </c>
      <c r="BSE1000" s="10" t="s">
        <v>109</v>
      </c>
      <c r="BSF1000" s="10" t="s">
        <v>109</v>
      </c>
      <c r="BSG1000" s="10" t="s">
        <v>109</v>
      </c>
      <c r="BSH1000" s="10" t="s">
        <v>109</v>
      </c>
      <c r="BSI1000" s="10" t="s">
        <v>109</v>
      </c>
      <c r="BSJ1000" s="10" t="s">
        <v>109</v>
      </c>
      <c r="BSK1000" s="10" t="s">
        <v>109</v>
      </c>
      <c r="BSL1000" s="10" t="s">
        <v>109</v>
      </c>
      <c r="BSM1000" s="10" t="s">
        <v>109</v>
      </c>
      <c r="BSN1000" s="10" t="s">
        <v>109</v>
      </c>
      <c r="BSO1000" s="10" t="s">
        <v>109</v>
      </c>
      <c r="BSP1000" s="10" t="s">
        <v>109</v>
      </c>
      <c r="BSQ1000" s="10" t="s">
        <v>109</v>
      </c>
      <c r="BSR1000" s="10" t="s">
        <v>109</v>
      </c>
      <c r="BSS1000" s="10" t="s">
        <v>109</v>
      </c>
      <c r="BST1000" s="10" t="s">
        <v>109</v>
      </c>
      <c r="BSU1000" s="10" t="s">
        <v>109</v>
      </c>
      <c r="BSV1000" s="10" t="s">
        <v>109</v>
      </c>
      <c r="BSW1000" s="10" t="s">
        <v>109</v>
      </c>
      <c r="BSX1000" s="10" t="s">
        <v>109</v>
      </c>
      <c r="BSY1000" s="10" t="s">
        <v>109</v>
      </c>
      <c r="BSZ1000" s="10" t="s">
        <v>109</v>
      </c>
      <c r="BTA1000" s="10" t="s">
        <v>109</v>
      </c>
      <c r="BTB1000" s="10" t="s">
        <v>109</v>
      </c>
      <c r="BTC1000" s="10" t="s">
        <v>109</v>
      </c>
      <c r="BTD1000" s="10" t="s">
        <v>109</v>
      </c>
      <c r="BTE1000" s="10" t="s">
        <v>109</v>
      </c>
      <c r="BTF1000" s="10" t="s">
        <v>109</v>
      </c>
      <c r="BTG1000" s="10" t="s">
        <v>109</v>
      </c>
      <c r="BTH1000" s="10" t="s">
        <v>109</v>
      </c>
      <c r="BTI1000" s="10" t="s">
        <v>109</v>
      </c>
      <c r="BTJ1000" s="10" t="s">
        <v>109</v>
      </c>
      <c r="BTK1000" s="10" t="s">
        <v>109</v>
      </c>
      <c r="BTL1000" s="10" t="s">
        <v>109</v>
      </c>
      <c r="BTM1000" s="10" t="s">
        <v>109</v>
      </c>
      <c r="BTN1000" s="10" t="s">
        <v>109</v>
      </c>
      <c r="BTO1000" s="10" t="s">
        <v>109</v>
      </c>
      <c r="BTP1000" s="10" t="s">
        <v>109</v>
      </c>
      <c r="BTQ1000" s="10" t="s">
        <v>109</v>
      </c>
      <c r="BTR1000" s="10" t="s">
        <v>109</v>
      </c>
      <c r="BTS1000" s="10" t="s">
        <v>109</v>
      </c>
      <c r="BTT1000" s="10" t="s">
        <v>109</v>
      </c>
      <c r="BTU1000" s="10" t="s">
        <v>109</v>
      </c>
      <c r="BTV1000" s="10" t="s">
        <v>109</v>
      </c>
      <c r="BTW1000" s="10" t="s">
        <v>109</v>
      </c>
      <c r="BTX1000" s="10" t="s">
        <v>109</v>
      </c>
      <c r="BTY1000" s="10" t="s">
        <v>109</v>
      </c>
      <c r="BTZ1000" s="10" t="s">
        <v>109</v>
      </c>
      <c r="BUA1000" s="10" t="s">
        <v>109</v>
      </c>
      <c r="BUB1000" s="10" t="s">
        <v>109</v>
      </c>
      <c r="BUC1000" s="10" t="s">
        <v>109</v>
      </c>
      <c r="BUD1000" s="10" t="s">
        <v>109</v>
      </c>
      <c r="BUE1000" s="10" t="s">
        <v>109</v>
      </c>
      <c r="BUF1000" s="10" t="s">
        <v>109</v>
      </c>
      <c r="BUG1000" s="10" t="s">
        <v>109</v>
      </c>
      <c r="BUH1000" s="10" t="s">
        <v>109</v>
      </c>
      <c r="BUI1000" s="10" t="s">
        <v>109</v>
      </c>
      <c r="BUJ1000" s="10" t="s">
        <v>109</v>
      </c>
      <c r="BUK1000" s="10" t="s">
        <v>109</v>
      </c>
      <c r="BUL1000" s="10" t="s">
        <v>109</v>
      </c>
      <c r="BUM1000" s="10" t="s">
        <v>109</v>
      </c>
      <c r="BUN1000" s="10" t="s">
        <v>109</v>
      </c>
      <c r="BUO1000" s="10" t="s">
        <v>109</v>
      </c>
      <c r="BUP1000" s="10" t="s">
        <v>109</v>
      </c>
      <c r="BUQ1000" s="10" t="s">
        <v>109</v>
      </c>
      <c r="BUR1000" s="10" t="s">
        <v>109</v>
      </c>
      <c r="BUS1000" s="10" t="s">
        <v>109</v>
      </c>
      <c r="BUT1000" s="10" t="s">
        <v>109</v>
      </c>
      <c r="BUU1000" s="10" t="s">
        <v>109</v>
      </c>
      <c r="BUV1000" s="10" t="s">
        <v>109</v>
      </c>
      <c r="BUW1000" s="10" t="s">
        <v>109</v>
      </c>
      <c r="BUX1000" s="10" t="s">
        <v>109</v>
      </c>
      <c r="BUY1000" s="10" t="s">
        <v>109</v>
      </c>
      <c r="BUZ1000" s="10" t="s">
        <v>109</v>
      </c>
      <c r="BVA1000" s="10" t="s">
        <v>109</v>
      </c>
      <c r="BVB1000" s="10" t="s">
        <v>109</v>
      </c>
      <c r="BVC1000" s="10" t="s">
        <v>109</v>
      </c>
      <c r="BVD1000" s="10" t="s">
        <v>109</v>
      </c>
      <c r="BVE1000" s="10" t="s">
        <v>109</v>
      </c>
      <c r="BVF1000" s="10" t="s">
        <v>109</v>
      </c>
      <c r="BVG1000" s="10" t="s">
        <v>109</v>
      </c>
      <c r="BVH1000" s="10" t="s">
        <v>109</v>
      </c>
      <c r="BVI1000" s="10" t="s">
        <v>109</v>
      </c>
      <c r="BVJ1000" s="10" t="s">
        <v>109</v>
      </c>
      <c r="BVK1000" s="10" t="s">
        <v>109</v>
      </c>
      <c r="BVL1000" s="10" t="s">
        <v>109</v>
      </c>
      <c r="BVM1000" s="10" t="s">
        <v>109</v>
      </c>
      <c r="BVN1000" s="10" t="s">
        <v>109</v>
      </c>
      <c r="BVO1000" s="10" t="s">
        <v>109</v>
      </c>
      <c r="BVP1000" s="10" t="s">
        <v>109</v>
      </c>
      <c r="BVQ1000" s="10" t="s">
        <v>109</v>
      </c>
      <c r="BVR1000" s="10" t="s">
        <v>109</v>
      </c>
      <c r="BVS1000" s="10" t="s">
        <v>109</v>
      </c>
      <c r="BVT1000" s="10" t="s">
        <v>109</v>
      </c>
      <c r="BVU1000" s="10" t="s">
        <v>109</v>
      </c>
      <c r="BVV1000" s="10" t="s">
        <v>109</v>
      </c>
      <c r="BVW1000" s="10" t="s">
        <v>109</v>
      </c>
      <c r="BVX1000" s="10" t="s">
        <v>109</v>
      </c>
      <c r="BVY1000" s="10" t="s">
        <v>109</v>
      </c>
      <c r="BVZ1000" s="10" t="s">
        <v>109</v>
      </c>
      <c r="BWA1000" s="10" t="s">
        <v>109</v>
      </c>
      <c r="BWB1000" s="10" t="s">
        <v>109</v>
      </c>
      <c r="BWC1000" s="10" t="s">
        <v>109</v>
      </c>
      <c r="BWD1000" s="10" t="s">
        <v>109</v>
      </c>
      <c r="BWE1000" s="10" t="s">
        <v>109</v>
      </c>
      <c r="BWF1000" s="10" t="s">
        <v>109</v>
      </c>
      <c r="BWG1000" s="10" t="s">
        <v>109</v>
      </c>
      <c r="BWH1000" s="10" t="s">
        <v>109</v>
      </c>
      <c r="BWI1000" s="10" t="s">
        <v>109</v>
      </c>
      <c r="BWJ1000" s="10" t="s">
        <v>109</v>
      </c>
      <c r="BWK1000" s="10" t="s">
        <v>109</v>
      </c>
      <c r="BWL1000" s="10" t="s">
        <v>109</v>
      </c>
      <c r="BWM1000" s="10" t="s">
        <v>109</v>
      </c>
      <c r="BWN1000" s="10" t="s">
        <v>109</v>
      </c>
      <c r="BWO1000" s="10" t="s">
        <v>109</v>
      </c>
      <c r="BWP1000" s="10" t="s">
        <v>109</v>
      </c>
      <c r="BWQ1000" s="10" t="s">
        <v>109</v>
      </c>
      <c r="BWR1000" s="10" t="s">
        <v>109</v>
      </c>
      <c r="BWS1000" s="10" t="s">
        <v>109</v>
      </c>
      <c r="BWT1000" s="10" t="s">
        <v>109</v>
      </c>
      <c r="BWU1000" s="10" t="s">
        <v>109</v>
      </c>
      <c r="BWV1000" s="10" t="s">
        <v>109</v>
      </c>
      <c r="BWW1000" s="10" t="s">
        <v>109</v>
      </c>
      <c r="BWX1000" s="10" t="s">
        <v>109</v>
      </c>
      <c r="BWY1000" s="10" t="s">
        <v>109</v>
      </c>
      <c r="BWZ1000" s="10" t="s">
        <v>109</v>
      </c>
      <c r="BXA1000" s="10" t="s">
        <v>109</v>
      </c>
      <c r="BXB1000" s="10" t="s">
        <v>109</v>
      </c>
      <c r="BXC1000" s="10" t="s">
        <v>109</v>
      </c>
      <c r="BXD1000" s="10" t="s">
        <v>109</v>
      </c>
      <c r="BXE1000" s="10" t="s">
        <v>109</v>
      </c>
      <c r="BXF1000" s="10" t="s">
        <v>109</v>
      </c>
      <c r="BXG1000" s="10" t="s">
        <v>109</v>
      </c>
      <c r="BXH1000" s="10" t="s">
        <v>109</v>
      </c>
      <c r="BXI1000" s="10" t="s">
        <v>109</v>
      </c>
      <c r="BXJ1000" s="10" t="s">
        <v>109</v>
      </c>
      <c r="BXK1000" s="10" t="s">
        <v>109</v>
      </c>
      <c r="BXL1000" s="10" t="s">
        <v>109</v>
      </c>
      <c r="BXM1000" s="10" t="s">
        <v>109</v>
      </c>
      <c r="BXN1000" s="10" t="s">
        <v>109</v>
      </c>
      <c r="BXO1000" s="10" t="s">
        <v>109</v>
      </c>
      <c r="BXP1000" s="10" t="s">
        <v>109</v>
      </c>
      <c r="BXQ1000" s="10" t="s">
        <v>109</v>
      </c>
      <c r="BXR1000" s="10" t="s">
        <v>109</v>
      </c>
      <c r="BXS1000" s="10" t="s">
        <v>109</v>
      </c>
      <c r="BXT1000" s="10" t="s">
        <v>109</v>
      </c>
      <c r="BXU1000" s="10" t="s">
        <v>109</v>
      </c>
      <c r="BXV1000" s="10" t="s">
        <v>109</v>
      </c>
      <c r="BXW1000" s="10" t="s">
        <v>109</v>
      </c>
      <c r="BXX1000" s="10" t="s">
        <v>109</v>
      </c>
      <c r="BXY1000" s="10" t="s">
        <v>109</v>
      </c>
      <c r="BXZ1000" s="10" t="s">
        <v>109</v>
      </c>
      <c r="BYA1000" s="10" t="s">
        <v>109</v>
      </c>
      <c r="BYB1000" s="10" t="s">
        <v>109</v>
      </c>
      <c r="BYC1000" s="10" t="s">
        <v>109</v>
      </c>
      <c r="BYD1000" s="10" t="s">
        <v>109</v>
      </c>
      <c r="BYE1000" s="10" t="s">
        <v>109</v>
      </c>
      <c r="BYF1000" s="10" t="s">
        <v>109</v>
      </c>
      <c r="BYG1000" s="10" t="s">
        <v>109</v>
      </c>
      <c r="BYH1000" s="10" t="s">
        <v>109</v>
      </c>
      <c r="BYI1000" s="10" t="s">
        <v>109</v>
      </c>
      <c r="BYJ1000" s="10" t="s">
        <v>109</v>
      </c>
      <c r="BYK1000" s="10" t="s">
        <v>109</v>
      </c>
      <c r="BYL1000" s="10" t="s">
        <v>109</v>
      </c>
      <c r="BYM1000" s="10" t="s">
        <v>109</v>
      </c>
      <c r="BYN1000" s="10" t="s">
        <v>109</v>
      </c>
      <c r="BYO1000" s="10" t="s">
        <v>109</v>
      </c>
      <c r="BYP1000" s="10" t="s">
        <v>109</v>
      </c>
      <c r="BYQ1000" s="10" t="s">
        <v>109</v>
      </c>
      <c r="BYR1000" s="10" t="s">
        <v>109</v>
      </c>
      <c r="BYS1000" s="10" t="s">
        <v>109</v>
      </c>
      <c r="BYT1000" s="10" t="s">
        <v>109</v>
      </c>
      <c r="BYU1000" s="10" t="s">
        <v>109</v>
      </c>
      <c r="BYV1000" s="10" t="s">
        <v>109</v>
      </c>
      <c r="BYW1000" s="10" t="s">
        <v>109</v>
      </c>
      <c r="BYX1000" s="10" t="s">
        <v>109</v>
      </c>
      <c r="BYY1000" s="10" t="s">
        <v>109</v>
      </c>
      <c r="BYZ1000" s="10" t="s">
        <v>109</v>
      </c>
      <c r="BZA1000" s="10" t="s">
        <v>109</v>
      </c>
      <c r="BZB1000" s="10" t="s">
        <v>109</v>
      </c>
      <c r="BZC1000" s="10" t="s">
        <v>109</v>
      </c>
      <c r="BZD1000" s="10" t="s">
        <v>109</v>
      </c>
      <c r="BZE1000" s="10" t="s">
        <v>109</v>
      </c>
      <c r="BZF1000" s="10" t="s">
        <v>109</v>
      </c>
      <c r="BZG1000" s="10" t="s">
        <v>109</v>
      </c>
      <c r="BZH1000" s="10" t="s">
        <v>109</v>
      </c>
      <c r="BZI1000" s="10" t="s">
        <v>109</v>
      </c>
      <c r="BZJ1000" s="10" t="s">
        <v>109</v>
      </c>
      <c r="BZK1000" s="10" t="s">
        <v>109</v>
      </c>
      <c r="BZL1000" s="10" t="s">
        <v>109</v>
      </c>
      <c r="BZM1000" s="10" t="s">
        <v>109</v>
      </c>
      <c r="BZN1000" s="10" t="s">
        <v>109</v>
      </c>
      <c r="BZO1000" s="10" t="s">
        <v>109</v>
      </c>
      <c r="BZP1000" s="10" t="s">
        <v>109</v>
      </c>
      <c r="BZQ1000" s="10" t="s">
        <v>109</v>
      </c>
      <c r="BZR1000" s="10" t="s">
        <v>109</v>
      </c>
      <c r="BZS1000" s="10" t="s">
        <v>109</v>
      </c>
      <c r="BZT1000" s="10" t="s">
        <v>109</v>
      </c>
      <c r="BZU1000" s="10" t="s">
        <v>109</v>
      </c>
      <c r="BZV1000" s="10" t="s">
        <v>109</v>
      </c>
      <c r="BZW1000" s="10" t="s">
        <v>109</v>
      </c>
      <c r="BZX1000" s="10" t="s">
        <v>109</v>
      </c>
      <c r="BZY1000" s="10" t="s">
        <v>109</v>
      </c>
      <c r="BZZ1000" s="10" t="s">
        <v>109</v>
      </c>
      <c r="CAA1000" s="10" t="s">
        <v>109</v>
      </c>
      <c r="CAB1000" s="10" t="s">
        <v>109</v>
      </c>
      <c r="CAC1000" s="10" t="s">
        <v>109</v>
      </c>
      <c r="CAD1000" s="10" t="s">
        <v>109</v>
      </c>
      <c r="CAE1000" s="10" t="s">
        <v>109</v>
      </c>
      <c r="CAF1000" s="10" t="s">
        <v>109</v>
      </c>
      <c r="CAG1000" s="10" t="s">
        <v>109</v>
      </c>
      <c r="CAH1000" s="10" t="s">
        <v>109</v>
      </c>
      <c r="CAI1000" s="10" t="s">
        <v>109</v>
      </c>
      <c r="CAJ1000" s="10" t="s">
        <v>109</v>
      </c>
      <c r="CAK1000" s="10" t="s">
        <v>109</v>
      </c>
      <c r="CAL1000" s="10" t="s">
        <v>109</v>
      </c>
      <c r="CAM1000" s="10" t="s">
        <v>109</v>
      </c>
      <c r="CAN1000" s="10" t="s">
        <v>109</v>
      </c>
      <c r="CAO1000" s="10" t="s">
        <v>109</v>
      </c>
      <c r="CAP1000" s="10" t="s">
        <v>109</v>
      </c>
      <c r="CAQ1000" s="10" t="s">
        <v>109</v>
      </c>
      <c r="CAR1000" s="10" t="s">
        <v>109</v>
      </c>
      <c r="CAS1000" s="10" t="s">
        <v>109</v>
      </c>
      <c r="CAT1000" s="10" t="s">
        <v>109</v>
      </c>
      <c r="CAU1000" s="10" t="s">
        <v>109</v>
      </c>
      <c r="CAV1000" s="10" t="s">
        <v>109</v>
      </c>
      <c r="CAW1000" s="10" t="s">
        <v>109</v>
      </c>
      <c r="CAX1000" s="10" t="s">
        <v>109</v>
      </c>
      <c r="CAY1000" s="10" t="s">
        <v>109</v>
      </c>
      <c r="CAZ1000" s="10" t="s">
        <v>109</v>
      </c>
      <c r="CBA1000" s="10" t="s">
        <v>109</v>
      </c>
      <c r="CBB1000" s="10" t="s">
        <v>109</v>
      </c>
      <c r="CBC1000" s="10" t="s">
        <v>109</v>
      </c>
      <c r="CBD1000" s="10" t="s">
        <v>109</v>
      </c>
      <c r="CBE1000" s="10" t="s">
        <v>109</v>
      </c>
      <c r="CBF1000" s="10" t="s">
        <v>109</v>
      </c>
      <c r="CBG1000" s="10" t="s">
        <v>109</v>
      </c>
      <c r="CBH1000" s="10" t="s">
        <v>109</v>
      </c>
      <c r="CBI1000" s="10" t="s">
        <v>109</v>
      </c>
      <c r="CBJ1000" s="10" t="s">
        <v>109</v>
      </c>
      <c r="CBK1000" s="10" t="s">
        <v>109</v>
      </c>
      <c r="CBL1000" s="10" t="s">
        <v>109</v>
      </c>
      <c r="CBM1000" s="10" t="s">
        <v>109</v>
      </c>
      <c r="CBN1000" s="10" t="s">
        <v>109</v>
      </c>
      <c r="CBO1000" s="10" t="s">
        <v>109</v>
      </c>
      <c r="CBP1000" s="10" t="s">
        <v>109</v>
      </c>
      <c r="CBQ1000" s="10" t="s">
        <v>109</v>
      </c>
      <c r="CBR1000" s="10" t="s">
        <v>109</v>
      </c>
      <c r="CBS1000" s="10" t="s">
        <v>109</v>
      </c>
      <c r="CBT1000" s="10" t="s">
        <v>109</v>
      </c>
      <c r="CBU1000" s="10" t="s">
        <v>109</v>
      </c>
      <c r="CBV1000" s="10" t="s">
        <v>109</v>
      </c>
      <c r="CBW1000" s="10" t="s">
        <v>109</v>
      </c>
      <c r="CBX1000" s="10" t="s">
        <v>109</v>
      </c>
      <c r="CBY1000" s="10" t="s">
        <v>109</v>
      </c>
      <c r="CBZ1000" s="10" t="s">
        <v>109</v>
      </c>
      <c r="CCA1000" s="10" t="s">
        <v>109</v>
      </c>
      <c r="CCB1000" s="10" t="s">
        <v>109</v>
      </c>
      <c r="CCC1000" s="10" t="s">
        <v>109</v>
      </c>
      <c r="CCD1000" s="10" t="s">
        <v>109</v>
      </c>
      <c r="CCE1000" s="10" t="s">
        <v>109</v>
      </c>
      <c r="CCF1000" s="10" t="s">
        <v>109</v>
      </c>
      <c r="CCG1000" s="10" t="s">
        <v>109</v>
      </c>
      <c r="CCH1000" s="10" t="s">
        <v>109</v>
      </c>
      <c r="CCI1000" s="10" t="s">
        <v>109</v>
      </c>
      <c r="CCJ1000" s="10" t="s">
        <v>109</v>
      </c>
      <c r="CCK1000" s="10" t="s">
        <v>109</v>
      </c>
      <c r="CCL1000" s="10" t="s">
        <v>109</v>
      </c>
      <c r="CCM1000" s="10" t="s">
        <v>109</v>
      </c>
      <c r="CCN1000" s="10" t="s">
        <v>109</v>
      </c>
      <c r="CCO1000" s="10" t="s">
        <v>109</v>
      </c>
      <c r="CCP1000" s="10" t="s">
        <v>109</v>
      </c>
      <c r="CCQ1000" s="10" t="s">
        <v>109</v>
      </c>
      <c r="CCR1000" s="10" t="s">
        <v>109</v>
      </c>
      <c r="CCS1000" s="10" t="s">
        <v>109</v>
      </c>
      <c r="CCT1000" s="10" t="s">
        <v>109</v>
      </c>
      <c r="CCU1000" s="10" t="s">
        <v>109</v>
      </c>
      <c r="CCV1000" s="10" t="s">
        <v>109</v>
      </c>
      <c r="CCW1000" s="10" t="s">
        <v>109</v>
      </c>
      <c r="CCX1000" s="10" t="s">
        <v>109</v>
      </c>
      <c r="CCY1000" s="10" t="s">
        <v>109</v>
      </c>
      <c r="CCZ1000" s="10" t="s">
        <v>109</v>
      </c>
      <c r="CDA1000" s="10" t="s">
        <v>109</v>
      </c>
      <c r="CDB1000" s="10" t="s">
        <v>109</v>
      </c>
      <c r="CDC1000" s="10" t="s">
        <v>109</v>
      </c>
      <c r="CDD1000" s="10" t="s">
        <v>109</v>
      </c>
      <c r="CDE1000" s="10" t="s">
        <v>109</v>
      </c>
      <c r="CDF1000" s="10" t="s">
        <v>109</v>
      </c>
      <c r="CDG1000" s="10" t="s">
        <v>109</v>
      </c>
      <c r="CDH1000" s="10" t="s">
        <v>109</v>
      </c>
      <c r="CDI1000" s="10" t="s">
        <v>109</v>
      </c>
      <c r="CDJ1000" s="10" t="s">
        <v>109</v>
      </c>
      <c r="CDK1000" s="10" t="s">
        <v>109</v>
      </c>
      <c r="CDL1000" s="10" t="s">
        <v>109</v>
      </c>
      <c r="CDM1000" s="10" t="s">
        <v>109</v>
      </c>
      <c r="CDN1000" s="10" t="s">
        <v>109</v>
      </c>
      <c r="CDO1000" s="10" t="s">
        <v>109</v>
      </c>
      <c r="CDP1000" s="10" t="s">
        <v>109</v>
      </c>
      <c r="CDQ1000" s="10" t="s">
        <v>109</v>
      </c>
      <c r="CDR1000" s="10" t="s">
        <v>109</v>
      </c>
      <c r="CDS1000" s="10" t="s">
        <v>109</v>
      </c>
      <c r="CDT1000" s="10" t="s">
        <v>109</v>
      </c>
      <c r="CDU1000" s="10" t="s">
        <v>109</v>
      </c>
      <c r="CDV1000" s="10" t="s">
        <v>109</v>
      </c>
      <c r="CDW1000" s="10" t="s">
        <v>109</v>
      </c>
      <c r="CDX1000" s="10" t="s">
        <v>109</v>
      </c>
      <c r="CDY1000" s="10" t="s">
        <v>109</v>
      </c>
      <c r="CDZ1000" s="10" t="s">
        <v>109</v>
      </c>
      <c r="CEA1000" s="10" t="s">
        <v>109</v>
      </c>
      <c r="CEB1000" s="10" t="s">
        <v>109</v>
      </c>
      <c r="CEC1000" s="10" t="s">
        <v>109</v>
      </c>
      <c r="CED1000" s="10" t="s">
        <v>109</v>
      </c>
      <c r="CEE1000" s="10" t="s">
        <v>109</v>
      </c>
      <c r="CEF1000" s="10" t="s">
        <v>109</v>
      </c>
      <c r="CEG1000" s="10" t="s">
        <v>109</v>
      </c>
      <c r="CEH1000" s="10" t="s">
        <v>109</v>
      </c>
      <c r="CEI1000" s="10" t="s">
        <v>109</v>
      </c>
      <c r="CEJ1000" s="10" t="s">
        <v>109</v>
      </c>
      <c r="CEK1000" s="10" t="s">
        <v>109</v>
      </c>
      <c r="CEL1000" s="10" t="s">
        <v>109</v>
      </c>
      <c r="CEM1000" s="10" t="s">
        <v>109</v>
      </c>
      <c r="CEN1000" s="10" t="s">
        <v>109</v>
      </c>
      <c r="CEO1000" s="10" t="s">
        <v>109</v>
      </c>
      <c r="CEP1000" s="10" t="s">
        <v>109</v>
      </c>
      <c r="CEQ1000" s="10" t="s">
        <v>109</v>
      </c>
      <c r="CER1000" s="10" t="s">
        <v>109</v>
      </c>
      <c r="CES1000" s="10" t="s">
        <v>109</v>
      </c>
      <c r="CET1000" s="10" t="s">
        <v>109</v>
      </c>
      <c r="CEU1000" s="10" t="s">
        <v>109</v>
      </c>
      <c r="CEV1000" s="10" t="s">
        <v>109</v>
      </c>
      <c r="CEW1000" s="10" t="s">
        <v>109</v>
      </c>
      <c r="CEX1000" s="10" t="s">
        <v>109</v>
      </c>
      <c r="CEY1000" s="10" t="s">
        <v>109</v>
      </c>
      <c r="CEZ1000" s="10" t="s">
        <v>109</v>
      </c>
      <c r="CFA1000" s="10" t="s">
        <v>109</v>
      </c>
      <c r="CFB1000" s="10" t="s">
        <v>109</v>
      </c>
      <c r="CFC1000" s="10" t="s">
        <v>109</v>
      </c>
      <c r="CFD1000" s="10" t="s">
        <v>109</v>
      </c>
      <c r="CFE1000" s="10" t="s">
        <v>109</v>
      </c>
      <c r="CFF1000" s="10" t="s">
        <v>109</v>
      </c>
      <c r="CFG1000" s="10" t="s">
        <v>109</v>
      </c>
      <c r="CFH1000" s="10" t="s">
        <v>109</v>
      </c>
      <c r="CFI1000" s="10" t="s">
        <v>109</v>
      </c>
      <c r="CFJ1000" s="10" t="s">
        <v>109</v>
      </c>
      <c r="CFK1000" s="10" t="s">
        <v>109</v>
      </c>
      <c r="CFL1000" s="10" t="s">
        <v>109</v>
      </c>
      <c r="CFM1000" s="10" t="s">
        <v>109</v>
      </c>
      <c r="CFN1000" s="10" t="s">
        <v>109</v>
      </c>
      <c r="CFO1000" s="10" t="s">
        <v>109</v>
      </c>
      <c r="CFP1000" s="10" t="s">
        <v>109</v>
      </c>
      <c r="CFQ1000" s="10" t="s">
        <v>109</v>
      </c>
      <c r="CFR1000" s="10" t="s">
        <v>109</v>
      </c>
      <c r="CFS1000" s="10" t="s">
        <v>109</v>
      </c>
      <c r="CFT1000" s="10" t="s">
        <v>109</v>
      </c>
      <c r="CFU1000" s="10" t="s">
        <v>109</v>
      </c>
      <c r="CFV1000" s="10" t="s">
        <v>109</v>
      </c>
      <c r="CFW1000" s="10" t="s">
        <v>109</v>
      </c>
      <c r="CFX1000" s="10" t="s">
        <v>109</v>
      </c>
      <c r="CFY1000" s="10" t="s">
        <v>109</v>
      </c>
      <c r="CFZ1000" s="10" t="s">
        <v>109</v>
      </c>
      <c r="CGA1000" s="10" t="s">
        <v>109</v>
      </c>
      <c r="CGB1000" s="10" t="s">
        <v>109</v>
      </c>
      <c r="CGC1000" s="10" t="s">
        <v>109</v>
      </c>
      <c r="CGD1000" s="10" t="s">
        <v>109</v>
      </c>
      <c r="CGE1000" s="10" t="s">
        <v>109</v>
      </c>
      <c r="CGF1000" s="10" t="s">
        <v>109</v>
      </c>
      <c r="CGG1000" s="10" t="s">
        <v>109</v>
      </c>
      <c r="CGH1000" s="10" t="s">
        <v>109</v>
      </c>
      <c r="CGI1000" s="10" t="s">
        <v>109</v>
      </c>
      <c r="CGJ1000" s="10" t="s">
        <v>109</v>
      </c>
      <c r="CGK1000" s="10" t="s">
        <v>109</v>
      </c>
      <c r="CGL1000" s="10" t="s">
        <v>109</v>
      </c>
      <c r="CGM1000" s="10" t="s">
        <v>109</v>
      </c>
      <c r="CGN1000" s="10" t="s">
        <v>109</v>
      </c>
      <c r="CGO1000" s="10" t="s">
        <v>109</v>
      </c>
      <c r="CGP1000" s="10" t="s">
        <v>109</v>
      </c>
      <c r="CGQ1000" s="10" t="s">
        <v>109</v>
      </c>
      <c r="CGR1000" s="10" t="s">
        <v>109</v>
      </c>
      <c r="CGS1000" s="10" t="s">
        <v>109</v>
      </c>
      <c r="CGT1000" s="10" t="s">
        <v>109</v>
      </c>
      <c r="CGU1000" s="10" t="s">
        <v>109</v>
      </c>
      <c r="CGV1000" s="10" t="s">
        <v>109</v>
      </c>
      <c r="CGW1000" s="10" t="s">
        <v>109</v>
      </c>
      <c r="CGX1000" s="10" t="s">
        <v>109</v>
      </c>
      <c r="CGY1000" s="10" t="s">
        <v>109</v>
      </c>
      <c r="CGZ1000" s="10" t="s">
        <v>109</v>
      </c>
      <c r="CHA1000" s="10" t="s">
        <v>109</v>
      </c>
      <c r="CHB1000" s="10" t="s">
        <v>109</v>
      </c>
      <c r="CHC1000" s="10" t="s">
        <v>109</v>
      </c>
      <c r="CHD1000" s="10" t="s">
        <v>109</v>
      </c>
      <c r="CHE1000" s="10" t="s">
        <v>109</v>
      </c>
      <c r="CHF1000" s="10" t="s">
        <v>109</v>
      </c>
      <c r="CHG1000" s="10" t="s">
        <v>109</v>
      </c>
      <c r="CHH1000" s="10" t="s">
        <v>109</v>
      </c>
      <c r="CHI1000" s="10" t="s">
        <v>109</v>
      </c>
      <c r="CHJ1000" s="10" t="s">
        <v>109</v>
      </c>
      <c r="CHK1000" s="10" t="s">
        <v>109</v>
      </c>
      <c r="CHL1000" s="10" t="s">
        <v>109</v>
      </c>
      <c r="CHM1000" s="10" t="s">
        <v>109</v>
      </c>
      <c r="CHN1000" s="10" t="s">
        <v>109</v>
      </c>
      <c r="CHO1000" s="10" t="s">
        <v>109</v>
      </c>
      <c r="CHP1000" s="10" t="s">
        <v>109</v>
      </c>
      <c r="CHQ1000" s="10" t="s">
        <v>109</v>
      </c>
      <c r="CHR1000" s="10" t="s">
        <v>109</v>
      </c>
      <c r="CHS1000" s="10" t="s">
        <v>109</v>
      </c>
      <c r="CHT1000" s="10" t="s">
        <v>109</v>
      </c>
      <c r="CHU1000" s="10" t="s">
        <v>109</v>
      </c>
      <c r="CHV1000" s="10" t="s">
        <v>109</v>
      </c>
      <c r="CHW1000" s="10" t="s">
        <v>109</v>
      </c>
      <c r="CHX1000" s="10" t="s">
        <v>109</v>
      </c>
      <c r="CHY1000" s="10" t="s">
        <v>109</v>
      </c>
      <c r="CHZ1000" s="10" t="s">
        <v>109</v>
      </c>
      <c r="CIA1000" s="10" t="s">
        <v>109</v>
      </c>
      <c r="CIB1000" s="10" t="s">
        <v>109</v>
      </c>
      <c r="CIC1000" s="10" t="s">
        <v>109</v>
      </c>
      <c r="CID1000" s="10" t="s">
        <v>109</v>
      </c>
      <c r="CIE1000" s="10" t="s">
        <v>109</v>
      </c>
      <c r="CIF1000" s="10" t="s">
        <v>109</v>
      </c>
      <c r="CIG1000" s="10" t="s">
        <v>109</v>
      </c>
      <c r="CIH1000" s="10" t="s">
        <v>109</v>
      </c>
      <c r="CII1000" s="10" t="s">
        <v>109</v>
      </c>
      <c r="CIJ1000" s="10" t="s">
        <v>109</v>
      </c>
      <c r="CIK1000" s="10" t="s">
        <v>109</v>
      </c>
      <c r="CIL1000" s="10" t="s">
        <v>109</v>
      </c>
      <c r="CIM1000" s="10" t="s">
        <v>109</v>
      </c>
      <c r="CIN1000" s="10" t="s">
        <v>109</v>
      </c>
      <c r="CIO1000" s="10" t="s">
        <v>109</v>
      </c>
      <c r="CIP1000" s="10" t="s">
        <v>109</v>
      </c>
      <c r="CIQ1000" s="10" t="s">
        <v>109</v>
      </c>
      <c r="CIR1000" s="10" t="s">
        <v>109</v>
      </c>
      <c r="CIS1000" s="10" t="s">
        <v>109</v>
      </c>
      <c r="CIT1000" s="10" t="s">
        <v>109</v>
      </c>
      <c r="CIU1000" s="10" t="s">
        <v>109</v>
      </c>
      <c r="CIV1000" s="10" t="s">
        <v>109</v>
      </c>
      <c r="CIW1000" s="10" t="s">
        <v>109</v>
      </c>
      <c r="CIX1000" s="10" t="s">
        <v>109</v>
      </c>
      <c r="CIY1000" s="10" t="s">
        <v>109</v>
      </c>
      <c r="CIZ1000" s="10" t="s">
        <v>109</v>
      </c>
      <c r="CJA1000" s="10" t="s">
        <v>109</v>
      </c>
      <c r="CJB1000" s="10" t="s">
        <v>109</v>
      </c>
      <c r="CJC1000" s="10" t="s">
        <v>109</v>
      </c>
      <c r="CJD1000" s="10" t="s">
        <v>109</v>
      </c>
      <c r="CJE1000" s="10" t="s">
        <v>109</v>
      </c>
      <c r="CJF1000" s="10" t="s">
        <v>109</v>
      </c>
      <c r="CJG1000" s="10" t="s">
        <v>109</v>
      </c>
      <c r="CJH1000" s="10" t="s">
        <v>109</v>
      </c>
      <c r="CJI1000" s="10" t="s">
        <v>109</v>
      </c>
      <c r="CJJ1000" s="10" t="s">
        <v>109</v>
      </c>
      <c r="CJK1000" s="10" t="s">
        <v>109</v>
      </c>
      <c r="CJL1000" s="10" t="s">
        <v>109</v>
      </c>
      <c r="CJM1000" s="10" t="s">
        <v>109</v>
      </c>
      <c r="CJN1000" s="10" t="s">
        <v>109</v>
      </c>
      <c r="CJO1000" s="10" t="s">
        <v>109</v>
      </c>
      <c r="CJP1000" s="10" t="s">
        <v>109</v>
      </c>
      <c r="CJQ1000" s="10" t="s">
        <v>109</v>
      </c>
      <c r="CJR1000" s="10" t="s">
        <v>109</v>
      </c>
      <c r="CJS1000" s="10" t="s">
        <v>109</v>
      </c>
      <c r="CJT1000" s="10" t="s">
        <v>109</v>
      </c>
      <c r="CJU1000" s="10" t="s">
        <v>109</v>
      </c>
      <c r="CJV1000" s="10" t="s">
        <v>109</v>
      </c>
      <c r="CJW1000" s="10" t="s">
        <v>109</v>
      </c>
      <c r="CJX1000" s="10" t="s">
        <v>109</v>
      </c>
      <c r="CJY1000" s="10" t="s">
        <v>109</v>
      </c>
      <c r="CJZ1000" s="10" t="s">
        <v>109</v>
      </c>
      <c r="CKA1000" s="10" t="s">
        <v>109</v>
      </c>
      <c r="CKB1000" s="10" t="s">
        <v>109</v>
      </c>
      <c r="CKC1000" s="10" t="s">
        <v>109</v>
      </c>
      <c r="CKD1000" s="10" t="s">
        <v>109</v>
      </c>
      <c r="CKE1000" s="10" t="s">
        <v>109</v>
      </c>
      <c r="CKF1000" s="10" t="s">
        <v>109</v>
      </c>
      <c r="CKG1000" s="10" t="s">
        <v>109</v>
      </c>
      <c r="CKH1000" s="10" t="s">
        <v>109</v>
      </c>
      <c r="CKI1000" s="10" t="s">
        <v>109</v>
      </c>
      <c r="CKJ1000" s="10" t="s">
        <v>109</v>
      </c>
      <c r="CKK1000" s="10" t="s">
        <v>109</v>
      </c>
      <c r="CKL1000" s="10" t="s">
        <v>109</v>
      </c>
      <c r="CKM1000" s="10" t="s">
        <v>109</v>
      </c>
      <c r="CKN1000" s="10" t="s">
        <v>109</v>
      </c>
      <c r="CKO1000" s="10" t="s">
        <v>109</v>
      </c>
      <c r="CKP1000" s="10" t="s">
        <v>109</v>
      </c>
      <c r="CKQ1000" s="10" t="s">
        <v>109</v>
      </c>
      <c r="CKR1000" s="10" t="s">
        <v>109</v>
      </c>
      <c r="CKS1000" s="10" t="s">
        <v>109</v>
      </c>
      <c r="CKT1000" s="10" t="s">
        <v>109</v>
      </c>
      <c r="CKU1000" s="10" t="s">
        <v>109</v>
      </c>
      <c r="CKV1000" s="10" t="s">
        <v>109</v>
      </c>
      <c r="CKW1000" s="10" t="s">
        <v>109</v>
      </c>
      <c r="CKX1000" s="10" t="s">
        <v>109</v>
      </c>
      <c r="CKY1000" s="10" t="s">
        <v>109</v>
      </c>
      <c r="CKZ1000" s="10" t="s">
        <v>109</v>
      </c>
      <c r="CLA1000" s="10" t="s">
        <v>109</v>
      </c>
      <c r="CLB1000" s="10" t="s">
        <v>109</v>
      </c>
      <c r="CLC1000" s="10" t="s">
        <v>109</v>
      </c>
      <c r="CLD1000" s="10" t="s">
        <v>109</v>
      </c>
      <c r="CLE1000" s="10" t="s">
        <v>109</v>
      </c>
      <c r="CLF1000" s="10" t="s">
        <v>109</v>
      </c>
      <c r="CLG1000" s="10" t="s">
        <v>109</v>
      </c>
      <c r="CLH1000" s="10" t="s">
        <v>109</v>
      </c>
      <c r="CLI1000" s="10" t="s">
        <v>109</v>
      </c>
      <c r="CLJ1000" s="10" t="s">
        <v>109</v>
      </c>
      <c r="CLK1000" s="10" t="s">
        <v>109</v>
      </c>
      <c r="CLL1000" s="10" t="s">
        <v>109</v>
      </c>
      <c r="CLM1000" s="10" t="s">
        <v>109</v>
      </c>
      <c r="CLN1000" s="10" t="s">
        <v>109</v>
      </c>
      <c r="CLO1000" s="10" t="s">
        <v>109</v>
      </c>
      <c r="CLP1000" s="10" t="s">
        <v>109</v>
      </c>
      <c r="CLQ1000" s="10" t="s">
        <v>109</v>
      </c>
      <c r="CLR1000" s="10" t="s">
        <v>109</v>
      </c>
      <c r="CLS1000" s="10" t="s">
        <v>109</v>
      </c>
      <c r="CLT1000" s="10" t="s">
        <v>109</v>
      </c>
      <c r="CLU1000" s="10" t="s">
        <v>109</v>
      </c>
      <c r="CLV1000" s="10" t="s">
        <v>109</v>
      </c>
      <c r="CLW1000" s="10" t="s">
        <v>109</v>
      </c>
      <c r="CLX1000" s="10" t="s">
        <v>109</v>
      </c>
      <c r="CLY1000" s="10" t="s">
        <v>109</v>
      </c>
      <c r="CLZ1000" s="10" t="s">
        <v>109</v>
      </c>
      <c r="CMA1000" s="10" t="s">
        <v>109</v>
      </c>
      <c r="CMB1000" s="10" t="s">
        <v>109</v>
      </c>
      <c r="CMC1000" s="10" t="s">
        <v>109</v>
      </c>
      <c r="CMD1000" s="10" t="s">
        <v>109</v>
      </c>
      <c r="CME1000" s="10" t="s">
        <v>109</v>
      </c>
      <c r="CMF1000" s="10" t="s">
        <v>109</v>
      </c>
      <c r="CMG1000" s="10" t="s">
        <v>109</v>
      </c>
      <c r="CMH1000" s="10" t="s">
        <v>109</v>
      </c>
      <c r="CMI1000" s="10" t="s">
        <v>109</v>
      </c>
      <c r="CMJ1000" s="10" t="s">
        <v>109</v>
      </c>
      <c r="CMK1000" s="10" t="s">
        <v>109</v>
      </c>
      <c r="CML1000" s="10" t="s">
        <v>109</v>
      </c>
      <c r="CMM1000" s="10" t="s">
        <v>109</v>
      </c>
      <c r="CMN1000" s="10" t="s">
        <v>109</v>
      </c>
      <c r="CMO1000" s="10" t="s">
        <v>109</v>
      </c>
      <c r="CMP1000" s="10" t="s">
        <v>109</v>
      </c>
      <c r="CMQ1000" s="10" t="s">
        <v>109</v>
      </c>
      <c r="CMR1000" s="10" t="s">
        <v>109</v>
      </c>
      <c r="CMS1000" s="10" t="s">
        <v>109</v>
      </c>
      <c r="CMT1000" s="10" t="s">
        <v>109</v>
      </c>
      <c r="CMU1000" s="10" t="s">
        <v>109</v>
      </c>
      <c r="CMV1000" s="10" t="s">
        <v>109</v>
      </c>
      <c r="CMW1000" s="10" t="s">
        <v>109</v>
      </c>
      <c r="CMX1000" s="10" t="s">
        <v>109</v>
      </c>
      <c r="CMY1000" s="10" t="s">
        <v>109</v>
      </c>
      <c r="CMZ1000" s="10" t="s">
        <v>109</v>
      </c>
      <c r="CNA1000" s="10" t="s">
        <v>109</v>
      </c>
      <c r="CNB1000" s="10" t="s">
        <v>109</v>
      </c>
      <c r="CNC1000" s="10" t="s">
        <v>109</v>
      </c>
      <c r="CND1000" s="10" t="s">
        <v>109</v>
      </c>
      <c r="CNE1000" s="10" t="s">
        <v>109</v>
      </c>
      <c r="CNF1000" s="10" t="s">
        <v>109</v>
      </c>
      <c r="CNG1000" s="10" t="s">
        <v>109</v>
      </c>
      <c r="CNH1000" s="10" t="s">
        <v>109</v>
      </c>
      <c r="CNI1000" s="10" t="s">
        <v>109</v>
      </c>
      <c r="CNJ1000" s="10" t="s">
        <v>109</v>
      </c>
      <c r="CNK1000" s="10" t="s">
        <v>109</v>
      </c>
      <c r="CNL1000" s="10" t="s">
        <v>109</v>
      </c>
      <c r="CNM1000" s="10" t="s">
        <v>109</v>
      </c>
      <c r="CNN1000" s="10" t="s">
        <v>109</v>
      </c>
      <c r="CNO1000" s="10" t="s">
        <v>109</v>
      </c>
      <c r="CNP1000" s="10" t="s">
        <v>109</v>
      </c>
      <c r="CNQ1000" s="10" t="s">
        <v>109</v>
      </c>
      <c r="CNR1000" s="10" t="s">
        <v>109</v>
      </c>
      <c r="CNS1000" s="10" t="s">
        <v>109</v>
      </c>
      <c r="CNT1000" s="10" t="s">
        <v>109</v>
      </c>
      <c r="CNU1000" s="10" t="s">
        <v>109</v>
      </c>
      <c r="CNV1000" s="10" t="s">
        <v>109</v>
      </c>
      <c r="CNW1000" s="10" t="s">
        <v>109</v>
      </c>
      <c r="CNX1000" s="10" t="s">
        <v>109</v>
      </c>
      <c r="CNY1000" s="10" t="s">
        <v>109</v>
      </c>
      <c r="CNZ1000" s="10" t="s">
        <v>109</v>
      </c>
      <c r="COA1000" s="10" t="s">
        <v>109</v>
      </c>
      <c r="COB1000" s="10" t="s">
        <v>109</v>
      </c>
      <c r="COC1000" s="10" t="s">
        <v>109</v>
      </c>
      <c r="COD1000" s="10" t="s">
        <v>109</v>
      </c>
      <c r="COE1000" s="10" t="s">
        <v>109</v>
      </c>
      <c r="COF1000" s="10" t="s">
        <v>109</v>
      </c>
      <c r="COG1000" s="10" t="s">
        <v>109</v>
      </c>
      <c r="COH1000" s="10" t="s">
        <v>109</v>
      </c>
      <c r="COI1000" s="10" t="s">
        <v>109</v>
      </c>
      <c r="COJ1000" s="10" t="s">
        <v>109</v>
      </c>
      <c r="COK1000" s="10" t="s">
        <v>109</v>
      </c>
      <c r="COL1000" s="10" t="s">
        <v>109</v>
      </c>
      <c r="COM1000" s="10" t="s">
        <v>109</v>
      </c>
      <c r="CON1000" s="10" t="s">
        <v>109</v>
      </c>
      <c r="COO1000" s="10" t="s">
        <v>109</v>
      </c>
      <c r="COP1000" s="10" t="s">
        <v>109</v>
      </c>
      <c r="COQ1000" s="10" t="s">
        <v>109</v>
      </c>
      <c r="COR1000" s="10" t="s">
        <v>109</v>
      </c>
      <c r="COS1000" s="10" t="s">
        <v>109</v>
      </c>
      <c r="COT1000" s="10" t="s">
        <v>109</v>
      </c>
      <c r="COU1000" s="10" t="s">
        <v>109</v>
      </c>
      <c r="COV1000" s="10" t="s">
        <v>109</v>
      </c>
      <c r="COW1000" s="10" t="s">
        <v>109</v>
      </c>
      <c r="COX1000" s="10" t="s">
        <v>109</v>
      </c>
      <c r="COY1000" s="10" t="s">
        <v>109</v>
      </c>
      <c r="COZ1000" s="10" t="s">
        <v>109</v>
      </c>
      <c r="CPA1000" s="10" t="s">
        <v>109</v>
      </c>
      <c r="CPB1000" s="10" t="s">
        <v>109</v>
      </c>
      <c r="CPC1000" s="10" t="s">
        <v>109</v>
      </c>
      <c r="CPD1000" s="10" t="s">
        <v>109</v>
      </c>
      <c r="CPE1000" s="10" t="s">
        <v>109</v>
      </c>
      <c r="CPF1000" s="10" t="s">
        <v>109</v>
      </c>
      <c r="CPG1000" s="10" t="s">
        <v>109</v>
      </c>
      <c r="CPH1000" s="10" t="s">
        <v>109</v>
      </c>
      <c r="CPI1000" s="10" t="s">
        <v>109</v>
      </c>
      <c r="CPJ1000" s="10" t="s">
        <v>109</v>
      </c>
      <c r="CPK1000" s="10" t="s">
        <v>109</v>
      </c>
      <c r="CPL1000" s="10" t="s">
        <v>109</v>
      </c>
      <c r="CPM1000" s="10" t="s">
        <v>109</v>
      </c>
      <c r="CPN1000" s="10" t="s">
        <v>109</v>
      </c>
      <c r="CPO1000" s="10" t="s">
        <v>109</v>
      </c>
      <c r="CPP1000" s="10" t="s">
        <v>109</v>
      </c>
      <c r="CPQ1000" s="10" t="s">
        <v>109</v>
      </c>
      <c r="CPR1000" s="10" t="s">
        <v>109</v>
      </c>
      <c r="CPS1000" s="10" t="s">
        <v>109</v>
      </c>
      <c r="CPT1000" s="10" t="s">
        <v>109</v>
      </c>
      <c r="CPU1000" s="10" t="s">
        <v>109</v>
      </c>
      <c r="CPV1000" s="10" t="s">
        <v>109</v>
      </c>
      <c r="CPW1000" s="10" t="s">
        <v>109</v>
      </c>
      <c r="CPX1000" s="10" t="s">
        <v>109</v>
      </c>
      <c r="CPY1000" s="10" t="s">
        <v>109</v>
      </c>
      <c r="CPZ1000" s="10" t="s">
        <v>109</v>
      </c>
      <c r="CQA1000" s="10" t="s">
        <v>109</v>
      </c>
      <c r="CQB1000" s="10" t="s">
        <v>109</v>
      </c>
      <c r="CQC1000" s="10" t="s">
        <v>109</v>
      </c>
      <c r="CQD1000" s="10" t="s">
        <v>109</v>
      </c>
      <c r="CQE1000" s="10" t="s">
        <v>109</v>
      </c>
      <c r="CQF1000" s="10" t="s">
        <v>109</v>
      </c>
      <c r="CQG1000" s="10" t="s">
        <v>109</v>
      </c>
      <c r="CQH1000" s="10" t="s">
        <v>109</v>
      </c>
      <c r="CQI1000" s="10" t="s">
        <v>109</v>
      </c>
      <c r="CQJ1000" s="10" t="s">
        <v>109</v>
      </c>
      <c r="CQK1000" s="10" t="s">
        <v>109</v>
      </c>
      <c r="CQL1000" s="10" t="s">
        <v>109</v>
      </c>
      <c r="CQM1000" s="10" t="s">
        <v>109</v>
      </c>
      <c r="CQN1000" s="10" t="s">
        <v>109</v>
      </c>
      <c r="CQO1000" s="10" t="s">
        <v>109</v>
      </c>
      <c r="CQP1000" s="10" t="s">
        <v>109</v>
      </c>
      <c r="CQQ1000" s="10" t="s">
        <v>109</v>
      </c>
      <c r="CQR1000" s="10" t="s">
        <v>109</v>
      </c>
      <c r="CQS1000" s="10" t="s">
        <v>109</v>
      </c>
      <c r="CQT1000" s="10" t="s">
        <v>109</v>
      </c>
      <c r="CQU1000" s="10" t="s">
        <v>109</v>
      </c>
      <c r="CQV1000" s="10" t="s">
        <v>109</v>
      </c>
      <c r="CQW1000" s="10" t="s">
        <v>109</v>
      </c>
      <c r="CQX1000" s="10" t="s">
        <v>109</v>
      </c>
      <c r="CQY1000" s="10" t="s">
        <v>109</v>
      </c>
      <c r="CQZ1000" s="10" t="s">
        <v>109</v>
      </c>
      <c r="CRA1000" s="10" t="s">
        <v>109</v>
      </c>
      <c r="CRB1000" s="10" t="s">
        <v>109</v>
      </c>
      <c r="CRC1000" s="10" t="s">
        <v>109</v>
      </c>
      <c r="CRD1000" s="10" t="s">
        <v>109</v>
      </c>
      <c r="CRE1000" s="10" t="s">
        <v>109</v>
      </c>
      <c r="CRF1000" s="10" t="s">
        <v>109</v>
      </c>
      <c r="CRG1000" s="10" t="s">
        <v>109</v>
      </c>
      <c r="CRH1000" s="10" t="s">
        <v>109</v>
      </c>
      <c r="CRI1000" s="10" t="s">
        <v>109</v>
      </c>
      <c r="CRJ1000" s="10" t="s">
        <v>109</v>
      </c>
      <c r="CRK1000" s="10" t="s">
        <v>109</v>
      </c>
      <c r="CRL1000" s="10" t="s">
        <v>109</v>
      </c>
      <c r="CRM1000" s="10" t="s">
        <v>109</v>
      </c>
      <c r="CRN1000" s="10" t="s">
        <v>109</v>
      </c>
      <c r="CRO1000" s="10" t="s">
        <v>109</v>
      </c>
      <c r="CRP1000" s="10" t="s">
        <v>109</v>
      </c>
      <c r="CRQ1000" s="10" t="s">
        <v>109</v>
      </c>
      <c r="CRR1000" s="10" t="s">
        <v>109</v>
      </c>
      <c r="CRS1000" s="10" t="s">
        <v>109</v>
      </c>
      <c r="CRT1000" s="10" t="s">
        <v>109</v>
      </c>
      <c r="CRU1000" s="10" t="s">
        <v>109</v>
      </c>
      <c r="CRV1000" s="10" t="s">
        <v>109</v>
      </c>
      <c r="CRW1000" s="10" t="s">
        <v>109</v>
      </c>
      <c r="CRX1000" s="10" t="s">
        <v>109</v>
      </c>
      <c r="CRY1000" s="10" t="s">
        <v>109</v>
      </c>
      <c r="CRZ1000" s="10" t="s">
        <v>109</v>
      </c>
      <c r="CSA1000" s="10" t="s">
        <v>109</v>
      </c>
      <c r="CSB1000" s="10" t="s">
        <v>109</v>
      </c>
      <c r="CSC1000" s="10" t="s">
        <v>109</v>
      </c>
      <c r="CSD1000" s="10" t="s">
        <v>109</v>
      </c>
      <c r="CSE1000" s="10" t="s">
        <v>109</v>
      </c>
      <c r="CSF1000" s="10" t="s">
        <v>109</v>
      </c>
      <c r="CSG1000" s="10" t="s">
        <v>109</v>
      </c>
      <c r="CSH1000" s="10" t="s">
        <v>109</v>
      </c>
      <c r="CSI1000" s="10" t="s">
        <v>109</v>
      </c>
      <c r="CSJ1000" s="10" t="s">
        <v>109</v>
      </c>
      <c r="CSK1000" s="10" t="s">
        <v>109</v>
      </c>
      <c r="CSL1000" s="10" t="s">
        <v>109</v>
      </c>
      <c r="CSM1000" s="10" t="s">
        <v>109</v>
      </c>
      <c r="CSN1000" s="10" t="s">
        <v>109</v>
      </c>
      <c r="CSO1000" s="10" t="s">
        <v>109</v>
      </c>
      <c r="CSP1000" s="10" t="s">
        <v>109</v>
      </c>
      <c r="CSQ1000" s="10" t="s">
        <v>109</v>
      </c>
      <c r="CSR1000" s="10" t="s">
        <v>109</v>
      </c>
      <c r="CSS1000" s="10" t="s">
        <v>109</v>
      </c>
      <c r="CST1000" s="10" t="s">
        <v>109</v>
      </c>
      <c r="CSU1000" s="10" t="s">
        <v>109</v>
      </c>
      <c r="CSV1000" s="10" t="s">
        <v>109</v>
      </c>
      <c r="CSW1000" s="10" t="s">
        <v>109</v>
      </c>
      <c r="CSX1000" s="10" t="s">
        <v>109</v>
      </c>
      <c r="CSY1000" s="10" t="s">
        <v>109</v>
      </c>
      <c r="CSZ1000" s="10" t="s">
        <v>109</v>
      </c>
      <c r="CTA1000" s="10" t="s">
        <v>109</v>
      </c>
      <c r="CTB1000" s="10" t="s">
        <v>109</v>
      </c>
      <c r="CTC1000" s="10" t="s">
        <v>109</v>
      </c>
      <c r="CTD1000" s="10" t="s">
        <v>109</v>
      </c>
      <c r="CTE1000" s="10" t="s">
        <v>109</v>
      </c>
      <c r="CTF1000" s="10" t="s">
        <v>109</v>
      </c>
      <c r="CTG1000" s="10" t="s">
        <v>109</v>
      </c>
      <c r="CTH1000" s="10" t="s">
        <v>109</v>
      </c>
      <c r="CTI1000" s="10" t="s">
        <v>109</v>
      </c>
      <c r="CTJ1000" s="10" t="s">
        <v>109</v>
      </c>
      <c r="CTK1000" s="10" t="s">
        <v>109</v>
      </c>
      <c r="CTL1000" s="10" t="s">
        <v>109</v>
      </c>
      <c r="CTM1000" s="10" t="s">
        <v>109</v>
      </c>
      <c r="CTN1000" s="10" t="s">
        <v>109</v>
      </c>
      <c r="CTO1000" s="10" t="s">
        <v>109</v>
      </c>
      <c r="CTP1000" s="10" t="s">
        <v>109</v>
      </c>
      <c r="CTQ1000" s="10" t="s">
        <v>109</v>
      </c>
      <c r="CTR1000" s="10" t="s">
        <v>109</v>
      </c>
      <c r="CTS1000" s="10" t="s">
        <v>109</v>
      </c>
      <c r="CTT1000" s="10" t="s">
        <v>109</v>
      </c>
      <c r="CTU1000" s="10" t="s">
        <v>109</v>
      </c>
      <c r="CTV1000" s="10" t="s">
        <v>109</v>
      </c>
      <c r="CTW1000" s="10" t="s">
        <v>109</v>
      </c>
      <c r="CTX1000" s="10" t="s">
        <v>109</v>
      </c>
      <c r="CTY1000" s="10" t="s">
        <v>109</v>
      </c>
      <c r="CTZ1000" s="10" t="s">
        <v>109</v>
      </c>
      <c r="CUA1000" s="10" t="s">
        <v>109</v>
      </c>
      <c r="CUB1000" s="10" t="s">
        <v>109</v>
      </c>
      <c r="CUC1000" s="10" t="s">
        <v>109</v>
      </c>
      <c r="CUD1000" s="10" t="s">
        <v>109</v>
      </c>
      <c r="CUE1000" s="10" t="s">
        <v>109</v>
      </c>
      <c r="CUF1000" s="10" t="s">
        <v>109</v>
      </c>
      <c r="CUG1000" s="10" t="s">
        <v>109</v>
      </c>
      <c r="CUH1000" s="10" t="s">
        <v>109</v>
      </c>
      <c r="CUI1000" s="10" t="s">
        <v>109</v>
      </c>
      <c r="CUJ1000" s="10" t="s">
        <v>109</v>
      </c>
      <c r="CUK1000" s="10" t="s">
        <v>109</v>
      </c>
      <c r="CUL1000" s="10" t="s">
        <v>109</v>
      </c>
      <c r="CUM1000" s="10" t="s">
        <v>109</v>
      </c>
      <c r="CUN1000" s="10" t="s">
        <v>109</v>
      </c>
      <c r="CUO1000" s="10" t="s">
        <v>109</v>
      </c>
      <c r="CUP1000" s="10" t="s">
        <v>109</v>
      </c>
      <c r="CUQ1000" s="10" t="s">
        <v>109</v>
      </c>
      <c r="CUR1000" s="10" t="s">
        <v>109</v>
      </c>
      <c r="CUS1000" s="10" t="s">
        <v>109</v>
      </c>
      <c r="CUT1000" s="10" t="s">
        <v>109</v>
      </c>
      <c r="CUU1000" s="10" t="s">
        <v>109</v>
      </c>
      <c r="CUV1000" s="10" t="s">
        <v>109</v>
      </c>
      <c r="CUW1000" s="10" t="s">
        <v>109</v>
      </c>
      <c r="CUX1000" s="10" t="s">
        <v>109</v>
      </c>
      <c r="CUY1000" s="10" t="s">
        <v>109</v>
      </c>
      <c r="CUZ1000" s="10" t="s">
        <v>109</v>
      </c>
      <c r="CVA1000" s="10" t="s">
        <v>109</v>
      </c>
      <c r="CVB1000" s="10" t="s">
        <v>109</v>
      </c>
      <c r="CVC1000" s="10" t="s">
        <v>109</v>
      </c>
      <c r="CVD1000" s="10" t="s">
        <v>109</v>
      </c>
      <c r="CVE1000" s="10" t="s">
        <v>109</v>
      </c>
      <c r="CVF1000" s="10" t="s">
        <v>109</v>
      </c>
      <c r="CVG1000" s="10" t="s">
        <v>109</v>
      </c>
      <c r="CVH1000" s="10" t="s">
        <v>109</v>
      </c>
      <c r="CVI1000" s="10" t="s">
        <v>109</v>
      </c>
      <c r="CVJ1000" s="10" t="s">
        <v>109</v>
      </c>
      <c r="CVK1000" s="10" t="s">
        <v>109</v>
      </c>
      <c r="CVL1000" s="10" t="s">
        <v>109</v>
      </c>
      <c r="CVM1000" s="10" t="s">
        <v>109</v>
      </c>
      <c r="CVN1000" s="10" t="s">
        <v>109</v>
      </c>
      <c r="CVO1000" s="10" t="s">
        <v>109</v>
      </c>
      <c r="CVP1000" s="10" t="s">
        <v>109</v>
      </c>
      <c r="CVQ1000" s="10" t="s">
        <v>109</v>
      </c>
      <c r="CVR1000" s="10" t="s">
        <v>109</v>
      </c>
      <c r="CVS1000" s="10" t="s">
        <v>109</v>
      </c>
      <c r="CVT1000" s="10" t="s">
        <v>109</v>
      </c>
      <c r="CVU1000" s="10" t="s">
        <v>109</v>
      </c>
      <c r="CVV1000" s="10" t="s">
        <v>109</v>
      </c>
      <c r="CVW1000" s="10" t="s">
        <v>109</v>
      </c>
      <c r="CVX1000" s="10" t="s">
        <v>109</v>
      </c>
      <c r="CVY1000" s="10" t="s">
        <v>109</v>
      </c>
      <c r="CVZ1000" s="10" t="s">
        <v>109</v>
      </c>
      <c r="CWA1000" s="10" t="s">
        <v>109</v>
      </c>
      <c r="CWB1000" s="10" t="s">
        <v>109</v>
      </c>
      <c r="CWC1000" s="10" t="s">
        <v>109</v>
      </c>
      <c r="CWD1000" s="10" t="s">
        <v>109</v>
      </c>
      <c r="CWE1000" s="10" t="s">
        <v>109</v>
      </c>
      <c r="CWF1000" s="10" t="s">
        <v>109</v>
      </c>
      <c r="CWG1000" s="10" t="s">
        <v>109</v>
      </c>
      <c r="CWH1000" s="10" t="s">
        <v>109</v>
      </c>
      <c r="CWI1000" s="10" t="s">
        <v>109</v>
      </c>
      <c r="CWJ1000" s="10" t="s">
        <v>109</v>
      </c>
      <c r="CWK1000" s="10" t="s">
        <v>109</v>
      </c>
      <c r="CWL1000" s="10" t="s">
        <v>109</v>
      </c>
      <c r="CWM1000" s="10" t="s">
        <v>109</v>
      </c>
      <c r="CWN1000" s="10" t="s">
        <v>109</v>
      </c>
      <c r="CWO1000" s="10" t="s">
        <v>109</v>
      </c>
      <c r="CWP1000" s="10" t="s">
        <v>109</v>
      </c>
      <c r="CWQ1000" s="10" t="s">
        <v>109</v>
      </c>
      <c r="CWR1000" s="10" t="s">
        <v>109</v>
      </c>
      <c r="CWS1000" s="10" t="s">
        <v>109</v>
      </c>
      <c r="CWT1000" s="10" t="s">
        <v>109</v>
      </c>
      <c r="CWU1000" s="10" t="s">
        <v>109</v>
      </c>
      <c r="CWV1000" s="10" t="s">
        <v>109</v>
      </c>
      <c r="CWW1000" s="10" t="s">
        <v>109</v>
      </c>
      <c r="CWX1000" s="10" t="s">
        <v>109</v>
      </c>
      <c r="CWY1000" s="10" t="s">
        <v>109</v>
      </c>
      <c r="CWZ1000" s="10" t="s">
        <v>109</v>
      </c>
      <c r="CXA1000" s="10" t="s">
        <v>109</v>
      </c>
      <c r="CXB1000" s="10" t="s">
        <v>109</v>
      </c>
      <c r="CXC1000" s="10" t="s">
        <v>109</v>
      </c>
      <c r="CXD1000" s="10" t="s">
        <v>109</v>
      </c>
      <c r="CXE1000" s="10" t="s">
        <v>109</v>
      </c>
      <c r="CXF1000" s="10" t="s">
        <v>109</v>
      </c>
      <c r="CXG1000" s="10" t="s">
        <v>109</v>
      </c>
      <c r="CXH1000" s="10" t="s">
        <v>109</v>
      </c>
      <c r="CXI1000" s="10" t="s">
        <v>109</v>
      </c>
      <c r="CXJ1000" s="10" t="s">
        <v>109</v>
      </c>
      <c r="CXK1000" s="10" t="s">
        <v>109</v>
      </c>
      <c r="CXL1000" s="10" t="s">
        <v>109</v>
      </c>
      <c r="CXM1000" s="10" t="s">
        <v>109</v>
      </c>
      <c r="CXN1000" s="10" t="s">
        <v>109</v>
      </c>
      <c r="CXO1000" s="10" t="s">
        <v>109</v>
      </c>
      <c r="CXP1000" s="10" t="s">
        <v>109</v>
      </c>
      <c r="CXQ1000" s="10" t="s">
        <v>109</v>
      </c>
      <c r="CXR1000" s="10" t="s">
        <v>109</v>
      </c>
      <c r="CXS1000" s="10" t="s">
        <v>109</v>
      </c>
      <c r="CXT1000" s="10" t="s">
        <v>109</v>
      </c>
      <c r="CXU1000" s="10" t="s">
        <v>109</v>
      </c>
      <c r="CXV1000" s="10" t="s">
        <v>109</v>
      </c>
      <c r="CXW1000" s="10" t="s">
        <v>109</v>
      </c>
      <c r="CXX1000" s="10" t="s">
        <v>109</v>
      </c>
      <c r="CXY1000" s="10" t="s">
        <v>109</v>
      </c>
      <c r="CXZ1000" s="10" t="s">
        <v>109</v>
      </c>
      <c r="CYA1000" s="10" t="s">
        <v>109</v>
      </c>
      <c r="CYB1000" s="10" t="s">
        <v>109</v>
      </c>
      <c r="CYC1000" s="10" t="s">
        <v>109</v>
      </c>
      <c r="CYD1000" s="10" t="s">
        <v>109</v>
      </c>
      <c r="CYE1000" s="10" t="s">
        <v>109</v>
      </c>
      <c r="CYF1000" s="10" t="s">
        <v>109</v>
      </c>
      <c r="CYG1000" s="10" t="s">
        <v>109</v>
      </c>
      <c r="CYH1000" s="10" t="s">
        <v>109</v>
      </c>
      <c r="CYI1000" s="10" t="s">
        <v>109</v>
      </c>
      <c r="CYJ1000" s="10" t="s">
        <v>109</v>
      </c>
      <c r="CYK1000" s="10" t="s">
        <v>109</v>
      </c>
      <c r="CYL1000" s="10" t="s">
        <v>109</v>
      </c>
      <c r="CYM1000" s="10" t="s">
        <v>109</v>
      </c>
      <c r="CYN1000" s="10" t="s">
        <v>109</v>
      </c>
      <c r="CYO1000" s="10" t="s">
        <v>109</v>
      </c>
      <c r="CYP1000" s="10" t="s">
        <v>109</v>
      </c>
      <c r="CYQ1000" s="10" t="s">
        <v>109</v>
      </c>
      <c r="CYR1000" s="10" t="s">
        <v>109</v>
      </c>
      <c r="CYS1000" s="10" t="s">
        <v>109</v>
      </c>
      <c r="CYT1000" s="10" t="s">
        <v>109</v>
      </c>
      <c r="CYU1000" s="10" t="s">
        <v>109</v>
      </c>
      <c r="CYV1000" s="10" t="s">
        <v>109</v>
      </c>
      <c r="CYW1000" s="10" t="s">
        <v>109</v>
      </c>
      <c r="CYX1000" s="10" t="s">
        <v>109</v>
      </c>
      <c r="CYY1000" s="10" t="s">
        <v>109</v>
      </c>
      <c r="CYZ1000" s="10" t="s">
        <v>109</v>
      </c>
      <c r="CZA1000" s="10" t="s">
        <v>109</v>
      </c>
      <c r="CZB1000" s="10" t="s">
        <v>109</v>
      </c>
      <c r="CZC1000" s="10" t="s">
        <v>109</v>
      </c>
      <c r="CZD1000" s="10" t="s">
        <v>109</v>
      </c>
      <c r="CZE1000" s="10" t="s">
        <v>109</v>
      </c>
      <c r="CZF1000" s="10" t="s">
        <v>109</v>
      </c>
      <c r="CZG1000" s="10" t="s">
        <v>109</v>
      </c>
      <c r="CZH1000" s="10" t="s">
        <v>109</v>
      </c>
      <c r="CZI1000" s="10" t="s">
        <v>109</v>
      </c>
      <c r="CZJ1000" s="10" t="s">
        <v>109</v>
      </c>
      <c r="CZK1000" s="10" t="s">
        <v>109</v>
      </c>
      <c r="CZL1000" s="10" t="s">
        <v>109</v>
      </c>
      <c r="CZM1000" s="10" t="s">
        <v>109</v>
      </c>
      <c r="CZN1000" s="10" t="s">
        <v>109</v>
      </c>
      <c r="CZO1000" s="10" t="s">
        <v>109</v>
      </c>
      <c r="CZP1000" s="10" t="s">
        <v>109</v>
      </c>
      <c r="CZQ1000" s="10" t="s">
        <v>109</v>
      </c>
      <c r="CZR1000" s="10" t="s">
        <v>109</v>
      </c>
      <c r="CZS1000" s="10" t="s">
        <v>109</v>
      </c>
      <c r="CZT1000" s="10" t="s">
        <v>109</v>
      </c>
      <c r="CZU1000" s="10" t="s">
        <v>109</v>
      </c>
      <c r="CZV1000" s="10" t="s">
        <v>109</v>
      </c>
      <c r="CZW1000" s="10" t="s">
        <v>109</v>
      </c>
      <c r="CZX1000" s="10" t="s">
        <v>109</v>
      </c>
      <c r="CZY1000" s="10" t="s">
        <v>109</v>
      </c>
      <c r="CZZ1000" s="10" t="s">
        <v>109</v>
      </c>
      <c r="DAA1000" s="10" t="s">
        <v>109</v>
      </c>
      <c r="DAB1000" s="10" t="s">
        <v>109</v>
      </c>
      <c r="DAC1000" s="10" t="s">
        <v>109</v>
      </c>
      <c r="DAD1000" s="10" t="s">
        <v>109</v>
      </c>
      <c r="DAE1000" s="10" t="s">
        <v>109</v>
      </c>
      <c r="DAF1000" s="10" t="s">
        <v>109</v>
      </c>
      <c r="DAG1000" s="10" t="s">
        <v>109</v>
      </c>
      <c r="DAH1000" s="10" t="s">
        <v>109</v>
      </c>
      <c r="DAI1000" s="10" t="s">
        <v>109</v>
      </c>
      <c r="DAJ1000" s="10" t="s">
        <v>109</v>
      </c>
      <c r="DAK1000" s="10" t="s">
        <v>109</v>
      </c>
      <c r="DAL1000" s="10" t="s">
        <v>109</v>
      </c>
      <c r="DAM1000" s="10" t="s">
        <v>109</v>
      </c>
      <c r="DAN1000" s="10" t="s">
        <v>109</v>
      </c>
      <c r="DAO1000" s="10" t="s">
        <v>109</v>
      </c>
      <c r="DAP1000" s="10" t="s">
        <v>109</v>
      </c>
      <c r="DAQ1000" s="10" t="s">
        <v>109</v>
      </c>
      <c r="DAR1000" s="10" t="s">
        <v>109</v>
      </c>
      <c r="DAS1000" s="10" t="s">
        <v>109</v>
      </c>
      <c r="DAT1000" s="10" t="s">
        <v>109</v>
      </c>
      <c r="DAU1000" s="10" t="s">
        <v>109</v>
      </c>
      <c r="DAV1000" s="10" t="s">
        <v>109</v>
      </c>
      <c r="DAW1000" s="10" t="s">
        <v>109</v>
      </c>
      <c r="DAX1000" s="10" t="s">
        <v>109</v>
      </c>
      <c r="DAY1000" s="10" t="s">
        <v>109</v>
      </c>
      <c r="DAZ1000" s="10" t="s">
        <v>109</v>
      </c>
      <c r="DBA1000" s="10" t="s">
        <v>109</v>
      </c>
      <c r="DBB1000" s="10" t="s">
        <v>109</v>
      </c>
      <c r="DBC1000" s="10" t="s">
        <v>109</v>
      </c>
      <c r="DBD1000" s="10" t="s">
        <v>109</v>
      </c>
      <c r="DBE1000" s="10" t="s">
        <v>109</v>
      </c>
      <c r="DBF1000" s="10" t="s">
        <v>109</v>
      </c>
      <c r="DBG1000" s="10" t="s">
        <v>109</v>
      </c>
      <c r="DBH1000" s="10" t="s">
        <v>109</v>
      </c>
      <c r="DBI1000" s="10" t="s">
        <v>109</v>
      </c>
      <c r="DBJ1000" s="10" t="s">
        <v>109</v>
      </c>
      <c r="DBK1000" s="10" t="s">
        <v>109</v>
      </c>
      <c r="DBL1000" s="10" t="s">
        <v>109</v>
      </c>
      <c r="DBM1000" s="10" t="s">
        <v>109</v>
      </c>
      <c r="DBN1000" s="10" t="s">
        <v>109</v>
      </c>
      <c r="DBO1000" s="10" t="s">
        <v>109</v>
      </c>
      <c r="DBP1000" s="10" t="s">
        <v>109</v>
      </c>
      <c r="DBQ1000" s="10" t="s">
        <v>109</v>
      </c>
      <c r="DBR1000" s="10" t="s">
        <v>109</v>
      </c>
      <c r="DBS1000" s="10" t="s">
        <v>109</v>
      </c>
      <c r="DBT1000" s="10" t="s">
        <v>109</v>
      </c>
      <c r="DBU1000" s="10" t="s">
        <v>109</v>
      </c>
      <c r="DBV1000" s="10" t="s">
        <v>109</v>
      </c>
      <c r="DBW1000" s="10" t="s">
        <v>109</v>
      </c>
      <c r="DBX1000" s="10" t="s">
        <v>109</v>
      </c>
      <c r="DBY1000" s="10" t="s">
        <v>109</v>
      </c>
      <c r="DBZ1000" s="10" t="s">
        <v>109</v>
      </c>
      <c r="DCA1000" s="10" t="s">
        <v>109</v>
      </c>
      <c r="DCB1000" s="10" t="s">
        <v>109</v>
      </c>
      <c r="DCC1000" s="10" t="s">
        <v>109</v>
      </c>
      <c r="DCD1000" s="10" t="s">
        <v>109</v>
      </c>
      <c r="DCE1000" s="10" t="s">
        <v>109</v>
      </c>
      <c r="DCF1000" s="10" t="s">
        <v>109</v>
      </c>
      <c r="DCG1000" s="10" t="s">
        <v>109</v>
      </c>
      <c r="DCH1000" s="10" t="s">
        <v>109</v>
      </c>
      <c r="DCI1000" s="10" t="s">
        <v>109</v>
      </c>
      <c r="DCJ1000" s="10" t="s">
        <v>109</v>
      </c>
      <c r="DCK1000" s="10" t="s">
        <v>109</v>
      </c>
      <c r="DCL1000" s="10" t="s">
        <v>109</v>
      </c>
      <c r="DCM1000" s="10" t="s">
        <v>109</v>
      </c>
      <c r="DCN1000" s="10" t="s">
        <v>109</v>
      </c>
      <c r="DCO1000" s="10" t="s">
        <v>109</v>
      </c>
      <c r="DCP1000" s="10" t="s">
        <v>109</v>
      </c>
      <c r="DCQ1000" s="10" t="s">
        <v>109</v>
      </c>
      <c r="DCR1000" s="10" t="s">
        <v>109</v>
      </c>
      <c r="DCS1000" s="10" t="s">
        <v>109</v>
      </c>
      <c r="DCT1000" s="10" t="s">
        <v>109</v>
      </c>
      <c r="DCU1000" s="10" t="s">
        <v>109</v>
      </c>
      <c r="DCV1000" s="10" t="s">
        <v>109</v>
      </c>
      <c r="DCW1000" s="10" t="s">
        <v>109</v>
      </c>
      <c r="DCX1000" s="10" t="s">
        <v>109</v>
      </c>
      <c r="DCY1000" s="10" t="s">
        <v>109</v>
      </c>
      <c r="DCZ1000" s="10" t="s">
        <v>109</v>
      </c>
      <c r="DDA1000" s="10" t="s">
        <v>109</v>
      </c>
      <c r="DDB1000" s="10" t="s">
        <v>109</v>
      </c>
      <c r="DDC1000" s="10" t="s">
        <v>109</v>
      </c>
      <c r="DDD1000" s="10" t="s">
        <v>109</v>
      </c>
      <c r="DDE1000" s="10" t="s">
        <v>109</v>
      </c>
      <c r="DDF1000" s="10" t="s">
        <v>109</v>
      </c>
      <c r="DDG1000" s="10" t="s">
        <v>109</v>
      </c>
      <c r="DDH1000" s="10" t="s">
        <v>109</v>
      </c>
      <c r="DDI1000" s="10" t="s">
        <v>109</v>
      </c>
      <c r="DDJ1000" s="10" t="s">
        <v>109</v>
      </c>
      <c r="DDK1000" s="10" t="s">
        <v>109</v>
      </c>
      <c r="DDL1000" s="10" t="s">
        <v>109</v>
      </c>
      <c r="DDM1000" s="10" t="s">
        <v>109</v>
      </c>
      <c r="DDN1000" s="10" t="s">
        <v>109</v>
      </c>
      <c r="DDO1000" s="10" t="s">
        <v>109</v>
      </c>
      <c r="DDP1000" s="10" t="s">
        <v>109</v>
      </c>
      <c r="DDQ1000" s="10" t="s">
        <v>109</v>
      </c>
      <c r="DDR1000" s="10" t="s">
        <v>109</v>
      </c>
      <c r="DDS1000" s="10" t="s">
        <v>109</v>
      </c>
      <c r="DDT1000" s="10" t="s">
        <v>109</v>
      </c>
      <c r="DDU1000" s="10" t="s">
        <v>109</v>
      </c>
      <c r="DDV1000" s="10" t="s">
        <v>109</v>
      </c>
      <c r="DDW1000" s="10" t="s">
        <v>109</v>
      </c>
      <c r="DDX1000" s="10" t="s">
        <v>109</v>
      </c>
      <c r="DDY1000" s="10" t="s">
        <v>109</v>
      </c>
      <c r="DDZ1000" s="10" t="s">
        <v>109</v>
      </c>
      <c r="DEA1000" s="10" t="s">
        <v>109</v>
      </c>
      <c r="DEB1000" s="10" t="s">
        <v>109</v>
      </c>
      <c r="DEC1000" s="10" t="s">
        <v>109</v>
      </c>
      <c r="DED1000" s="10" t="s">
        <v>109</v>
      </c>
      <c r="DEE1000" s="10" t="s">
        <v>109</v>
      </c>
      <c r="DEF1000" s="10" t="s">
        <v>109</v>
      </c>
      <c r="DEG1000" s="10" t="s">
        <v>109</v>
      </c>
      <c r="DEH1000" s="10" t="s">
        <v>109</v>
      </c>
      <c r="DEI1000" s="10" t="s">
        <v>109</v>
      </c>
      <c r="DEJ1000" s="10" t="s">
        <v>109</v>
      </c>
      <c r="DEK1000" s="10" t="s">
        <v>109</v>
      </c>
      <c r="DEL1000" s="10" t="s">
        <v>109</v>
      </c>
      <c r="DEM1000" s="10" t="s">
        <v>109</v>
      </c>
      <c r="DEN1000" s="10" t="s">
        <v>109</v>
      </c>
      <c r="DEO1000" s="10" t="s">
        <v>109</v>
      </c>
      <c r="DEP1000" s="10" t="s">
        <v>109</v>
      </c>
      <c r="DEQ1000" s="10" t="s">
        <v>109</v>
      </c>
      <c r="DER1000" s="10" t="s">
        <v>109</v>
      </c>
      <c r="DES1000" s="10" t="s">
        <v>109</v>
      </c>
      <c r="DET1000" s="10" t="s">
        <v>109</v>
      </c>
      <c r="DEU1000" s="10" t="s">
        <v>109</v>
      </c>
      <c r="DEV1000" s="10" t="s">
        <v>109</v>
      </c>
      <c r="DEW1000" s="10" t="s">
        <v>109</v>
      </c>
      <c r="DEX1000" s="10" t="s">
        <v>109</v>
      </c>
      <c r="DEY1000" s="10" t="s">
        <v>109</v>
      </c>
      <c r="DEZ1000" s="10" t="s">
        <v>109</v>
      </c>
      <c r="DFA1000" s="10" t="s">
        <v>109</v>
      </c>
      <c r="DFB1000" s="10" t="s">
        <v>109</v>
      </c>
      <c r="DFC1000" s="10" t="s">
        <v>109</v>
      </c>
      <c r="DFD1000" s="10" t="s">
        <v>109</v>
      </c>
      <c r="DFE1000" s="10" t="s">
        <v>109</v>
      </c>
      <c r="DFF1000" s="10" t="s">
        <v>109</v>
      </c>
      <c r="DFG1000" s="10" t="s">
        <v>109</v>
      </c>
      <c r="DFH1000" s="10" t="s">
        <v>109</v>
      </c>
      <c r="DFI1000" s="10" t="s">
        <v>109</v>
      </c>
      <c r="DFJ1000" s="10" t="s">
        <v>109</v>
      </c>
      <c r="DFK1000" s="10" t="s">
        <v>109</v>
      </c>
      <c r="DFL1000" s="10" t="s">
        <v>109</v>
      </c>
      <c r="DFM1000" s="10" t="s">
        <v>109</v>
      </c>
      <c r="DFN1000" s="10" t="s">
        <v>109</v>
      </c>
      <c r="DFO1000" s="10" t="s">
        <v>109</v>
      </c>
      <c r="DFP1000" s="10" t="s">
        <v>109</v>
      </c>
      <c r="DFQ1000" s="10" t="s">
        <v>109</v>
      </c>
      <c r="DFR1000" s="10" t="s">
        <v>109</v>
      </c>
      <c r="DFS1000" s="10" t="s">
        <v>109</v>
      </c>
      <c r="DFT1000" s="10" t="s">
        <v>109</v>
      </c>
      <c r="DFU1000" s="10" t="s">
        <v>109</v>
      </c>
      <c r="DFV1000" s="10" t="s">
        <v>109</v>
      </c>
      <c r="DFW1000" s="10" t="s">
        <v>109</v>
      </c>
      <c r="DFX1000" s="10" t="s">
        <v>109</v>
      </c>
      <c r="DFY1000" s="10" t="s">
        <v>109</v>
      </c>
      <c r="DFZ1000" s="10" t="s">
        <v>109</v>
      </c>
      <c r="DGA1000" s="10" t="s">
        <v>109</v>
      </c>
      <c r="DGB1000" s="10" t="s">
        <v>109</v>
      </c>
      <c r="DGC1000" s="10" t="s">
        <v>109</v>
      </c>
      <c r="DGD1000" s="10" t="s">
        <v>109</v>
      </c>
      <c r="DGE1000" s="10" t="s">
        <v>109</v>
      </c>
      <c r="DGF1000" s="10" t="s">
        <v>109</v>
      </c>
      <c r="DGG1000" s="10" t="s">
        <v>109</v>
      </c>
      <c r="DGH1000" s="10" t="s">
        <v>109</v>
      </c>
      <c r="DGI1000" s="10" t="s">
        <v>109</v>
      </c>
      <c r="DGJ1000" s="10" t="s">
        <v>109</v>
      </c>
      <c r="DGK1000" s="10" t="s">
        <v>109</v>
      </c>
      <c r="DGL1000" s="10" t="s">
        <v>109</v>
      </c>
      <c r="DGM1000" s="10" t="s">
        <v>109</v>
      </c>
      <c r="DGN1000" s="10" t="s">
        <v>109</v>
      </c>
      <c r="DGO1000" s="10" t="s">
        <v>109</v>
      </c>
      <c r="DGP1000" s="10" t="s">
        <v>109</v>
      </c>
      <c r="DGQ1000" s="10" t="s">
        <v>109</v>
      </c>
      <c r="DGR1000" s="10" t="s">
        <v>109</v>
      </c>
      <c r="DGS1000" s="10" t="s">
        <v>109</v>
      </c>
      <c r="DGT1000" s="10" t="s">
        <v>109</v>
      </c>
      <c r="DGU1000" s="10" t="s">
        <v>109</v>
      </c>
      <c r="DGV1000" s="10" t="s">
        <v>109</v>
      </c>
      <c r="DGW1000" s="10" t="s">
        <v>109</v>
      </c>
      <c r="DGX1000" s="10" t="s">
        <v>109</v>
      </c>
      <c r="DGY1000" s="10" t="s">
        <v>109</v>
      </c>
      <c r="DGZ1000" s="10" t="s">
        <v>109</v>
      </c>
      <c r="DHA1000" s="10" t="s">
        <v>109</v>
      </c>
      <c r="DHB1000" s="10" t="s">
        <v>109</v>
      </c>
      <c r="DHC1000" s="10" t="s">
        <v>109</v>
      </c>
      <c r="DHD1000" s="10" t="s">
        <v>109</v>
      </c>
      <c r="DHE1000" s="10" t="s">
        <v>109</v>
      </c>
      <c r="DHF1000" s="10" t="s">
        <v>109</v>
      </c>
      <c r="DHG1000" s="10" t="s">
        <v>109</v>
      </c>
      <c r="DHH1000" s="10" t="s">
        <v>109</v>
      </c>
      <c r="DHI1000" s="10" t="s">
        <v>109</v>
      </c>
      <c r="DHJ1000" s="10" t="s">
        <v>109</v>
      </c>
      <c r="DHK1000" s="10" t="s">
        <v>109</v>
      </c>
      <c r="DHL1000" s="10" t="s">
        <v>109</v>
      </c>
      <c r="DHM1000" s="10" t="s">
        <v>109</v>
      </c>
      <c r="DHN1000" s="10" t="s">
        <v>109</v>
      </c>
      <c r="DHO1000" s="10" t="s">
        <v>109</v>
      </c>
      <c r="DHP1000" s="10" t="s">
        <v>109</v>
      </c>
      <c r="DHQ1000" s="10" t="s">
        <v>109</v>
      </c>
      <c r="DHR1000" s="10" t="s">
        <v>109</v>
      </c>
      <c r="DHS1000" s="10" t="s">
        <v>109</v>
      </c>
      <c r="DHT1000" s="10" t="s">
        <v>109</v>
      </c>
      <c r="DHU1000" s="10" t="s">
        <v>109</v>
      </c>
      <c r="DHV1000" s="10" t="s">
        <v>109</v>
      </c>
      <c r="DHW1000" s="10" t="s">
        <v>109</v>
      </c>
      <c r="DHX1000" s="10" t="s">
        <v>109</v>
      </c>
      <c r="DHY1000" s="10" t="s">
        <v>109</v>
      </c>
      <c r="DHZ1000" s="10" t="s">
        <v>109</v>
      </c>
      <c r="DIA1000" s="10" t="s">
        <v>109</v>
      </c>
      <c r="DIB1000" s="10" t="s">
        <v>109</v>
      </c>
      <c r="DIC1000" s="10" t="s">
        <v>109</v>
      </c>
      <c r="DID1000" s="10" t="s">
        <v>109</v>
      </c>
      <c r="DIE1000" s="10" t="s">
        <v>109</v>
      </c>
      <c r="DIF1000" s="10" t="s">
        <v>109</v>
      </c>
      <c r="DIG1000" s="10" t="s">
        <v>109</v>
      </c>
      <c r="DIH1000" s="10" t="s">
        <v>109</v>
      </c>
      <c r="DII1000" s="10" t="s">
        <v>109</v>
      </c>
      <c r="DIJ1000" s="10" t="s">
        <v>109</v>
      </c>
      <c r="DIK1000" s="10" t="s">
        <v>109</v>
      </c>
      <c r="DIL1000" s="10" t="s">
        <v>109</v>
      </c>
      <c r="DIM1000" s="10" t="s">
        <v>109</v>
      </c>
      <c r="DIN1000" s="10" t="s">
        <v>109</v>
      </c>
      <c r="DIO1000" s="10" t="s">
        <v>109</v>
      </c>
      <c r="DIP1000" s="10" t="s">
        <v>109</v>
      </c>
      <c r="DIQ1000" s="10" t="s">
        <v>109</v>
      </c>
      <c r="DIR1000" s="10" t="s">
        <v>109</v>
      </c>
      <c r="DIS1000" s="10" t="s">
        <v>109</v>
      </c>
      <c r="DIT1000" s="10" t="s">
        <v>109</v>
      </c>
      <c r="DIU1000" s="10" t="s">
        <v>109</v>
      </c>
      <c r="DIV1000" s="10" t="s">
        <v>109</v>
      </c>
      <c r="DIW1000" s="10" t="s">
        <v>109</v>
      </c>
      <c r="DIX1000" s="10" t="s">
        <v>109</v>
      </c>
      <c r="DIY1000" s="10" t="s">
        <v>109</v>
      </c>
      <c r="DIZ1000" s="10" t="s">
        <v>109</v>
      </c>
      <c r="DJA1000" s="10" t="s">
        <v>109</v>
      </c>
      <c r="DJB1000" s="10" t="s">
        <v>109</v>
      </c>
      <c r="DJC1000" s="10" t="s">
        <v>109</v>
      </c>
      <c r="DJD1000" s="10" t="s">
        <v>109</v>
      </c>
      <c r="DJE1000" s="10" t="s">
        <v>109</v>
      </c>
      <c r="DJF1000" s="10" t="s">
        <v>109</v>
      </c>
      <c r="DJG1000" s="10" t="s">
        <v>109</v>
      </c>
      <c r="DJH1000" s="10" t="s">
        <v>109</v>
      </c>
      <c r="DJI1000" s="10" t="s">
        <v>109</v>
      </c>
      <c r="DJJ1000" s="10" t="s">
        <v>109</v>
      </c>
      <c r="DJK1000" s="10" t="s">
        <v>109</v>
      </c>
      <c r="DJL1000" s="10" t="s">
        <v>109</v>
      </c>
      <c r="DJM1000" s="10" t="s">
        <v>109</v>
      </c>
      <c r="DJN1000" s="10" t="s">
        <v>109</v>
      </c>
      <c r="DJO1000" s="10" t="s">
        <v>109</v>
      </c>
      <c r="DJP1000" s="10" t="s">
        <v>109</v>
      </c>
      <c r="DJQ1000" s="10" t="s">
        <v>109</v>
      </c>
      <c r="DJR1000" s="10" t="s">
        <v>109</v>
      </c>
      <c r="DJS1000" s="10" t="s">
        <v>109</v>
      </c>
      <c r="DJT1000" s="10" t="s">
        <v>109</v>
      </c>
      <c r="DJU1000" s="10" t="s">
        <v>109</v>
      </c>
      <c r="DJV1000" s="10" t="s">
        <v>109</v>
      </c>
      <c r="DJW1000" s="10" t="s">
        <v>109</v>
      </c>
      <c r="DJX1000" s="10" t="s">
        <v>109</v>
      </c>
      <c r="DJY1000" s="10" t="s">
        <v>109</v>
      </c>
      <c r="DJZ1000" s="10" t="s">
        <v>109</v>
      </c>
      <c r="DKA1000" s="10" t="s">
        <v>109</v>
      </c>
      <c r="DKB1000" s="10" t="s">
        <v>109</v>
      </c>
      <c r="DKC1000" s="10" t="s">
        <v>109</v>
      </c>
      <c r="DKD1000" s="10" t="s">
        <v>109</v>
      </c>
      <c r="DKE1000" s="10" t="s">
        <v>109</v>
      </c>
      <c r="DKF1000" s="10" t="s">
        <v>109</v>
      </c>
      <c r="DKG1000" s="10" t="s">
        <v>109</v>
      </c>
      <c r="DKH1000" s="10" t="s">
        <v>109</v>
      </c>
      <c r="DKI1000" s="10" t="s">
        <v>109</v>
      </c>
      <c r="DKJ1000" s="10" t="s">
        <v>109</v>
      </c>
      <c r="DKK1000" s="10" t="s">
        <v>109</v>
      </c>
      <c r="DKL1000" s="10" t="s">
        <v>109</v>
      </c>
      <c r="DKM1000" s="10" t="s">
        <v>109</v>
      </c>
      <c r="DKN1000" s="10" t="s">
        <v>109</v>
      </c>
      <c r="DKO1000" s="10" t="s">
        <v>109</v>
      </c>
      <c r="DKP1000" s="10" t="s">
        <v>109</v>
      </c>
      <c r="DKQ1000" s="10" t="s">
        <v>109</v>
      </c>
      <c r="DKR1000" s="10" t="s">
        <v>109</v>
      </c>
      <c r="DKS1000" s="10" t="s">
        <v>109</v>
      </c>
      <c r="DKT1000" s="10" t="s">
        <v>109</v>
      </c>
      <c r="DKU1000" s="10" t="s">
        <v>109</v>
      </c>
      <c r="DKV1000" s="10" t="s">
        <v>109</v>
      </c>
      <c r="DKW1000" s="10" t="s">
        <v>109</v>
      </c>
      <c r="DKX1000" s="10" t="s">
        <v>109</v>
      </c>
      <c r="DKY1000" s="10" t="s">
        <v>109</v>
      </c>
      <c r="DKZ1000" s="10" t="s">
        <v>109</v>
      </c>
      <c r="DLA1000" s="10" t="s">
        <v>109</v>
      </c>
      <c r="DLB1000" s="10" t="s">
        <v>109</v>
      </c>
      <c r="DLC1000" s="10" t="s">
        <v>109</v>
      </c>
      <c r="DLD1000" s="10" t="s">
        <v>109</v>
      </c>
      <c r="DLE1000" s="10" t="s">
        <v>109</v>
      </c>
      <c r="DLF1000" s="10" t="s">
        <v>109</v>
      </c>
      <c r="DLG1000" s="10" t="s">
        <v>109</v>
      </c>
      <c r="DLH1000" s="10" t="s">
        <v>109</v>
      </c>
      <c r="DLI1000" s="10" t="s">
        <v>109</v>
      </c>
      <c r="DLJ1000" s="10" t="s">
        <v>109</v>
      </c>
      <c r="DLK1000" s="10" t="s">
        <v>109</v>
      </c>
      <c r="DLL1000" s="10" t="s">
        <v>109</v>
      </c>
      <c r="DLM1000" s="10" t="s">
        <v>109</v>
      </c>
      <c r="DLN1000" s="10" t="s">
        <v>109</v>
      </c>
      <c r="DLO1000" s="10" t="s">
        <v>109</v>
      </c>
      <c r="DLP1000" s="10" t="s">
        <v>109</v>
      </c>
      <c r="DLQ1000" s="10" t="s">
        <v>109</v>
      </c>
      <c r="DLR1000" s="10" t="s">
        <v>109</v>
      </c>
      <c r="DLS1000" s="10" t="s">
        <v>109</v>
      </c>
      <c r="DLT1000" s="10" t="s">
        <v>109</v>
      </c>
      <c r="DLU1000" s="10" t="s">
        <v>109</v>
      </c>
      <c r="DLV1000" s="10" t="s">
        <v>109</v>
      </c>
      <c r="DLW1000" s="10" t="s">
        <v>109</v>
      </c>
      <c r="DLX1000" s="10" t="s">
        <v>109</v>
      </c>
      <c r="DLY1000" s="10" t="s">
        <v>109</v>
      </c>
      <c r="DLZ1000" s="10" t="s">
        <v>109</v>
      </c>
      <c r="DMA1000" s="10" t="s">
        <v>109</v>
      </c>
      <c r="DMB1000" s="10" t="s">
        <v>109</v>
      </c>
      <c r="DMC1000" s="10" t="s">
        <v>109</v>
      </c>
      <c r="DMD1000" s="10" t="s">
        <v>109</v>
      </c>
      <c r="DME1000" s="10" t="s">
        <v>109</v>
      </c>
      <c r="DMF1000" s="10" t="s">
        <v>109</v>
      </c>
      <c r="DMG1000" s="10" t="s">
        <v>109</v>
      </c>
      <c r="DMH1000" s="10" t="s">
        <v>109</v>
      </c>
      <c r="DMI1000" s="10" t="s">
        <v>109</v>
      </c>
      <c r="DMJ1000" s="10" t="s">
        <v>109</v>
      </c>
      <c r="DMK1000" s="10" t="s">
        <v>109</v>
      </c>
      <c r="DML1000" s="10" t="s">
        <v>109</v>
      </c>
      <c r="DMM1000" s="10" t="s">
        <v>109</v>
      </c>
      <c r="DMN1000" s="10" t="s">
        <v>109</v>
      </c>
      <c r="DMO1000" s="10" t="s">
        <v>109</v>
      </c>
      <c r="DMP1000" s="10" t="s">
        <v>109</v>
      </c>
      <c r="DMQ1000" s="10" t="s">
        <v>109</v>
      </c>
      <c r="DMR1000" s="10" t="s">
        <v>109</v>
      </c>
      <c r="DMS1000" s="10" t="s">
        <v>109</v>
      </c>
      <c r="DMT1000" s="10" t="s">
        <v>109</v>
      </c>
      <c r="DMU1000" s="10" t="s">
        <v>109</v>
      </c>
      <c r="DMV1000" s="10" t="s">
        <v>109</v>
      </c>
      <c r="DMW1000" s="10" t="s">
        <v>109</v>
      </c>
      <c r="DMX1000" s="10" t="s">
        <v>109</v>
      </c>
      <c r="DMY1000" s="10" t="s">
        <v>109</v>
      </c>
      <c r="DMZ1000" s="10" t="s">
        <v>109</v>
      </c>
      <c r="DNA1000" s="10" t="s">
        <v>109</v>
      </c>
      <c r="DNB1000" s="10" t="s">
        <v>109</v>
      </c>
      <c r="DNC1000" s="10" t="s">
        <v>109</v>
      </c>
      <c r="DND1000" s="10" t="s">
        <v>109</v>
      </c>
      <c r="DNE1000" s="10" t="s">
        <v>109</v>
      </c>
      <c r="DNF1000" s="10" t="s">
        <v>109</v>
      </c>
      <c r="DNG1000" s="10" t="s">
        <v>109</v>
      </c>
      <c r="DNH1000" s="10" t="s">
        <v>109</v>
      </c>
      <c r="DNI1000" s="10" t="s">
        <v>109</v>
      </c>
      <c r="DNJ1000" s="10" t="s">
        <v>109</v>
      </c>
      <c r="DNK1000" s="10" t="s">
        <v>109</v>
      </c>
      <c r="DNL1000" s="10" t="s">
        <v>109</v>
      </c>
      <c r="DNM1000" s="10" t="s">
        <v>109</v>
      </c>
      <c r="DNN1000" s="10" t="s">
        <v>109</v>
      </c>
      <c r="DNO1000" s="10" t="s">
        <v>109</v>
      </c>
      <c r="DNP1000" s="10" t="s">
        <v>109</v>
      </c>
      <c r="DNQ1000" s="10" t="s">
        <v>109</v>
      </c>
      <c r="DNR1000" s="10" t="s">
        <v>109</v>
      </c>
      <c r="DNS1000" s="10" t="s">
        <v>109</v>
      </c>
      <c r="DNT1000" s="10" t="s">
        <v>109</v>
      </c>
      <c r="DNU1000" s="10" t="s">
        <v>109</v>
      </c>
      <c r="DNV1000" s="10" t="s">
        <v>109</v>
      </c>
      <c r="DNW1000" s="10" t="s">
        <v>109</v>
      </c>
      <c r="DNX1000" s="10" t="s">
        <v>109</v>
      </c>
      <c r="DNY1000" s="10" t="s">
        <v>109</v>
      </c>
      <c r="DNZ1000" s="10" t="s">
        <v>109</v>
      </c>
      <c r="DOA1000" s="10" t="s">
        <v>109</v>
      </c>
      <c r="DOB1000" s="10" t="s">
        <v>109</v>
      </c>
      <c r="DOC1000" s="10" t="s">
        <v>109</v>
      </c>
      <c r="DOD1000" s="10" t="s">
        <v>109</v>
      </c>
      <c r="DOE1000" s="10" t="s">
        <v>109</v>
      </c>
      <c r="DOF1000" s="10" t="s">
        <v>109</v>
      </c>
      <c r="DOG1000" s="10" t="s">
        <v>109</v>
      </c>
      <c r="DOH1000" s="10" t="s">
        <v>109</v>
      </c>
      <c r="DOI1000" s="10" t="s">
        <v>109</v>
      </c>
      <c r="DOJ1000" s="10" t="s">
        <v>109</v>
      </c>
      <c r="DOK1000" s="10" t="s">
        <v>109</v>
      </c>
      <c r="DOL1000" s="10" t="s">
        <v>109</v>
      </c>
      <c r="DOM1000" s="10" t="s">
        <v>109</v>
      </c>
      <c r="DON1000" s="10" t="s">
        <v>109</v>
      </c>
      <c r="DOO1000" s="10" t="s">
        <v>109</v>
      </c>
      <c r="DOP1000" s="10" t="s">
        <v>109</v>
      </c>
      <c r="DOQ1000" s="10" t="s">
        <v>109</v>
      </c>
      <c r="DOR1000" s="10" t="s">
        <v>109</v>
      </c>
      <c r="DOS1000" s="10" t="s">
        <v>109</v>
      </c>
      <c r="DOT1000" s="10" t="s">
        <v>109</v>
      </c>
      <c r="DOU1000" s="10" t="s">
        <v>109</v>
      </c>
      <c r="DOV1000" s="10" t="s">
        <v>109</v>
      </c>
      <c r="DOW1000" s="10" t="s">
        <v>109</v>
      </c>
      <c r="DOX1000" s="10" t="s">
        <v>109</v>
      </c>
      <c r="DOY1000" s="10" t="s">
        <v>109</v>
      </c>
      <c r="DOZ1000" s="10" t="s">
        <v>109</v>
      </c>
      <c r="DPA1000" s="10" t="s">
        <v>109</v>
      </c>
      <c r="DPB1000" s="10" t="s">
        <v>109</v>
      </c>
      <c r="DPC1000" s="10" t="s">
        <v>109</v>
      </c>
      <c r="DPD1000" s="10" t="s">
        <v>109</v>
      </c>
      <c r="DPE1000" s="10" t="s">
        <v>109</v>
      </c>
      <c r="DPF1000" s="10" t="s">
        <v>109</v>
      </c>
      <c r="DPG1000" s="10" t="s">
        <v>109</v>
      </c>
      <c r="DPH1000" s="10" t="s">
        <v>109</v>
      </c>
      <c r="DPI1000" s="10" t="s">
        <v>109</v>
      </c>
      <c r="DPJ1000" s="10" t="s">
        <v>109</v>
      </c>
      <c r="DPK1000" s="10" t="s">
        <v>109</v>
      </c>
      <c r="DPL1000" s="10" t="s">
        <v>109</v>
      </c>
      <c r="DPM1000" s="10" t="s">
        <v>109</v>
      </c>
      <c r="DPN1000" s="10" t="s">
        <v>109</v>
      </c>
      <c r="DPO1000" s="10" t="s">
        <v>109</v>
      </c>
      <c r="DPP1000" s="10" t="s">
        <v>109</v>
      </c>
      <c r="DPQ1000" s="10" t="s">
        <v>109</v>
      </c>
      <c r="DPR1000" s="10" t="s">
        <v>109</v>
      </c>
      <c r="DPS1000" s="10" t="s">
        <v>109</v>
      </c>
      <c r="DPT1000" s="10" t="s">
        <v>109</v>
      </c>
      <c r="DPU1000" s="10" t="s">
        <v>109</v>
      </c>
      <c r="DPV1000" s="10" t="s">
        <v>109</v>
      </c>
      <c r="DPW1000" s="10" t="s">
        <v>109</v>
      </c>
      <c r="DPX1000" s="10" t="s">
        <v>109</v>
      </c>
      <c r="DPY1000" s="10" t="s">
        <v>109</v>
      </c>
      <c r="DPZ1000" s="10" t="s">
        <v>109</v>
      </c>
      <c r="DQA1000" s="10" t="s">
        <v>109</v>
      </c>
      <c r="DQB1000" s="10" t="s">
        <v>109</v>
      </c>
      <c r="DQC1000" s="10" t="s">
        <v>109</v>
      </c>
      <c r="DQD1000" s="10" t="s">
        <v>109</v>
      </c>
      <c r="DQE1000" s="10" t="s">
        <v>109</v>
      </c>
      <c r="DQF1000" s="10" t="s">
        <v>109</v>
      </c>
      <c r="DQG1000" s="10" t="s">
        <v>109</v>
      </c>
      <c r="DQH1000" s="10" t="s">
        <v>109</v>
      </c>
      <c r="DQI1000" s="10" t="s">
        <v>109</v>
      </c>
      <c r="DQJ1000" s="10" t="s">
        <v>109</v>
      </c>
      <c r="DQK1000" s="10" t="s">
        <v>109</v>
      </c>
      <c r="DQL1000" s="10" t="s">
        <v>109</v>
      </c>
      <c r="DQM1000" s="10" t="s">
        <v>109</v>
      </c>
      <c r="DQN1000" s="10" t="s">
        <v>109</v>
      </c>
      <c r="DQO1000" s="10" t="s">
        <v>109</v>
      </c>
      <c r="DQP1000" s="10" t="s">
        <v>109</v>
      </c>
      <c r="DQQ1000" s="10" t="s">
        <v>109</v>
      </c>
      <c r="DQR1000" s="10" t="s">
        <v>109</v>
      </c>
      <c r="DQS1000" s="10" t="s">
        <v>109</v>
      </c>
      <c r="DQT1000" s="10" t="s">
        <v>109</v>
      </c>
      <c r="DQU1000" s="10" t="s">
        <v>109</v>
      </c>
      <c r="DQV1000" s="10" t="s">
        <v>109</v>
      </c>
      <c r="DQW1000" s="10" t="s">
        <v>109</v>
      </c>
      <c r="DQX1000" s="10" t="s">
        <v>109</v>
      </c>
      <c r="DQY1000" s="10" t="s">
        <v>109</v>
      </c>
      <c r="DQZ1000" s="10" t="s">
        <v>109</v>
      </c>
      <c r="DRA1000" s="10" t="s">
        <v>109</v>
      </c>
      <c r="DRB1000" s="10" t="s">
        <v>109</v>
      </c>
      <c r="DRC1000" s="10" t="s">
        <v>109</v>
      </c>
      <c r="DRD1000" s="10" t="s">
        <v>109</v>
      </c>
      <c r="DRE1000" s="10" t="s">
        <v>109</v>
      </c>
      <c r="DRF1000" s="10" t="s">
        <v>109</v>
      </c>
      <c r="DRG1000" s="10" t="s">
        <v>109</v>
      </c>
      <c r="DRH1000" s="10" t="s">
        <v>109</v>
      </c>
      <c r="DRI1000" s="10" t="s">
        <v>109</v>
      </c>
      <c r="DRJ1000" s="10" t="s">
        <v>109</v>
      </c>
      <c r="DRK1000" s="10" t="s">
        <v>109</v>
      </c>
      <c r="DRL1000" s="10" t="s">
        <v>109</v>
      </c>
      <c r="DRM1000" s="10" t="s">
        <v>109</v>
      </c>
      <c r="DRN1000" s="10" t="s">
        <v>109</v>
      </c>
      <c r="DRO1000" s="10" t="s">
        <v>109</v>
      </c>
      <c r="DRP1000" s="10" t="s">
        <v>109</v>
      </c>
      <c r="DRQ1000" s="10" t="s">
        <v>109</v>
      </c>
      <c r="DRR1000" s="10" t="s">
        <v>109</v>
      </c>
      <c r="DRS1000" s="10" t="s">
        <v>109</v>
      </c>
      <c r="DRT1000" s="10" t="s">
        <v>109</v>
      </c>
      <c r="DRU1000" s="10" t="s">
        <v>109</v>
      </c>
      <c r="DRV1000" s="10" t="s">
        <v>109</v>
      </c>
      <c r="DRW1000" s="10" t="s">
        <v>109</v>
      </c>
      <c r="DRX1000" s="10" t="s">
        <v>109</v>
      </c>
      <c r="DRY1000" s="10" t="s">
        <v>109</v>
      </c>
      <c r="DRZ1000" s="10" t="s">
        <v>109</v>
      </c>
      <c r="DSA1000" s="10" t="s">
        <v>109</v>
      </c>
      <c r="DSB1000" s="10" t="s">
        <v>109</v>
      </c>
      <c r="DSC1000" s="10" t="s">
        <v>109</v>
      </c>
      <c r="DSD1000" s="10" t="s">
        <v>109</v>
      </c>
      <c r="DSE1000" s="10" t="s">
        <v>109</v>
      </c>
      <c r="DSF1000" s="10" t="s">
        <v>109</v>
      </c>
      <c r="DSG1000" s="10" t="s">
        <v>109</v>
      </c>
      <c r="DSH1000" s="10" t="s">
        <v>109</v>
      </c>
      <c r="DSI1000" s="10" t="s">
        <v>109</v>
      </c>
      <c r="DSJ1000" s="10" t="s">
        <v>109</v>
      </c>
      <c r="DSK1000" s="10" t="s">
        <v>109</v>
      </c>
      <c r="DSL1000" s="10" t="s">
        <v>109</v>
      </c>
      <c r="DSM1000" s="10" t="s">
        <v>109</v>
      </c>
      <c r="DSN1000" s="10" t="s">
        <v>109</v>
      </c>
      <c r="DSO1000" s="10" t="s">
        <v>109</v>
      </c>
      <c r="DSP1000" s="10" t="s">
        <v>109</v>
      </c>
      <c r="DSQ1000" s="10" t="s">
        <v>109</v>
      </c>
      <c r="DSR1000" s="10" t="s">
        <v>109</v>
      </c>
      <c r="DSS1000" s="10" t="s">
        <v>109</v>
      </c>
      <c r="DST1000" s="10" t="s">
        <v>109</v>
      </c>
      <c r="DSU1000" s="10" t="s">
        <v>109</v>
      </c>
      <c r="DSV1000" s="10" t="s">
        <v>109</v>
      </c>
      <c r="DSW1000" s="10" t="s">
        <v>109</v>
      </c>
      <c r="DSX1000" s="10" t="s">
        <v>109</v>
      </c>
      <c r="DSY1000" s="10" t="s">
        <v>109</v>
      </c>
      <c r="DSZ1000" s="10" t="s">
        <v>109</v>
      </c>
      <c r="DTA1000" s="10" t="s">
        <v>109</v>
      </c>
      <c r="DTB1000" s="10" t="s">
        <v>109</v>
      </c>
      <c r="DTC1000" s="10" t="s">
        <v>109</v>
      </c>
      <c r="DTD1000" s="10" t="s">
        <v>109</v>
      </c>
      <c r="DTE1000" s="10" t="s">
        <v>109</v>
      </c>
      <c r="DTF1000" s="10" t="s">
        <v>109</v>
      </c>
      <c r="DTG1000" s="10" t="s">
        <v>109</v>
      </c>
      <c r="DTH1000" s="10" t="s">
        <v>109</v>
      </c>
      <c r="DTI1000" s="10" t="s">
        <v>109</v>
      </c>
      <c r="DTJ1000" s="10" t="s">
        <v>109</v>
      </c>
      <c r="DTK1000" s="10" t="s">
        <v>109</v>
      </c>
      <c r="DTL1000" s="10" t="s">
        <v>109</v>
      </c>
      <c r="DTM1000" s="10" t="s">
        <v>109</v>
      </c>
      <c r="DTN1000" s="10" t="s">
        <v>109</v>
      </c>
      <c r="DTO1000" s="10" t="s">
        <v>109</v>
      </c>
      <c r="DTP1000" s="10" t="s">
        <v>109</v>
      </c>
      <c r="DTQ1000" s="10" t="s">
        <v>109</v>
      </c>
      <c r="DTR1000" s="10" t="s">
        <v>109</v>
      </c>
      <c r="DTS1000" s="10" t="s">
        <v>109</v>
      </c>
      <c r="DTT1000" s="10" t="s">
        <v>109</v>
      </c>
      <c r="DTU1000" s="10" t="s">
        <v>109</v>
      </c>
      <c r="DTV1000" s="10" t="s">
        <v>109</v>
      </c>
      <c r="DTW1000" s="10" t="s">
        <v>109</v>
      </c>
      <c r="DTX1000" s="10" t="s">
        <v>109</v>
      </c>
      <c r="DTY1000" s="10" t="s">
        <v>109</v>
      </c>
      <c r="DTZ1000" s="10" t="s">
        <v>109</v>
      </c>
      <c r="DUA1000" s="10" t="s">
        <v>109</v>
      </c>
      <c r="DUB1000" s="10" t="s">
        <v>109</v>
      </c>
      <c r="DUC1000" s="10" t="s">
        <v>109</v>
      </c>
      <c r="DUD1000" s="10" t="s">
        <v>109</v>
      </c>
      <c r="DUE1000" s="10" t="s">
        <v>109</v>
      </c>
      <c r="DUF1000" s="10" t="s">
        <v>109</v>
      </c>
      <c r="DUG1000" s="10" t="s">
        <v>109</v>
      </c>
      <c r="DUH1000" s="10" t="s">
        <v>109</v>
      </c>
      <c r="DUI1000" s="10" t="s">
        <v>109</v>
      </c>
      <c r="DUJ1000" s="10" t="s">
        <v>109</v>
      </c>
      <c r="DUK1000" s="10" t="s">
        <v>109</v>
      </c>
      <c r="DUL1000" s="10" t="s">
        <v>109</v>
      </c>
      <c r="DUM1000" s="10" t="s">
        <v>109</v>
      </c>
      <c r="DUN1000" s="10" t="s">
        <v>109</v>
      </c>
      <c r="DUO1000" s="10" t="s">
        <v>109</v>
      </c>
      <c r="DUP1000" s="10" t="s">
        <v>109</v>
      </c>
      <c r="DUQ1000" s="10" t="s">
        <v>109</v>
      </c>
      <c r="DUR1000" s="10" t="s">
        <v>109</v>
      </c>
      <c r="DUS1000" s="10" t="s">
        <v>109</v>
      </c>
      <c r="DUT1000" s="10" t="s">
        <v>109</v>
      </c>
      <c r="DUU1000" s="10" t="s">
        <v>109</v>
      </c>
      <c r="DUV1000" s="10" t="s">
        <v>109</v>
      </c>
      <c r="DUW1000" s="10" t="s">
        <v>109</v>
      </c>
      <c r="DUX1000" s="10" t="s">
        <v>109</v>
      </c>
      <c r="DUY1000" s="10" t="s">
        <v>109</v>
      </c>
      <c r="DUZ1000" s="10" t="s">
        <v>109</v>
      </c>
      <c r="DVA1000" s="10" t="s">
        <v>109</v>
      </c>
      <c r="DVB1000" s="10" t="s">
        <v>109</v>
      </c>
      <c r="DVC1000" s="10" t="s">
        <v>109</v>
      </c>
      <c r="DVD1000" s="10" t="s">
        <v>109</v>
      </c>
      <c r="DVE1000" s="10" t="s">
        <v>109</v>
      </c>
      <c r="DVF1000" s="10" t="s">
        <v>109</v>
      </c>
      <c r="DVG1000" s="10" t="s">
        <v>109</v>
      </c>
      <c r="DVH1000" s="10" t="s">
        <v>109</v>
      </c>
      <c r="DVI1000" s="10" t="s">
        <v>109</v>
      </c>
      <c r="DVJ1000" s="10" t="s">
        <v>109</v>
      </c>
      <c r="DVK1000" s="10" t="s">
        <v>109</v>
      </c>
      <c r="DVL1000" s="10" t="s">
        <v>109</v>
      </c>
      <c r="DVM1000" s="10" t="s">
        <v>109</v>
      </c>
      <c r="DVN1000" s="10" t="s">
        <v>109</v>
      </c>
      <c r="DVO1000" s="10" t="s">
        <v>109</v>
      </c>
      <c r="DVP1000" s="10" t="s">
        <v>109</v>
      </c>
      <c r="DVQ1000" s="10" t="s">
        <v>109</v>
      </c>
      <c r="DVR1000" s="10" t="s">
        <v>109</v>
      </c>
      <c r="DVS1000" s="10" t="s">
        <v>109</v>
      </c>
      <c r="DVT1000" s="10" t="s">
        <v>109</v>
      </c>
      <c r="DVU1000" s="10" t="s">
        <v>109</v>
      </c>
      <c r="DVV1000" s="10" t="s">
        <v>109</v>
      </c>
      <c r="DVW1000" s="10" t="s">
        <v>109</v>
      </c>
      <c r="DVX1000" s="10" t="s">
        <v>109</v>
      </c>
      <c r="DVY1000" s="10" t="s">
        <v>109</v>
      </c>
      <c r="DVZ1000" s="10" t="s">
        <v>109</v>
      </c>
      <c r="DWA1000" s="10" t="s">
        <v>109</v>
      </c>
      <c r="DWB1000" s="10" t="s">
        <v>109</v>
      </c>
      <c r="DWC1000" s="10" t="s">
        <v>109</v>
      </c>
      <c r="DWD1000" s="10" t="s">
        <v>109</v>
      </c>
      <c r="DWE1000" s="10" t="s">
        <v>109</v>
      </c>
      <c r="DWF1000" s="10" t="s">
        <v>109</v>
      </c>
      <c r="DWG1000" s="10" t="s">
        <v>109</v>
      </c>
      <c r="DWH1000" s="10" t="s">
        <v>109</v>
      </c>
      <c r="DWI1000" s="10" t="s">
        <v>109</v>
      </c>
      <c r="DWJ1000" s="10" t="s">
        <v>109</v>
      </c>
      <c r="DWK1000" s="10" t="s">
        <v>109</v>
      </c>
      <c r="DWL1000" s="10" t="s">
        <v>109</v>
      </c>
      <c r="DWM1000" s="10" t="s">
        <v>109</v>
      </c>
      <c r="DWN1000" s="10" t="s">
        <v>109</v>
      </c>
      <c r="DWO1000" s="10" t="s">
        <v>109</v>
      </c>
      <c r="DWP1000" s="10" t="s">
        <v>109</v>
      </c>
      <c r="DWQ1000" s="10" t="s">
        <v>109</v>
      </c>
      <c r="DWR1000" s="10" t="s">
        <v>109</v>
      </c>
      <c r="DWS1000" s="10" t="s">
        <v>109</v>
      </c>
      <c r="DWT1000" s="10" t="s">
        <v>109</v>
      </c>
      <c r="DWU1000" s="10" t="s">
        <v>109</v>
      </c>
      <c r="DWV1000" s="10" t="s">
        <v>109</v>
      </c>
      <c r="DWW1000" s="10" t="s">
        <v>109</v>
      </c>
      <c r="DWX1000" s="10" t="s">
        <v>109</v>
      </c>
      <c r="DWY1000" s="10" t="s">
        <v>109</v>
      </c>
      <c r="DWZ1000" s="10" t="s">
        <v>109</v>
      </c>
      <c r="DXA1000" s="10" t="s">
        <v>109</v>
      </c>
      <c r="DXB1000" s="10" t="s">
        <v>109</v>
      </c>
      <c r="DXC1000" s="10" t="s">
        <v>109</v>
      </c>
      <c r="DXD1000" s="10" t="s">
        <v>109</v>
      </c>
      <c r="DXE1000" s="10" t="s">
        <v>109</v>
      </c>
      <c r="DXF1000" s="10" t="s">
        <v>109</v>
      </c>
      <c r="DXG1000" s="10" t="s">
        <v>109</v>
      </c>
      <c r="DXH1000" s="10" t="s">
        <v>109</v>
      </c>
      <c r="DXI1000" s="10" t="s">
        <v>109</v>
      </c>
      <c r="DXJ1000" s="10" t="s">
        <v>109</v>
      </c>
      <c r="DXK1000" s="10" t="s">
        <v>109</v>
      </c>
      <c r="DXL1000" s="10" t="s">
        <v>109</v>
      </c>
      <c r="DXM1000" s="10" t="s">
        <v>109</v>
      </c>
      <c r="DXN1000" s="10" t="s">
        <v>109</v>
      </c>
      <c r="DXO1000" s="10" t="s">
        <v>109</v>
      </c>
      <c r="DXP1000" s="10" t="s">
        <v>109</v>
      </c>
      <c r="DXQ1000" s="10" t="s">
        <v>109</v>
      </c>
      <c r="DXR1000" s="10" t="s">
        <v>109</v>
      </c>
      <c r="DXS1000" s="10" t="s">
        <v>109</v>
      </c>
      <c r="DXT1000" s="10" t="s">
        <v>109</v>
      </c>
      <c r="DXU1000" s="10" t="s">
        <v>109</v>
      </c>
      <c r="DXV1000" s="10" t="s">
        <v>109</v>
      </c>
      <c r="DXW1000" s="10" t="s">
        <v>109</v>
      </c>
      <c r="DXX1000" s="10" t="s">
        <v>109</v>
      </c>
      <c r="DXY1000" s="10" t="s">
        <v>109</v>
      </c>
      <c r="DXZ1000" s="10" t="s">
        <v>109</v>
      </c>
      <c r="DYA1000" s="10" t="s">
        <v>109</v>
      </c>
      <c r="DYB1000" s="10" t="s">
        <v>109</v>
      </c>
      <c r="DYC1000" s="10" t="s">
        <v>109</v>
      </c>
      <c r="DYD1000" s="10" t="s">
        <v>109</v>
      </c>
      <c r="DYE1000" s="10" t="s">
        <v>109</v>
      </c>
      <c r="DYF1000" s="10" t="s">
        <v>109</v>
      </c>
      <c r="DYG1000" s="10" t="s">
        <v>109</v>
      </c>
      <c r="DYH1000" s="10" t="s">
        <v>109</v>
      </c>
      <c r="DYI1000" s="10" t="s">
        <v>109</v>
      </c>
      <c r="DYJ1000" s="10" t="s">
        <v>109</v>
      </c>
      <c r="DYK1000" s="10" t="s">
        <v>109</v>
      </c>
      <c r="DYL1000" s="10" t="s">
        <v>109</v>
      </c>
      <c r="DYM1000" s="10" t="s">
        <v>109</v>
      </c>
      <c r="DYN1000" s="10" t="s">
        <v>109</v>
      </c>
      <c r="DYO1000" s="10" t="s">
        <v>109</v>
      </c>
      <c r="DYP1000" s="10" t="s">
        <v>109</v>
      </c>
      <c r="DYQ1000" s="10" t="s">
        <v>109</v>
      </c>
      <c r="DYR1000" s="10" t="s">
        <v>109</v>
      </c>
      <c r="DYS1000" s="10" t="s">
        <v>109</v>
      </c>
      <c r="DYT1000" s="10" t="s">
        <v>109</v>
      </c>
      <c r="DYU1000" s="10" t="s">
        <v>109</v>
      </c>
      <c r="DYV1000" s="10" t="s">
        <v>109</v>
      </c>
      <c r="DYW1000" s="10" t="s">
        <v>109</v>
      </c>
      <c r="DYX1000" s="10" t="s">
        <v>109</v>
      </c>
      <c r="DYY1000" s="10" t="s">
        <v>109</v>
      </c>
      <c r="DYZ1000" s="10" t="s">
        <v>109</v>
      </c>
      <c r="DZA1000" s="10" t="s">
        <v>109</v>
      </c>
      <c r="DZB1000" s="10" t="s">
        <v>109</v>
      </c>
      <c r="DZC1000" s="10" t="s">
        <v>109</v>
      </c>
      <c r="DZD1000" s="10" t="s">
        <v>109</v>
      </c>
      <c r="DZE1000" s="10" t="s">
        <v>109</v>
      </c>
      <c r="DZF1000" s="10" t="s">
        <v>109</v>
      </c>
      <c r="DZG1000" s="10" t="s">
        <v>109</v>
      </c>
      <c r="DZH1000" s="10" t="s">
        <v>109</v>
      </c>
      <c r="DZI1000" s="10" t="s">
        <v>109</v>
      </c>
      <c r="DZJ1000" s="10" t="s">
        <v>109</v>
      </c>
      <c r="DZK1000" s="10" t="s">
        <v>109</v>
      </c>
      <c r="DZL1000" s="10" t="s">
        <v>109</v>
      </c>
      <c r="DZM1000" s="10" t="s">
        <v>109</v>
      </c>
      <c r="DZN1000" s="10" t="s">
        <v>109</v>
      </c>
      <c r="DZO1000" s="10" t="s">
        <v>109</v>
      </c>
      <c r="DZP1000" s="10" t="s">
        <v>109</v>
      </c>
      <c r="DZQ1000" s="10" t="s">
        <v>109</v>
      </c>
      <c r="DZR1000" s="10" t="s">
        <v>109</v>
      </c>
      <c r="DZS1000" s="10" t="s">
        <v>109</v>
      </c>
      <c r="DZT1000" s="10" t="s">
        <v>109</v>
      </c>
      <c r="DZU1000" s="10" t="s">
        <v>109</v>
      </c>
      <c r="DZV1000" s="10" t="s">
        <v>109</v>
      </c>
      <c r="DZW1000" s="10" t="s">
        <v>109</v>
      </c>
      <c r="DZX1000" s="10" t="s">
        <v>109</v>
      </c>
      <c r="DZY1000" s="10" t="s">
        <v>109</v>
      </c>
      <c r="DZZ1000" s="10" t="s">
        <v>109</v>
      </c>
      <c r="EAA1000" s="10" t="s">
        <v>109</v>
      </c>
      <c r="EAB1000" s="10" t="s">
        <v>109</v>
      </c>
      <c r="EAC1000" s="10" t="s">
        <v>109</v>
      </c>
      <c r="EAD1000" s="10" t="s">
        <v>109</v>
      </c>
      <c r="EAE1000" s="10" t="s">
        <v>109</v>
      </c>
      <c r="EAF1000" s="10" t="s">
        <v>109</v>
      </c>
      <c r="EAG1000" s="10" t="s">
        <v>109</v>
      </c>
      <c r="EAH1000" s="10" t="s">
        <v>109</v>
      </c>
      <c r="EAI1000" s="10" t="s">
        <v>109</v>
      </c>
      <c r="EAJ1000" s="10" t="s">
        <v>109</v>
      </c>
      <c r="EAK1000" s="10" t="s">
        <v>109</v>
      </c>
      <c r="EAL1000" s="10" t="s">
        <v>109</v>
      </c>
      <c r="EAM1000" s="10" t="s">
        <v>109</v>
      </c>
      <c r="EAN1000" s="10" t="s">
        <v>109</v>
      </c>
      <c r="EAO1000" s="10" t="s">
        <v>109</v>
      </c>
      <c r="EAP1000" s="10" t="s">
        <v>109</v>
      </c>
      <c r="EAQ1000" s="10" t="s">
        <v>109</v>
      </c>
      <c r="EAR1000" s="10" t="s">
        <v>109</v>
      </c>
      <c r="EAS1000" s="10" t="s">
        <v>109</v>
      </c>
      <c r="EAT1000" s="10" t="s">
        <v>109</v>
      </c>
      <c r="EAU1000" s="10" t="s">
        <v>109</v>
      </c>
      <c r="EAV1000" s="10" t="s">
        <v>109</v>
      </c>
      <c r="EAW1000" s="10" t="s">
        <v>109</v>
      </c>
      <c r="EAX1000" s="10" t="s">
        <v>109</v>
      </c>
      <c r="EAY1000" s="10" t="s">
        <v>109</v>
      </c>
      <c r="EAZ1000" s="10" t="s">
        <v>109</v>
      </c>
      <c r="EBA1000" s="10" t="s">
        <v>109</v>
      </c>
      <c r="EBB1000" s="10" t="s">
        <v>109</v>
      </c>
      <c r="EBC1000" s="10" t="s">
        <v>109</v>
      </c>
      <c r="EBD1000" s="10" t="s">
        <v>109</v>
      </c>
      <c r="EBE1000" s="10" t="s">
        <v>109</v>
      </c>
      <c r="EBF1000" s="10" t="s">
        <v>109</v>
      </c>
      <c r="EBG1000" s="10" t="s">
        <v>109</v>
      </c>
      <c r="EBH1000" s="10" t="s">
        <v>109</v>
      </c>
      <c r="EBI1000" s="10" t="s">
        <v>109</v>
      </c>
      <c r="EBJ1000" s="10" t="s">
        <v>109</v>
      </c>
      <c r="EBK1000" s="10" t="s">
        <v>109</v>
      </c>
      <c r="EBL1000" s="10" t="s">
        <v>109</v>
      </c>
      <c r="EBM1000" s="10" t="s">
        <v>109</v>
      </c>
      <c r="EBN1000" s="10" t="s">
        <v>109</v>
      </c>
      <c r="EBO1000" s="10" t="s">
        <v>109</v>
      </c>
      <c r="EBP1000" s="10" t="s">
        <v>109</v>
      </c>
      <c r="EBQ1000" s="10" t="s">
        <v>109</v>
      </c>
      <c r="EBR1000" s="10" t="s">
        <v>109</v>
      </c>
      <c r="EBS1000" s="10" t="s">
        <v>109</v>
      </c>
      <c r="EBT1000" s="10" t="s">
        <v>109</v>
      </c>
      <c r="EBU1000" s="10" t="s">
        <v>109</v>
      </c>
      <c r="EBV1000" s="10" t="s">
        <v>109</v>
      </c>
      <c r="EBW1000" s="10" t="s">
        <v>109</v>
      </c>
      <c r="EBX1000" s="10" t="s">
        <v>109</v>
      </c>
      <c r="EBY1000" s="10" t="s">
        <v>109</v>
      </c>
      <c r="EBZ1000" s="10" t="s">
        <v>109</v>
      </c>
      <c r="ECA1000" s="10" t="s">
        <v>109</v>
      </c>
      <c r="ECB1000" s="10" t="s">
        <v>109</v>
      </c>
      <c r="ECC1000" s="10" t="s">
        <v>109</v>
      </c>
      <c r="ECD1000" s="10" t="s">
        <v>109</v>
      </c>
      <c r="ECE1000" s="10" t="s">
        <v>109</v>
      </c>
      <c r="ECF1000" s="10" t="s">
        <v>109</v>
      </c>
      <c r="ECG1000" s="10" t="s">
        <v>109</v>
      </c>
      <c r="ECH1000" s="10" t="s">
        <v>109</v>
      </c>
      <c r="ECI1000" s="10" t="s">
        <v>109</v>
      </c>
      <c r="ECJ1000" s="10" t="s">
        <v>109</v>
      </c>
      <c r="ECK1000" s="10" t="s">
        <v>109</v>
      </c>
      <c r="ECL1000" s="10" t="s">
        <v>109</v>
      </c>
      <c r="ECM1000" s="10" t="s">
        <v>109</v>
      </c>
      <c r="ECN1000" s="10" t="s">
        <v>109</v>
      </c>
      <c r="ECO1000" s="10" t="s">
        <v>109</v>
      </c>
      <c r="ECP1000" s="10" t="s">
        <v>109</v>
      </c>
      <c r="ECQ1000" s="10" t="s">
        <v>109</v>
      </c>
      <c r="ECR1000" s="10" t="s">
        <v>109</v>
      </c>
      <c r="ECS1000" s="10" t="s">
        <v>109</v>
      </c>
      <c r="ECT1000" s="10" t="s">
        <v>109</v>
      </c>
      <c r="ECU1000" s="10" t="s">
        <v>109</v>
      </c>
      <c r="ECV1000" s="10" t="s">
        <v>109</v>
      </c>
      <c r="ECW1000" s="10" t="s">
        <v>109</v>
      </c>
      <c r="ECX1000" s="10" t="s">
        <v>109</v>
      </c>
      <c r="ECY1000" s="10" t="s">
        <v>109</v>
      </c>
      <c r="ECZ1000" s="10" t="s">
        <v>109</v>
      </c>
      <c r="EDA1000" s="10" t="s">
        <v>109</v>
      </c>
      <c r="EDB1000" s="10" t="s">
        <v>109</v>
      </c>
      <c r="EDC1000" s="10" t="s">
        <v>109</v>
      </c>
      <c r="EDD1000" s="10" t="s">
        <v>109</v>
      </c>
      <c r="EDE1000" s="10" t="s">
        <v>109</v>
      </c>
      <c r="EDF1000" s="10" t="s">
        <v>109</v>
      </c>
      <c r="EDG1000" s="10" t="s">
        <v>109</v>
      </c>
      <c r="EDH1000" s="10" t="s">
        <v>109</v>
      </c>
      <c r="EDI1000" s="10" t="s">
        <v>109</v>
      </c>
      <c r="EDJ1000" s="10" t="s">
        <v>109</v>
      </c>
      <c r="EDK1000" s="10" t="s">
        <v>109</v>
      </c>
      <c r="EDL1000" s="10" t="s">
        <v>109</v>
      </c>
      <c r="EDM1000" s="10" t="s">
        <v>109</v>
      </c>
      <c r="EDN1000" s="10" t="s">
        <v>109</v>
      </c>
      <c r="EDO1000" s="10" t="s">
        <v>109</v>
      </c>
      <c r="EDP1000" s="10" t="s">
        <v>109</v>
      </c>
      <c r="EDQ1000" s="10" t="s">
        <v>109</v>
      </c>
      <c r="EDR1000" s="10" t="s">
        <v>109</v>
      </c>
      <c r="EDS1000" s="10" t="s">
        <v>109</v>
      </c>
      <c r="EDT1000" s="10" t="s">
        <v>109</v>
      </c>
      <c r="EDU1000" s="10" t="s">
        <v>109</v>
      </c>
      <c r="EDV1000" s="10" t="s">
        <v>109</v>
      </c>
      <c r="EDW1000" s="10" t="s">
        <v>109</v>
      </c>
      <c r="EDX1000" s="10" t="s">
        <v>109</v>
      </c>
      <c r="EDY1000" s="10" t="s">
        <v>109</v>
      </c>
      <c r="EDZ1000" s="10" t="s">
        <v>109</v>
      </c>
      <c r="EEA1000" s="10" t="s">
        <v>109</v>
      </c>
      <c r="EEB1000" s="10" t="s">
        <v>109</v>
      </c>
      <c r="EEC1000" s="10" t="s">
        <v>109</v>
      </c>
      <c r="EED1000" s="10" t="s">
        <v>109</v>
      </c>
      <c r="EEE1000" s="10" t="s">
        <v>109</v>
      </c>
      <c r="EEF1000" s="10" t="s">
        <v>109</v>
      </c>
      <c r="EEG1000" s="10" t="s">
        <v>109</v>
      </c>
      <c r="EEH1000" s="10" t="s">
        <v>109</v>
      </c>
      <c r="EEI1000" s="10" t="s">
        <v>109</v>
      </c>
      <c r="EEJ1000" s="10" t="s">
        <v>109</v>
      </c>
      <c r="EEK1000" s="10" t="s">
        <v>109</v>
      </c>
      <c r="EEL1000" s="10" t="s">
        <v>109</v>
      </c>
      <c r="EEM1000" s="10" t="s">
        <v>109</v>
      </c>
      <c r="EEN1000" s="10" t="s">
        <v>109</v>
      </c>
      <c r="EEO1000" s="10" t="s">
        <v>109</v>
      </c>
      <c r="EEP1000" s="10" t="s">
        <v>109</v>
      </c>
      <c r="EEQ1000" s="10" t="s">
        <v>109</v>
      </c>
      <c r="EER1000" s="10" t="s">
        <v>109</v>
      </c>
      <c r="EES1000" s="10" t="s">
        <v>109</v>
      </c>
      <c r="EET1000" s="10" t="s">
        <v>109</v>
      </c>
      <c r="EEU1000" s="10" t="s">
        <v>109</v>
      </c>
      <c r="EEV1000" s="10" t="s">
        <v>109</v>
      </c>
      <c r="EEW1000" s="10" t="s">
        <v>109</v>
      </c>
      <c r="EEX1000" s="10" t="s">
        <v>109</v>
      </c>
      <c r="EEY1000" s="10" t="s">
        <v>109</v>
      </c>
      <c r="EEZ1000" s="10" t="s">
        <v>109</v>
      </c>
      <c r="EFA1000" s="10" t="s">
        <v>109</v>
      </c>
      <c r="EFB1000" s="10" t="s">
        <v>109</v>
      </c>
      <c r="EFC1000" s="10" t="s">
        <v>109</v>
      </c>
      <c r="EFD1000" s="10" t="s">
        <v>109</v>
      </c>
      <c r="EFE1000" s="10" t="s">
        <v>109</v>
      </c>
      <c r="EFF1000" s="10" t="s">
        <v>109</v>
      </c>
      <c r="EFG1000" s="10" t="s">
        <v>109</v>
      </c>
      <c r="EFH1000" s="10" t="s">
        <v>109</v>
      </c>
      <c r="EFI1000" s="10" t="s">
        <v>109</v>
      </c>
      <c r="EFJ1000" s="10" t="s">
        <v>109</v>
      </c>
      <c r="EFK1000" s="10" t="s">
        <v>109</v>
      </c>
      <c r="EFL1000" s="10" t="s">
        <v>109</v>
      </c>
      <c r="EFM1000" s="10" t="s">
        <v>109</v>
      </c>
      <c r="EFN1000" s="10" t="s">
        <v>109</v>
      </c>
      <c r="EFO1000" s="10" t="s">
        <v>109</v>
      </c>
      <c r="EFP1000" s="10" t="s">
        <v>109</v>
      </c>
      <c r="EFQ1000" s="10" t="s">
        <v>109</v>
      </c>
      <c r="EFR1000" s="10" t="s">
        <v>109</v>
      </c>
      <c r="EFS1000" s="10" t="s">
        <v>109</v>
      </c>
      <c r="EFT1000" s="10" t="s">
        <v>109</v>
      </c>
      <c r="EFU1000" s="10" t="s">
        <v>109</v>
      </c>
      <c r="EFV1000" s="10" t="s">
        <v>109</v>
      </c>
      <c r="EFW1000" s="10" t="s">
        <v>109</v>
      </c>
      <c r="EFX1000" s="10" t="s">
        <v>109</v>
      </c>
      <c r="EFY1000" s="10" t="s">
        <v>109</v>
      </c>
      <c r="EFZ1000" s="10" t="s">
        <v>109</v>
      </c>
      <c r="EGA1000" s="10" t="s">
        <v>109</v>
      </c>
      <c r="EGB1000" s="10" t="s">
        <v>109</v>
      </c>
      <c r="EGC1000" s="10" t="s">
        <v>109</v>
      </c>
      <c r="EGD1000" s="10" t="s">
        <v>109</v>
      </c>
      <c r="EGE1000" s="10" t="s">
        <v>109</v>
      </c>
      <c r="EGF1000" s="10" t="s">
        <v>109</v>
      </c>
      <c r="EGG1000" s="10" t="s">
        <v>109</v>
      </c>
      <c r="EGH1000" s="10" t="s">
        <v>109</v>
      </c>
      <c r="EGI1000" s="10" t="s">
        <v>109</v>
      </c>
      <c r="EGJ1000" s="10" t="s">
        <v>109</v>
      </c>
      <c r="EGK1000" s="10" t="s">
        <v>109</v>
      </c>
      <c r="EGL1000" s="10" t="s">
        <v>109</v>
      </c>
      <c r="EGM1000" s="10" t="s">
        <v>109</v>
      </c>
      <c r="EGN1000" s="10" t="s">
        <v>109</v>
      </c>
      <c r="EGO1000" s="10" t="s">
        <v>109</v>
      </c>
      <c r="EGP1000" s="10" t="s">
        <v>109</v>
      </c>
      <c r="EGQ1000" s="10" t="s">
        <v>109</v>
      </c>
      <c r="EGR1000" s="10" t="s">
        <v>109</v>
      </c>
      <c r="EGS1000" s="10" t="s">
        <v>109</v>
      </c>
      <c r="EGT1000" s="10" t="s">
        <v>109</v>
      </c>
      <c r="EGU1000" s="10" t="s">
        <v>109</v>
      </c>
      <c r="EGV1000" s="10" t="s">
        <v>109</v>
      </c>
      <c r="EGW1000" s="10" t="s">
        <v>109</v>
      </c>
      <c r="EGX1000" s="10" t="s">
        <v>109</v>
      </c>
      <c r="EGY1000" s="10" t="s">
        <v>109</v>
      </c>
      <c r="EGZ1000" s="10" t="s">
        <v>109</v>
      </c>
      <c r="EHA1000" s="10" t="s">
        <v>109</v>
      </c>
      <c r="EHB1000" s="10" t="s">
        <v>109</v>
      </c>
      <c r="EHC1000" s="10" t="s">
        <v>109</v>
      </c>
      <c r="EHD1000" s="10" t="s">
        <v>109</v>
      </c>
      <c r="EHE1000" s="10" t="s">
        <v>109</v>
      </c>
      <c r="EHF1000" s="10" t="s">
        <v>109</v>
      </c>
      <c r="EHG1000" s="10" t="s">
        <v>109</v>
      </c>
      <c r="EHH1000" s="10" t="s">
        <v>109</v>
      </c>
      <c r="EHI1000" s="10" t="s">
        <v>109</v>
      </c>
      <c r="EHJ1000" s="10" t="s">
        <v>109</v>
      </c>
      <c r="EHK1000" s="10" t="s">
        <v>109</v>
      </c>
      <c r="EHL1000" s="10" t="s">
        <v>109</v>
      </c>
      <c r="EHM1000" s="10" t="s">
        <v>109</v>
      </c>
      <c r="EHN1000" s="10" t="s">
        <v>109</v>
      </c>
      <c r="EHO1000" s="10" t="s">
        <v>109</v>
      </c>
      <c r="EHP1000" s="10" t="s">
        <v>109</v>
      </c>
      <c r="EHQ1000" s="10" t="s">
        <v>109</v>
      </c>
      <c r="EHR1000" s="10" t="s">
        <v>109</v>
      </c>
      <c r="EHS1000" s="10" t="s">
        <v>109</v>
      </c>
      <c r="EHT1000" s="10" t="s">
        <v>109</v>
      </c>
      <c r="EHU1000" s="10" t="s">
        <v>109</v>
      </c>
      <c r="EHV1000" s="10" t="s">
        <v>109</v>
      </c>
      <c r="EHW1000" s="10" t="s">
        <v>109</v>
      </c>
      <c r="EHX1000" s="10" t="s">
        <v>109</v>
      </c>
      <c r="EHY1000" s="10" t="s">
        <v>109</v>
      </c>
      <c r="EHZ1000" s="10" t="s">
        <v>109</v>
      </c>
      <c r="EIA1000" s="10" t="s">
        <v>109</v>
      </c>
      <c r="EIB1000" s="10" t="s">
        <v>109</v>
      </c>
      <c r="EIC1000" s="10" t="s">
        <v>109</v>
      </c>
      <c r="EID1000" s="10" t="s">
        <v>109</v>
      </c>
      <c r="EIE1000" s="10" t="s">
        <v>109</v>
      </c>
      <c r="EIF1000" s="10" t="s">
        <v>109</v>
      </c>
      <c r="EIG1000" s="10" t="s">
        <v>109</v>
      </c>
      <c r="EIH1000" s="10" t="s">
        <v>109</v>
      </c>
      <c r="EII1000" s="10" t="s">
        <v>109</v>
      </c>
      <c r="EIJ1000" s="10" t="s">
        <v>109</v>
      </c>
      <c r="EIK1000" s="10" t="s">
        <v>109</v>
      </c>
      <c r="EIL1000" s="10" t="s">
        <v>109</v>
      </c>
      <c r="EIM1000" s="10" t="s">
        <v>109</v>
      </c>
      <c r="EIN1000" s="10" t="s">
        <v>109</v>
      </c>
      <c r="EIO1000" s="10" t="s">
        <v>109</v>
      </c>
      <c r="EIP1000" s="10" t="s">
        <v>109</v>
      </c>
      <c r="EIQ1000" s="10" t="s">
        <v>109</v>
      </c>
      <c r="EIR1000" s="10" t="s">
        <v>109</v>
      </c>
      <c r="EIS1000" s="10" t="s">
        <v>109</v>
      </c>
      <c r="EIT1000" s="10" t="s">
        <v>109</v>
      </c>
      <c r="EIU1000" s="10" t="s">
        <v>109</v>
      </c>
      <c r="EIV1000" s="10" t="s">
        <v>109</v>
      </c>
      <c r="EIW1000" s="10" t="s">
        <v>109</v>
      </c>
      <c r="EIX1000" s="10" t="s">
        <v>109</v>
      </c>
      <c r="EIY1000" s="10" t="s">
        <v>109</v>
      </c>
      <c r="EIZ1000" s="10" t="s">
        <v>109</v>
      </c>
      <c r="EJA1000" s="10" t="s">
        <v>109</v>
      </c>
      <c r="EJB1000" s="10" t="s">
        <v>109</v>
      </c>
      <c r="EJC1000" s="10" t="s">
        <v>109</v>
      </c>
      <c r="EJD1000" s="10" t="s">
        <v>109</v>
      </c>
      <c r="EJE1000" s="10" t="s">
        <v>109</v>
      </c>
      <c r="EJF1000" s="10" t="s">
        <v>109</v>
      </c>
      <c r="EJG1000" s="10" t="s">
        <v>109</v>
      </c>
      <c r="EJH1000" s="10" t="s">
        <v>109</v>
      </c>
      <c r="EJI1000" s="10" t="s">
        <v>109</v>
      </c>
      <c r="EJJ1000" s="10" t="s">
        <v>109</v>
      </c>
      <c r="EJK1000" s="10" t="s">
        <v>109</v>
      </c>
      <c r="EJL1000" s="10" t="s">
        <v>109</v>
      </c>
      <c r="EJM1000" s="10" t="s">
        <v>109</v>
      </c>
      <c r="EJN1000" s="10" t="s">
        <v>109</v>
      </c>
      <c r="EJO1000" s="10" t="s">
        <v>109</v>
      </c>
      <c r="EJP1000" s="10" t="s">
        <v>109</v>
      </c>
      <c r="EJQ1000" s="10" t="s">
        <v>109</v>
      </c>
      <c r="EJR1000" s="10" t="s">
        <v>109</v>
      </c>
      <c r="EJS1000" s="10" t="s">
        <v>109</v>
      </c>
      <c r="EJT1000" s="10" t="s">
        <v>109</v>
      </c>
      <c r="EJU1000" s="10" t="s">
        <v>109</v>
      </c>
      <c r="EJV1000" s="10" t="s">
        <v>109</v>
      </c>
      <c r="EJW1000" s="10" t="s">
        <v>109</v>
      </c>
      <c r="EJX1000" s="10" t="s">
        <v>109</v>
      </c>
      <c r="EJY1000" s="10" t="s">
        <v>109</v>
      </c>
      <c r="EJZ1000" s="10" t="s">
        <v>109</v>
      </c>
      <c r="EKA1000" s="10" t="s">
        <v>109</v>
      </c>
      <c r="EKB1000" s="10" t="s">
        <v>109</v>
      </c>
      <c r="EKC1000" s="10" t="s">
        <v>109</v>
      </c>
      <c r="EKD1000" s="10" t="s">
        <v>109</v>
      </c>
      <c r="EKE1000" s="10" t="s">
        <v>109</v>
      </c>
      <c r="EKF1000" s="10" t="s">
        <v>109</v>
      </c>
      <c r="EKG1000" s="10" t="s">
        <v>109</v>
      </c>
      <c r="EKH1000" s="10" t="s">
        <v>109</v>
      </c>
      <c r="EKI1000" s="10" t="s">
        <v>109</v>
      </c>
      <c r="EKJ1000" s="10" t="s">
        <v>109</v>
      </c>
      <c r="EKK1000" s="10" t="s">
        <v>109</v>
      </c>
      <c r="EKL1000" s="10" t="s">
        <v>109</v>
      </c>
      <c r="EKM1000" s="10" t="s">
        <v>109</v>
      </c>
      <c r="EKN1000" s="10" t="s">
        <v>109</v>
      </c>
      <c r="EKO1000" s="10" t="s">
        <v>109</v>
      </c>
      <c r="EKP1000" s="10" t="s">
        <v>109</v>
      </c>
      <c r="EKQ1000" s="10" t="s">
        <v>109</v>
      </c>
      <c r="EKR1000" s="10" t="s">
        <v>109</v>
      </c>
      <c r="EKS1000" s="10" t="s">
        <v>109</v>
      </c>
      <c r="EKT1000" s="10" t="s">
        <v>109</v>
      </c>
      <c r="EKU1000" s="10" t="s">
        <v>109</v>
      </c>
      <c r="EKV1000" s="10" t="s">
        <v>109</v>
      </c>
      <c r="EKW1000" s="10" t="s">
        <v>109</v>
      </c>
      <c r="EKX1000" s="10" t="s">
        <v>109</v>
      </c>
      <c r="EKY1000" s="10" t="s">
        <v>109</v>
      </c>
      <c r="EKZ1000" s="10" t="s">
        <v>109</v>
      </c>
      <c r="ELA1000" s="10" t="s">
        <v>109</v>
      </c>
      <c r="ELB1000" s="10" t="s">
        <v>109</v>
      </c>
      <c r="ELC1000" s="10" t="s">
        <v>109</v>
      </c>
      <c r="ELD1000" s="10" t="s">
        <v>109</v>
      </c>
      <c r="ELE1000" s="10" t="s">
        <v>109</v>
      </c>
      <c r="ELF1000" s="10" t="s">
        <v>109</v>
      </c>
      <c r="ELG1000" s="10" t="s">
        <v>109</v>
      </c>
      <c r="ELH1000" s="10" t="s">
        <v>109</v>
      </c>
      <c r="ELI1000" s="10" t="s">
        <v>109</v>
      </c>
      <c r="ELJ1000" s="10" t="s">
        <v>109</v>
      </c>
      <c r="ELK1000" s="10" t="s">
        <v>109</v>
      </c>
      <c r="ELL1000" s="10" t="s">
        <v>109</v>
      </c>
      <c r="ELM1000" s="10" t="s">
        <v>109</v>
      </c>
      <c r="ELN1000" s="10" t="s">
        <v>109</v>
      </c>
      <c r="ELO1000" s="10" t="s">
        <v>109</v>
      </c>
      <c r="ELP1000" s="10" t="s">
        <v>109</v>
      </c>
      <c r="ELQ1000" s="10" t="s">
        <v>109</v>
      </c>
      <c r="ELR1000" s="10" t="s">
        <v>109</v>
      </c>
      <c r="ELS1000" s="10" t="s">
        <v>109</v>
      </c>
      <c r="ELT1000" s="10" t="s">
        <v>109</v>
      </c>
      <c r="ELU1000" s="10" t="s">
        <v>109</v>
      </c>
      <c r="ELV1000" s="10" t="s">
        <v>109</v>
      </c>
      <c r="ELW1000" s="10" t="s">
        <v>109</v>
      </c>
      <c r="ELX1000" s="10" t="s">
        <v>109</v>
      </c>
      <c r="ELY1000" s="10" t="s">
        <v>109</v>
      </c>
      <c r="ELZ1000" s="10" t="s">
        <v>109</v>
      </c>
      <c r="EMA1000" s="10" t="s">
        <v>109</v>
      </c>
      <c r="EMB1000" s="10" t="s">
        <v>109</v>
      </c>
      <c r="EMC1000" s="10" t="s">
        <v>109</v>
      </c>
      <c r="EMD1000" s="10" t="s">
        <v>109</v>
      </c>
      <c r="EME1000" s="10" t="s">
        <v>109</v>
      </c>
      <c r="EMF1000" s="10" t="s">
        <v>109</v>
      </c>
      <c r="EMG1000" s="10" t="s">
        <v>109</v>
      </c>
      <c r="EMH1000" s="10" t="s">
        <v>109</v>
      </c>
      <c r="EMI1000" s="10" t="s">
        <v>109</v>
      </c>
      <c r="EMJ1000" s="10" t="s">
        <v>109</v>
      </c>
      <c r="EMK1000" s="10" t="s">
        <v>109</v>
      </c>
      <c r="EML1000" s="10" t="s">
        <v>109</v>
      </c>
      <c r="EMM1000" s="10" t="s">
        <v>109</v>
      </c>
      <c r="EMN1000" s="10" t="s">
        <v>109</v>
      </c>
      <c r="EMO1000" s="10" t="s">
        <v>109</v>
      </c>
      <c r="EMP1000" s="10" t="s">
        <v>109</v>
      </c>
      <c r="EMQ1000" s="10" t="s">
        <v>109</v>
      </c>
      <c r="EMR1000" s="10" t="s">
        <v>109</v>
      </c>
      <c r="EMS1000" s="10" t="s">
        <v>109</v>
      </c>
      <c r="EMT1000" s="10" t="s">
        <v>109</v>
      </c>
      <c r="EMU1000" s="10" t="s">
        <v>109</v>
      </c>
      <c r="EMV1000" s="10" t="s">
        <v>109</v>
      </c>
      <c r="EMW1000" s="10" t="s">
        <v>109</v>
      </c>
      <c r="EMX1000" s="10" t="s">
        <v>109</v>
      </c>
      <c r="EMY1000" s="10" t="s">
        <v>109</v>
      </c>
      <c r="EMZ1000" s="10" t="s">
        <v>109</v>
      </c>
      <c r="ENA1000" s="10" t="s">
        <v>109</v>
      </c>
      <c r="ENB1000" s="10" t="s">
        <v>109</v>
      </c>
      <c r="ENC1000" s="10" t="s">
        <v>109</v>
      </c>
      <c r="END1000" s="10" t="s">
        <v>109</v>
      </c>
      <c r="ENE1000" s="10" t="s">
        <v>109</v>
      </c>
      <c r="ENF1000" s="10" t="s">
        <v>109</v>
      </c>
      <c r="ENG1000" s="10" t="s">
        <v>109</v>
      </c>
      <c r="ENH1000" s="10" t="s">
        <v>109</v>
      </c>
      <c r="ENI1000" s="10" t="s">
        <v>109</v>
      </c>
      <c r="ENJ1000" s="10" t="s">
        <v>109</v>
      </c>
      <c r="ENK1000" s="10" t="s">
        <v>109</v>
      </c>
      <c r="ENL1000" s="10" t="s">
        <v>109</v>
      </c>
      <c r="ENM1000" s="10" t="s">
        <v>109</v>
      </c>
      <c r="ENN1000" s="10" t="s">
        <v>109</v>
      </c>
      <c r="ENO1000" s="10" t="s">
        <v>109</v>
      </c>
      <c r="ENP1000" s="10" t="s">
        <v>109</v>
      </c>
      <c r="ENQ1000" s="10" t="s">
        <v>109</v>
      </c>
      <c r="ENR1000" s="10" t="s">
        <v>109</v>
      </c>
      <c r="ENS1000" s="10" t="s">
        <v>109</v>
      </c>
      <c r="ENT1000" s="10" t="s">
        <v>109</v>
      </c>
      <c r="ENU1000" s="10" t="s">
        <v>109</v>
      </c>
      <c r="ENV1000" s="10" t="s">
        <v>109</v>
      </c>
      <c r="ENW1000" s="10" t="s">
        <v>109</v>
      </c>
      <c r="ENX1000" s="10" t="s">
        <v>109</v>
      </c>
      <c r="ENY1000" s="10" t="s">
        <v>109</v>
      </c>
      <c r="ENZ1000" s="10" t="s">
        <v>109</v>
      </c>
      <c r="EOA1000" s="10" t="s">
        <v>109</v>
      </c>
      <c r="EOB1000" s="10" t="s">
        <v>109</v>
      </c>
      <c r="EOC1000" s="10" t="s">
        <v>109</v>
      </c>
      <c r="EOD1000" s="10" t="s">
        <v>109</v>
      </c>
      <c r="EOE1000" s="10" t="s">
        <v>109</v>
      </c>
      <c r="EOF1000" s="10" t="s">
        <v>109</v>
      </c>
      <c r="EOG1000" s="10" t="s">
        <v>109</v>
      </c>
      <c r="EOH1000" s="10" t="s">
        <v>109</v>
      </c>
      <c r="EOI1000" s="10" t="s">
        <v>109</v>
      </c>
      <c r="EOJ1000" s="10" t="s">
        <v>109</v>
      </c>
      <c r="EOK1000" s="10" t="s">
        <v>109</v>
      </c>
      <c r="EOL1000" s="10" t="s">
        <v>109</v>
      </c>
      <c r="EOM1000" s="10" t="s">
        <v>109</v>
      </c>
      <c r="EON1000" s="10" t="s">
        <v>109</v>
      </c>
      <c r="EOO1000" s="10" t="s">
        <v>109</v>
      </c>
      <c r="EOP1000" s="10" t="s">
        <v>109</v>
      </c>
      <c r="EOQ1000" s="10" t="s">
        <v>109</v>
      </c>
      <c r="EOR1000" s="10" t="s">
        <v>109</v>
      </c>
      <c r="EOS1000" s="10" t="s">
        <v>109</v>
      </c>
      <c r="EOT1000" s="10" t="s">
        <v>109</v>
      </c>
      <c r="EOU1000" s="10" t="s">
        <v>109</v>
      </c>
      <c r="EOV1000" s="10" t="s">
        <v>109</v>
      </c>
      <c r="EOW1000" s="10" t="s">
        <v>109</v>
      </c>
      <c r="EOX1000" s="10" t="s">
        <v>109</v>
      </c>
      <c r="EOY1000" s="10" t="s">
        <v>109</v>
      </c>
      <c r="EOZ1000" s="10" t="s">
        <v>109</v>
      </c>
      <c r="EPA1000" s="10" t="s">
        <v>109</v>
      </c>
      <c r="EPB1000" s="10" t="s">
        <v>109</v>
      </c>
      <c r="EPC1000" s="10" t="s">
        <v>109</v>
      </c>
      <c r="EPD1000" s="10" t="s">
        <v>109</v>
      </c>
      <c r="EPE1000" s="10" t="s">
        <v>109</v>
      </c>
      <c r="EPF1000" s="10" t="s">
        <v>109</v>
      </c>
      <c r="EPG1000" s="10" t="s">
        <v>109</v>
      </c>
      <c r="EPH1000" s="10" t="s">
        <v>109</v>
      </c>
      <c r="EPI1000" s="10" t="s">
        <v>109</v>
      </c>
      <c r="EPJ1000" s="10" t="s">
        <v>109</v>
      </c>
      <c r="EPK1000" s="10" t="s">
        <v>109</v>
      </c>
      <c r="EPL1000" s="10" t="s">
        <v>109</v>
      </c>
      <c r="EPM1000" s="10" t="s">
        <v>109</v>
      </c>
      <c r="EPN1000" s="10" t="s">
        <v>109</v>
      </c>
      <c r="EPO1000" s="10" t="s">
        <v>109</v>
      </c>
      <c r="EPP1000" s="10" t="s">
        <v>109</v>
      </c>
      <c r="EPQ1000" s="10" t="s">
        <v>109</v>
      </c>
      <c r="EPR1000" s="10" t="s">
        <v>109</v>
      </c>
      <c r="EPS1000" s="10" t="s">
        <v>109</v>
      </c>
      <c r="EPT1000" s="10" t="s">
        <v>109</v>
      </c>
      <c r="EPU1000" s="10" t="s">
        <v>109</v>
      </c>
      <c r="EPV1000" s="10" t="s">
        <v>109</v>
      </c>
      <c r="EPW1000" s="10" t="s">
        <v>109</v>
      </c>
      <c r="EPX1000" s="10" t="s">
        <v>109</v>
      </c>
      <c r="EPY1000" s="10" t="s">
        <v>109</v>
      </c>
      <c r="EPZ1000" s="10" t="s">
        <v>109</v>
      </c>
      <c r="EQA1000" s="10" t="s">
        <v>109</v>
      </c>
      <c r="EQB1000" s="10" t="s">
        <v>109</v>
      </c>
      <c r="EQC1000" s="10" t="s">
        <v>109</v>
      </c>
      <c r="EQD1000" s="10" t="s">
        <v>109</v>
      </c>
      <c r="EQE1000" s="10" t="s">
        <v>109</v>
      </c>
      <c r="EQF1000" s="10" t="s">
        <v>109</v>
      </c>
      <c r="EQG1000" s="10" t="s">
        <v>109</v>
      </c>
      <c r="EQH1000" s="10" t="s">
        <v>109</v>
      </c>
      <c r="EQI1000" s="10" t="s">
        <v>109</v>
      </c>
      <c r="EQJ1000" s="10" t="s">
        <v>109</v>
      </c>
      <c r="EQK1000" s="10" t="s">
        <v>109</v>
      </c>
      <c r="EQL1000" s="10" t="s">
        <v>109</v>
      </c>
      <c r="EQM1000" s="10" t="s">
        <v>109</v>
      </c>
      <c r="EQN1000" s="10" t="s">
        <v>109</v>
      </c>
      <c r="EQO1000" s="10" t="s">
        <v>109</v>
      </c>
      <c r="EQP1000" s="10" t="s">
        <v>109</v>
      </c>
      <c r="EQQ1000" s="10" t="s">
        <v>109</v>
      </c>
      <c r="EQR1000" s="10" t="s">
        <v>109</v>
      </c>
      <c r="EQS1000" s="10" t="s">
        <v>109</v>
      </c>
      <c r="EQT1000" s="10" t="s">
        <v>109</v>
      </c>
      <c r="EQU1000" s="10" t="s">
        <v>109</v>
      </c>
      <c r="EQV1000" s="10" t="s">
        <v>109</v>
      </c>
      <c r="EQW1000" s="10" t="s">
        <v>109</v>
      </c>
      <c r="EQX1000" s="10" t="s">
        <v>109</v>
      </c>
      <c r="EQY1000" s="10" t="s">
        <v>109</v>
      </c>
      <c r="EQZ1000" s="10" t="s">
        <v>109</v>
      </c>
      <c r="ERA1000" s="10" t="s">
        <v>109</v>
      </c>
      <c r="ERB1000" s="10" t="s">
        <v>109</v>
      </c>
      <c r="ERC1000" s="10" t="s">
        <v>109</v>
      </c>
      <c r="ERD1000" s="10" t="s">
        <v>109</v>
      </c>
      <c r="ERE1000" s="10" t="s">
        <v>109</v>
      </c>
      <c r="ERF1000" s="10" t="s">
        <v>109</v>
      </c>
      <c r="ERG1000" s="10" t="s">
        <v>109</v>
      </c>
      <c r="ERH1000" s="10" t="s">
        <v>109</v>
      </c>
      <c r="ERI1000" s="10" t="s">
        <v>109</v>
      </c>
      <c r="ERJ1000" s="10" t="s">
        <v>109</v>
      </c>
      <c r="ERK1000" s="10" t="s">
        <v>109</v>
      </c>
      <c r="ERL1000" s="10" t="s">
        <v>109</v>
      </c>
      <c r="ERM1000" s="10" t="s">
        <v>109</v>
      </c>
      <c r="ERN1000" s="10" t="s">
        <v>109</v>
      </c>
      <c r="ERO1000" s="10" t="s">
        <v>109</v>
      </c>
      <c r="ERP1000" s="10" t="s">
        <v>109</v>
      </c>
      <c r="ERQ1000" s="10" t="s">
        <v>109</v>
      </c>
      <c r="ERR1000" s="10" t="s">
        <v>109</v>
      </c>
      <c r="ERS1000" s="10" t="s">
        <v>109</v>
      </c>
      <c r="ERT1000" s="10" t="s">
        <v>109</v>
      </c>
      <c r="ERU1000" s="10" t="s">
        <v>109</v>
      </c>
      <c r="ERV1000" s="10" t="s">
        <v>109</v>
      </c>
      <c r="ERW1000" s="10" t="s">
        <v>109</v>
      </c>
      <c r="ERX1000" s="10" t="s">
        <v>109</v>
      </c>
      <c r="ERY1000" s="10" t="s">
        <v>109</v>
      </c>
      <c r="ERZ1000" s="10" t="s">
        <v>109</v>
      </c>
      <c r="ESA1000" s="10" t="s">
        <v>109</v>
      </c>
      <c r="ESB1000" s="10" t="s">
        <v>109</v>
      </c>
      <c r="ESC1000" s="10" t="s">
        <v>109</v>
      </c>
      <c r="ESD1000" s="10" t="s">
        <v>109</v>
      </c>
      <c r="ESE1000" s="10" t="s">
        <v>109</v>
      </c>
      <c r="ESF1000" s="10" t="s">
        <v>109</v>
      </c>
      <c r="ESG1000" s="10" t="s">
        <v>109</v>
      </c>
      <c r="ESH1000" s="10" t="s">
        <v>109</v>
      </c>
      <c r="ESI1000" s="10" t="s">
        <v>109</v>
      </c>
      <c r="ESJ1000" s="10" t="s">
        <v>109</v>
      </c>
      <c r="ESK1000" s="10" t="s">
        <v>109</v>
      </c>
      <c r="ESL1000" s="10" t="s">
        <v>109</v>
      </c>
      <c r="ESM1000" s="10" t="s">
        <v>109</v>
      </c>
      <c r="ESN1000" s="10" t="s">
        <v>109</v>
      </c>
      <c r="ESO1000" s="10" t="s">
        <v>109</v>
      </c>
      <c r="ESP1000" s="10" t="s">
        <v>109</v>
      </c>
      <c r="ESQ1000" s="10" t="s">
        <v>109</v>
      </c>
      <c r="ESR1000" s="10" t="s">
        <v>109</v>
      </c>
      <c r="ESS1000" s="10" t="s">
        <v>109</v>
      </c>
      <c r="EST1000" s="10" t="s">
        <v>109</v>
      </c>
      <c r="ESU1000" s="10" t="s">
        <v>109</v>
      </c>
      <c r="ESV1000" s="10" t="s">
        <v>109</v>
      </c>
      <c r="ESW1000" s="10" t="s">
        <v>109</v>
      </c>
      <c r="ESX1000" s="10" t="s">
        <v>109</v>
      </c>
      <c r="ESY1000" s="10" t="s">
        <v>109</v>
      </c>
      <c r="ESZ1000" s="10" t="s">
        <v>109</v>
      </c>
      <c r="ETA1000" s="10" t="s">
        <v>109</v>
      </c>
      <c r="ETB1000" s="10" t="s">
        <v>109</v>
      </c>
      <c r="ETC1000" s="10" t="s">
        <v>109</v>
      </c>
      <c r="ETD1000" s="10" t="s">
        <v>109</v>
      </c>
      <c r="ETE1000" s="10" t="s">
        <v>109</v>
      </c>
      <c r="ETF1000" s="10" t="s">
        <v>109</v>
      </c>
      <c r="ETG1000" s="10" t="s">
        <v>109</v>
      </c>
      <c r="ETH1000" s="10" t="s">
        <v>109</v>
      </c>
      <c r="ETI1000" s="10" t="s">
        <v>109</v>
      </c>
      <c r="ETJ1000" s="10" t="s">
        <v>109</v>
      </c>
      <c r="ETK1000" s="10" t="s">
        <v>109</v>
      </c>
      <c r="ETL1000" s="10" t="s">
        <v>109</v>
      </c>
      <c r="ETM1000" s="10" t="s">
        <v>109</v>
      </c>
      <c r="ETN1000" s="10" t="s">
        <v>109</v>
      </c>
      <c r="ETO1000" s="10" t="s">
        <v>109</v>
      </c>
      <c r="ETP1000" s="10" t="s">
        <v>109</v>
      </c>
      <c r="ETQ1000" s="10" t="s">
        <v>109</v>
      </c>
      <c r="ETR1000" s="10" t="s">
        <v>109</v>
      </c>
      <c r="ETS1000" s="10" t="s">
        <v>109</v>
      </c>
      <c r="ETT1000" s="10" t="s">
        <v>109</v>
      </c>
      <c r="ETU1000" s="10" t="s">
        <v>109</v>
      </c>
      <c r="ETV1000" s="10" t="s">
        <v>109</v>
      </c>
      <c r="ETW1000" s="10" t="s">
        <v>109</v>
      </c>
      <c r="ETX1000" s="10" t="s">
        <v>109</v>
      </c>
      <c r="ETY1000" s="10" t="s">
        <v>109</v>
      </c>
      <c r="ETZ1000" s="10" t="s">
        <v>109</v>
      </c>
      <c r="EUA1000" s="10" t="s">
        <v>109</v>
      </c>
      <c r="EUB1000" s="10" t="s">
        <v>109</v>
      </c>
      <c r="EUC1000" s="10" t="s">
        <v>109</v>
      </c>
      <c r="EUD1000" s="10" t="s">
        <v>109</v>
      </c>
      <c r="EUE1000" s="10" t="s">
        <v>109</v>
      </c>
      <c r="EUF1000" s="10" t="s">
        <v>109</v>
      </c>
      <c r="EUG1000" s="10" t="s">
        <v>109</v>
      </c>
      <c r="EUH1000" s="10" t="s">
        <v>109</v>
      </c>
      <c r="EUI1000" s="10" t="s">
        <v>109</v>
      </c>
      <c r="EUJ1000" s="10" t="s">
        <v>109</v>
      </c>
      <c r="EUK1000" s="10" t="s">
        <v>109</v>
      </c>
      <c r="EUL1000" s="10" t="s">
        <v>109</v>
      </c>
      <c r="EUM1000" s="10" t="s">
        <v>109</v>
      </c>
      <c r="EUN1000" s="10" t="s">
        <v>109</v>
      </c>
      <c r="EUO1000" s="10" t="s">
        <v>109</v>
      </c>
      <c r="EUP1000" s="10" t="s">
        <v>109</v>
      </c>
      <c r="EUQ1000" s="10" t="s">
        <v>109</v>
      </c>
      <c r="EUR1000" s="10" t="s">
        <v>109</v>
      </c>
      <c r="EUS1000" s="10" t="s">
        <v>109</v>
      </c>
      <c r="EUT1000" s="10" t="s">
        <v>109</v>
      </c>
      <c r="EUU1000" s="10" t="s">
        <v>109</v>
      </c>
      <c r="EUV1000" s="10" t="s">
        <v>109</v>
      </c>
      <c r="EUW1000" s="10" t="s">
        <v>109</v>
      </c>
      <c r="EUX1000" s="10" t="s">
        <v>109</v>
      </c>
      <c r="EUY1000" s="10" t="s">
        <v>109</v>
      </c>
      <c r="EUZ1000" s="10" t="s">
        <v>109</v>
      </c>
      <c r="EVA1000" s="10" t="s">
        <v>109</v>
      </c>
      <c r="EVB1000" s="10" t="s">
        <v>109</v>
      </c>
      <c r="EVC1000" s="10" t="s">
        <v>109</v>
      </c>
      <c r="EVD1000" s="10" t="s">
        <v>109</v>
      </c>
      <c r="EVE1000" s="10" t="s">
        <v>109</v>
      </c>
      <c r="EVF1000" s="10" t="s">
        <v>109</v>
      </c>
      <c r="EVG1000" s="10" t="s">
        <v>109</v>
      </c>
      <c r="EVH1000" s="10" t="s">
        <v>109</v>
      </c>
      <c r="EVI1000" s="10" t="s">
        <v>109</v>
      </c>
      <c r="EVJ1000" s="10" t="s">
        <v>109</v>
      </c>
      <c r="EVK1000" s="10" t="s">
        <v>109</v>
      </c>
      <c r="EVL1000" s="10" t="s">
        <v>109</v>
      </c>
      <c r="EVM1000" s="10" t="s">
        <v>109</v>
      </c>
      <c r="EVN1000" s="10" t="s">
        <v>109</v>
      </c>
      <c r="EVO1000" s="10" t="s">
        <v>109</v>
      </c>
      <c r="EVP1000" s="10" t="s">
        <v>109</v>
      </c>
      <c r="EVQ1000" s="10" t="s">
        <v>109</v>
      </c>
      <c r="EVR1000" s="10" t="s">
        <v>109</v>
      </c>
      <c r="EVS1000" s="10" t="s">
        <v>109</v>
      </c>
      <c r="EVT1000" s="10" t="s">
        <v>109</v>
      </c>
      <c r="EVU1000" s="10" t="s">
        <v>109</v>
      </c>
      <c r="EVV1000" s="10" t="s">
        <v>109</v>
      </c>
      <c r="EVW1000" s="10" t="s">
        <v>109</v>
      </c>
      <c r="EVX1000" s="10" t="s">
        <v>109</v>
      </c>
      <c r="EVY1000" s="10" t="s">
        <v>109</v>
      </c>
      <c r="EVZ1000" s="10" t="s">
        <v>109</v>
      </c>
      <c r="EWA1000" s="10" t="s">
        <v>109</v>
      </c>
      <c r="EWB1000" s="10" t="s">
        <v>109</v>
      </c>
      <c r="EWC1000" s="10" t="s">
        <v>109</v>
      </c>
      <c r="EWD1000" s="10" t="s">
        <v>109</v>
      </c>
      <c r="EWE1000" s="10" t="s">
        <v>109</v>
      </c>
      <c r="EWF1000" s="10" t="s">
        <v>109</v>
      </c>
      <c r="EWG1000" s="10" t="s">
        <v>109</v>
      </c>
      <c r="EWH1000" s="10" t="s">
        <v>109</v>
      </c>
      <c r="EWI1000" s="10" t="s">
        <v>109</v>
      </c>
      <c r="EWJ1000" s="10" t="s">
        <v>109</v>
      </c>
      <c r="EWK1000" s="10" t="s">
        <v>109</v>
      </c>
      <c r="EWL1000" s="10" t="s">
        <v>109</v>
      </c>
      <c r="EWM1000" s="10" t="s">
        <v>109</v>
      </c>
      <c r="EWN1000" s="10" t="s">
        <v>109</v>
      </c>
      <c r="EWO1000" s="10" t="s">
        <v>109</v>
      </c>
      <c r="EWP1000" s="10" t="s">
        <v>109</v>
      </c>
      <c r="EWQ1000" s="10" t="s">
        <v>109</v>
      </c>
      <c r="EWR1000" s="10" t="s">
        <v>109</v>
      </c>
      <c r="EWS1000" s="10" t="s">
        <v>109</v>
      </c>
      <c r="EWT1000" s="10" t="s">
        <v>109</v>
      </c>
      <c r="EWU1000" s="10" t="s">
        <v>109</v>
      </c>
      <c r="EWV1000" s="10" t="s">
        <v>109</v>
      </c>
      <c r="EWW1000" s="10" t="s">
        <v>109</v>
      </c>
      <c r="EWX1000" s="10" t="s">
        <v>109</v>
      </c>
      <c r="EWY1000" s="10" t="s">
        <v>109</v>
      </c>
      <c r="EWZ1000" s="10" t="s">
        <v>109</v>
      </c>
      <c r="EXA1000" s="10" t="s">
        <v>109</v>
      </c>
      <c r="EXB1000" s="10" t="s">
        <v>109</v>
      </c>
      <c r="EXC1000" s="10" t="s">
        <v>109</v>
      </c>
      <c r="EXD1000" s="10" t="s">
        <v>109</v>
      </c>
      <c r="EXE1000" s="10" t="s">
        <v>109</v>
      </c>
      <c r="EXF1000" s="10" t="s">
        <v>109</v>
      </c>
      <c r="EXG1000" s="10" t="s">
        <v>109</v>
      </c>
      <c r="EXH1000" s="10" t="s">
        <v>109</v>
      </c>
      <c r="EXI1000" s="10" t="s">
        <v>109</v>
      </c>
      <c r="EXJ1000" s="10" t="s">
        <v>109</v>
      </c>
      <c r="EXK1000" s="10" t="s">
        <v>109</v>
      </c>
      <c r="EXL1000" s="10" t="s">
        <v>109</v>
      </c>
      <c r="EXM1000" s="10" t="s">
        <v>109</v>
      </c>
      <c r="EXN1000" s="10" t="s">
        <v>109</v>
      </c>
      <c r="EXO1000" s="10" t="s">
        <v>109</v>
      </c>
      <c r="EXP1000" s="10" t="s">
        <v>109</v>
      </c>
      <c r="EXQ1000" s="10" t="s">
        <v>109</v>
      </c>
      <c r="EXR1000" s="10" t="s">
        <v>109</v>
      </c>
      <c r="EXS1000" s="10" t="s">
        <v>109</v>
      </c>
      <c r="EXT1000" s="10" t="s">
        <v>109</v>
      </c>
      <c r="EXU1000" s="10" t="s">
        <v>109</v>
      </c>
      <c r="EXV1000" s="10" t="s">
        <v>109</v>
      </c>
      <c r="EXW1000" s="10" t="s">
        <v>109</v>
      </c>
      <c r="EXX1000" s="10" t="s">
        <v>109</v>
      </c>
      <c r="EXY1000" s="10" t="s">
        <v>109</v>
      </c>
      <c r="EXZ1000" s="10" t="s">
        <v>109</v>
      </c>
      <c r="EYA1000" s="10" t="s">
        <v>109</v>
      </c>
      <c r="EYB1000" s="10" t="s">
        <v>109</v>
      </c>
      <c r="EYC1000" s="10" t="s">
        <v>109</v>
      </c>
      <c r="EYD1000" s="10" t="s">
        <v>109</v>
      </c>
      <c r="EYE1000" s="10" t="s">
        <v>109</v>
      </c>
      <c r="EYF1000" s="10" t="s">
        <v>109</v>
      </c>
      <c r="EYG1000" s="10" t="s">
        <v>109</v>
      </c>
      <c r="EYH1000" s="10" t="s">
        <v>109</v>
      </c>
      <c r="EYI1000" s="10" t="s">
        <v>109</v>
      </c>
      <c r="EYJ1000" s="10" t="s">
        <v>109</v>
      </c>
      <c r="EYK1000" s="10" t="s">
        <v>109</v>
      </c>
      <c r="EYL1000" s="10" t="s">
        <v>109</v>
      </c>
      <c r="EYM1000" s="10" t="s">
        <v>109</v>
      </c>
      <c r="EYN1000" s="10" t="s">
        <v>109</v>
      </c>
      <c r="EYO1000" s="10" t="s">
        <v>109</v>
      </c>
      <c r="EYP1000" s="10" t="s">
        <v>109</v>
      </c>
      <c r="EYQ1000" s="10" t="s">
        <v>109</v>
      </c>
      <c r="EYR1000" s="10" t="s">
        <v>109</v>
      </c>
      <c r="EYS1000" s="10" t="s">
        <v>109</v>
      </c>
      <c r="EYT1000" s="10" t="s">
        <v>109</v>
      </c>
      <c r="EYU1000" s="10" t="s">
        <v>109</v>
      </c>
      <c r="EYV1000" s="10" t="s">
        <v>109</v>
      </c>
      <c r="EYW1000" s="10" t="s">
        <v>109</v>
      </c>
      <c r="EYX1000" s="10" t="s">
        <v>109</v>
      </c>
      <c r="EYY1000" s="10" t="s">
        <v>109</v>
      </c>
      <c r="EYZ1000" s="10" t="s">
        <v>109</v>
      </c>
      <c r="EZA1000" s="10" t="s">
        <v>109</v>
      </c>
      <c r="EZB1000" s="10" t="s">
        <v>109</v>
      </c>
      <c r="EZC1000" s="10" t="s">
        <v>109</v>
      </c>
      <c r="EZD1000" s="10" t="s">
        <v>109</v>
      </c>
      <c r="EZE1000" s="10" t="s">
        <v>109</v>
      </c>
      <c r="EZF1000" s="10" t="s">
        <v>109</v>
      </c>
      <c r="EZG1000" s="10" t="s">
        <v>109</v>
      </c>
      <c r="EZH1000" s="10" t="s">
        <v>109</v>
      </c>
      <c r="EZI1000" s="10" t="s">
        <v>109</v>
      </c>
      <c r="EZJ1000" s="10" t="s">
        <v>109</v>
      </c>
      <c r="EZK1000" s="10" t="s">
        <v>109</v>
      </c>
      <c r="EZL1000" s="10" t="s">
        <v>109</v>
      </c>
      <c r="EZM1000" s="10" t="s">
        <v>109</v>
      </c>
      <c r="EZN1000" s="10" t="s">
        <v>109</v>
      </c>
      <c r="EZO1000" s="10" t="s">
        <v>109</v>
      </c>
      <c r="EZP1000" s="10" t="s">
        <v>109</v>
      </c>
      <c r="EZQ1000" s="10" t="s">
        <v>109</v>
      </c>
      <c r="EZR1000" s="10" t="s">
        <v>109</v>
      </c>
      <c r="EZS1000" s="10" t="s">
        <v>109</v>
      </c>
      <c r="EZT1000" s="10" t="s">
        <v>109</v>
      </c>
      <c r="EZU1000" s="10" t="s">
        <v>109</v>
      </c>
      <c r="EZV1000" s="10" t="s">
        <v>109</v>
      </c>
      <c r="EZW1000" s="10" t="s">
        <v>109</v>
      </c>
      <c r="EZX1000" s="10" t="s">
        <v>109</v>
      </c>
      <c r="EZY1000" s="10" t="s">
        <v>109</v>
      </c>
      <c r="EZZ1000" s="10" t="s">
        <v>109</v>
      </c>
      <c r="FAA1000" s="10" t="s">
        <v>109</v>
      </c>
      <c r="FAB1000" s="10" t="s">
        <v>109</v>
      </c>
      <c r="FAC1000" s="10" t="s">
        <v>109</v>
      </c>
      <c r="FAD1000" s="10" t="s">
        <v>109</v>
      </c>
      <c r="FAE1000" s="10" t="s">
        <v>109</v>
      </c>
      <c r="FAF1000" s="10" t="s">
        <v>109</v>
      </c>
      <c r="FAG1000" s="10" t="s">
        <v>109</v>
      </c>
      <c r="FAH1000" s="10" t="s">
        <v>109</v>
      </c>
      <c r="FAI1000" s="10" t="s">
        <v>109</v>
      </c>
      <c r="FAJ1000" s="10" t="s">
        <v>109</v>
      </c>
      <c r="FAK1000" s="10" t="s">
        <v>109</v>
      </c>
      <c r="FAL1000" s="10" t="s">
        <v>109</v>
      </c>
      <c r="FAM1000" s="10" t="s">
        <v>109</v>
      </c>
      <c r="FAN1000" s="10" t="s">
        <v>109</v>
      </c>
      <c r="FAO1000" s="10" t="s">
        <v>109</v>
      </c>
      <c r="FAP1000" s="10" t="s">
        <v>109</v>
      </c>
      <c r="FAQ1000" s="10" t="s">
        <v>109</v>
      </c>
      <c r="FAR1000" s="10" t="s">
        <v>109</v>
      </c>
      <c r="FAS1000" s="10" t="s">
        <v>109</v>
      </c>
      <c r="FAT1000" s="10" t="s">
        <v>109</v>
      </c>
      <c r="FAU1000" s="10" t="s">
        <v>109</v>
      </c>
      <c r="FAV1000" s="10" t="s">
        <v>109</v>
      </c>
      <c r="FAW1000" s="10" t="s">
        <v>109</v>
      </c>
      <c r="FAX1000" s="10" t="s">
        <v>109</v>
      </c>
      <c r="FAY1000" s="10" t="s">
        <v>109</v>
      </c>
      <c r="FAZ1000" s="10" t="s">
        <v>109</v>
      </c>
      <c r="FBA1000" s="10" t="s">
        <v>109</v>
      </c>
      <c r="FBB1000" s="10" t="s">
        <v>109</v>
      </c>
      <c r="FBC1000" s="10" t="s">
        <v>109</v>
      </c>
      <c r="FBD1000" s="10" t="s">
        <v>109</v>
      </c>
      <c r="FBE1000" s="10" t="s">
        <v>109</v>
      </c>
      <c r="FBF1000" s="10" t="s">
        <v>109</v>
      </c>
      <c r="FBG1000" s="10" t="s">
        <v>109</v>
      </c>
      <c r="FBH1000" s="10" t="s">
        <v>109</v>
      </c>
      <c r="FBI1000" s="10" t="s">
        <v>109</v>
      </c>
      <c r="FBJ1000" s="10" t="s">
        <v>109</v>
      </c>
      <c r="FBK1000" s="10" t="s">
        <v>109</v>
      </c>
      <c r="FBL1000" s="10" t="s">
        <v>109</v>
      </c>
      <c r="FBM1000" s="10" t="s">
        <v>109</v>
      </c>
      <c r="FBN1000" s="10" t="s">
        <v>109</v>
      </c>
      <c r="FBO1000" s="10" t="s">
        <v>109</v>
      </c>
      <c r="FBP1000" s="10" t="s">
        <v>109</v>
      </c>
      <c r="FBQ1000" s="10" t="s">
        <v>109</v>
      </c>
      <c r="FBR1000" s="10" t="s">
        <v>109</v>
      </c>
      <c r="FBS1000" s="10" t="s">
        <v>109</v>
      </c>
      <c r="FBT1000" s="10" t="s">
        <v>109</v>
      </c>
      <c r="FBU1000" s="10" t="s">
        <v>109</v>
      </c>
      <c r="FBV1000" s="10" t="s">
        <v>109</v>
      </c>
      <c r="FBW1000" s="10" t="s">
        <v>109</v>
      </c>
      <c r="FBX1000" s="10" t="s">
        <v>109</v>
      </c>
      <c r="FBY1000" s="10" t="s">
        <v>109</v>
      </c>
      <c r="FBZ1000" s="10" t="s">
        <v>109</v>
      </c>
      <c r="FCA1000" s="10" t="s">
        <v>109</v>
      </c>
      <c r="FCB1000" s="10" t="s">
        <v>109</v>
      </c>
      <c r="FCC1000" s="10" t="s">
        <v>109</v>
      </c>
      <c r="FCD1000" s="10" t="s">
        <v>109</v>
      </c>
      <c r="FCE1000" s="10" t="s">
        <v>109</v>
      </c>
      <c r="FCF1000" s="10" t="s">
        <v>109</v>
      </c>
      <c r="FCG1000" s="10" t="s">
        <v>109</v>
      </c>
      <c r="FCH1000" s="10" t="s">
        <v>109</v>
      </c>
      <c r="FCI1000" s="10" t="s">
        <v>109</v>
      </c>
      <c r="FCJ1000" s="10" t="s">
        <v>109</v>
      </c>
      <c r="FCK1000" s="10" t="s">
        <v>109</v>
      </c>
      <c r="FCL1000" s="10" t="s">
        <v>109</v>
      </c>
      <c r="FCM1000" s="10" t="s">
        <v>109</v>
      </c>
      <c r="FCN1000" s="10" t="s">
        <v>109</v>
      </c>
      <c r="FCO1000" s="10" t="s">
        <v>109</v>
      </c>
      <c r="FCP1000" s="10" t="s">
        <v>109</v>
      </c>
      <c r="FCQ1000" s="10" t="s">
        <v>109</v>
      </c>
      <c r="FCR1000" s="10" t="s">
        <v>109</v>
      </c>
      <c r="FCS1000" s="10" t="s">
        <v>109</v>
      </c>
      <c r="FCT1000" s="10" t="s">
        <v>109</v>
      </c>
      <c r="FCU1000" s="10" t="s">
        <v>109</v>
      </c>
      <c r="FCV1000" s="10" t="s">
        <v>109</v>
      </c>
      <c r="FCW1000" s="10" t="s">
        <v>109</v>
      </c>
      <c r="FCX1000" s="10" t="s">
        <v>109</v>
      </c>
      <c r="FCY1000" s="10" t="s">
        <v>109</v>
      </c>
      <c r="FCZ1000" s="10" t="s">
        <v>109</v>
      </c>
      <c r="FDA1000" s="10" t="s">
        <v>109</v>
      </c>
      <c r="FDB1000" s="10" t="s">
        <v>109</v>
      </c>
      <c r="FDC1000" s="10" t="s">
        <v>109</v>
      </c>
      <c r="FDD1000" s="10" t="s">
        <v>109</v>
      </c>
      <c r="FDE1000" s="10" t="s">
        <v>109</v>
      </c>
      <c r="FDF1000" s="10" t="s">
        <v>109</v>
      </c>
      <c r="FDG1000" s="10" t="s">
        <v>109</v>
      </c>
      <c r="FDH1000" s="10" t="s">
        <v>109</v>
      </c>
      <c r="FDI1000" s="10" t="s">
        <v>109</v>
      </c>
      <c r="FDJ1000" s="10" t="s">
        <v>109</v>
      </c>
      <c r="FDK1000" s="10" t="s">
        <v>109</v>
      </c>
      <c r="FDL1000" s="10" t="s">
        <v>109</v>
      </c>
      <c r="FDM1000" s="10" t="s">
        <v>109</v>
      </c>
      <c r="FDN1000" s="10" t="s">
        <v>109</v>
      </c>
      <c r="FDO1000" s="10" t="s">
        <v>109</v>
      </c>
      <c r="FDP1000" s="10" t="s">
        <v>109</v>
      </c>
      <c r="FDQ1000" s="10" t="s">
        <v>109</v>
      </c>
      <c r="FDR1000" s="10" t="s">
        <v>109</v>
      </c>
      <c r="FDS1000" s="10" t="s">
        <v>109</v>
      </c>
      <c r="FDT1000" s="10" t="s">
        <v>109</v>
      </c>
      <c r="FDU1000" s="10" t="s">
        <v>109</v>
      </c>
      <c r="FDV1000" s="10" t="s">
        <v>109</v>
      </c>
      <c r="FDW1000" s="10" t="s">
        <v>109</v>
      </c>
      <c r="FDX1000" s="10" t="s">
        <v>109</v>
      </c>
      <c r="FDY1000" s="10" t="s">
        <v>109</v>
      </c>
      <c r="FDZ1000" s="10" t="s">
        <v>109</v>
      </c>
      <c r="FEA1000" s="10" t="s">
        <v>109</v>
      </c>
      <c r="FEB1000" s="10" t="s">
        <v>109</v>
      </c>
      <c r="FEC1000" s="10" t="s">
        <v>109</v>
      </c>
      <c r="FED1000" s="10" t="s">
        <v>109</v>
      </c>
      <c r="FEE1000" s="10" t="s">
        <v>109</v>
      </c>
      <c r="FEF1000" s="10" t="s">
        <v>109</v>
      </c>
      <c r="FEG1000" s="10" t="s">
        <v>109</v>
      </c>
      <c r="FEH1000" s="10" t="s">
        <v>109</v>
      </c>
      <c r="FEI1000" s="10" t="s">
        <v>109</v>
      </c>
      <c r="FEJ1000" s="10" t="s">
        <v>109</v>
      </c>
      <c r="FEK1000" s="10" t="s">
        <v>109</v>
      </c>
      <c r="FEL1000" s="10" t="s">
        <v>109</v>
      </c>
      <c r="FEM1000" s="10" t="s">
        <v>109</v>
      </c>
      <c r="FEN1000" s="10" t="s">
        <v>109</v>
      </c>
      <c r="FEO1000" s="10" t="s">
        <v>109</v>
      </c>
      <c r="FEP1000" s="10" t="s">
        <v>109</v>
      </c>
      <c r="FEQ1000" s="10" t="s">
        <v>109</v>
      </c>
      <c r="FER1000" s="10" t="s">
        <v>109</v>
      </c>
      <c r="FES1000" s="10" t="s">
        <v>109</v>
      </c>
      <c r="FET1000" s="10" t="s">
        <v>109</v>
      </c>
      <c r="FEU1000" s="10" t="s">
        <v>109</v>
      </c>
      <c r="FEV1000" s="10" t="s">
        <v>109</v>
      </c>
      <c r="FEW1000" s="10" t="s">
        <v>109</v>
      </c>
      <c r="FEX1000" s="10" t="s">
        <v>109</v>
      </c>
      <c r="FEY1000" s="10" t="s">
        <v>109</v>
      </c>
      <c r="FEZ1000" s="10" t="s">
        <v>109</v>
      </c>
      <c r="FFA1000" s="10" t="s">
        <v>109</v>
      </c>
      <c r="FFB1000" s="10" t="s">
        <v>109</v>
      </c>
      <c r="FFC1000" s="10" t="s">
        <v>109</v>
      </c>
      <c r="FFD1000" s="10" t="s">
        <v>109</v>
      </c>
      <c r="FFE1000" s="10" t="s">
        <v>109</v>
      </c>
      <c r="FFF1000" s="10" t="s">
        <v>109</v>
      </c>
      <c r="FFG1000" s="10" t="s">
        <v>109</v>
      </c>
      <c r="FFH1000" s="10" t="s">
        <v>109</v>
      </c>
      <c r="FFI1000" s="10" t="s">
        <v>109</v>
      </c>
      <c r="FFJ1000" s="10" t="s">
        <v>109</v>
      </c>
      <c r="FFK1000" s="10" t="s">
        <v>109</v>
      </c>
      <c r="FFL1000" s="10" t="s">
        <v>109</v>
      </c>
      <c r="FFM1000" s="10" t="s">
        <v>109</v>
      </c>
      <c r="FFN1000" s="10" t="s">
        <v>109</v>
      </c>
      <c r="FFO1000" s="10" t="s">
        <v>109</v>
      </c>
      <c r="FFP1000" s="10" t="s">
        <v>109</v>
      </c>
      <c r="FFQ1000" s="10" t="s">
        <v>109</v>
      </c>
      <c r="FFR1000" s="10" t="s">
        <v>109</v>
      </c>
      <c r="FFS1000" s="10" t="s">
        <v>109</v>
      </c>
      <c r="FFT1000" s="10" t="s">
        <v>109</v>
      </c>
      <c r="FFU1000" s="10" t="s">
        <v>109</v>
      </c>
      <c r="FFV1000" s="10" t="s">
        <v>109</v>
      </c>
      <c r="FFW1000" s="10" t="s">
        <v>109</v>
      </c>
      <c r="FFX1000" s="10" t="s">
        <v>109</v>
      </c>
      <c r="FFY1000" s="10" t="s">
        <v>109</v>
      </c>
      <c r="FFZ1000" s="10" t="s">
        <v>109</v>
      </c>
      <c r="FGA1000" s="10" t="s">
        <v>109</v>
      </c>
      <c r="FGB1000" s="10" t="s">
        <v>109</v>
      </c>
      <c r="FGC1000" s="10" t="s">
        <v>109</v>
      </c>
      <c r="FGD1000" s="10" t="s">
        <v>109</v>
      </c>
      <c r="FGE1000" s="10" t="s">
        <v>109</v>
      </c>
      <c r="FGF1000" s="10" t="s">
        <v>109</v>
      </c>
      <c r="FGG1000" s="10" t="s">
        <v>109</v>
      </c>
      <c r="FGH1000" s="10" t="s">
        <v>109</v>
      </c>
      <c r="FGI1000" s="10" t="s">
        <v>109</v>
      </c>
      <c r="FGJ1000" s="10" t="s">
        <v>109</v>
      </c>
      <c r="FGK1000" s="10" t="s">
        <v>109</v>
      </c>
      <c r="FGL1000" s="10" t="s">
        <v>109</v>
      </c>
      <c r="FGM1000" s="10" t="s">
        <v>109</v>
      </c>
      <c r="FGN1000" s="10" t="s">
        <v>109</v>
      </c>
      <c r="FGO1000" s="10" t="s">
        <v>109</v>
      </c>
      <c r="FGP1000" s="10" t="s">
        <v>109</v>
      </c>
      <c r="FGQ1000" s="10" t="s">
        <v>109</v>
      </c>
      <c r="FGR1000" s="10" t="s">
        <v>109</v>
      </c>
      <c r="FGS1000" s="10" t="s">
        <v>109</v>
      </c>
      <c r="FGT1000" s="10" t="s">
        <v>109</v>
      </c>
      <c r="FGU1000" s="10" t="s">
        <v>109</v>
      </c>
      <c r="FGV1000" s="10" t="s">
        <v>109</v>
      </c>
      <c r="FGW1000" s="10" t="s">
        <v>109</v>
      </c>
      <c r="FGX1000" s="10" t="s">
        <v>109</v>
      </c>
      <c r="FGY1000" s="10" t="s">
        <v>109</v>
      </c>
      <c r="FGZ1000" s="10" t="s">
        <v>109</v>
      </c>
      <c r="FHA1000" s="10" t="s">
        <v>109</v>
      </c>
      <c r="FHB1000" s="10" t="s">
        <v>109</v>
      </c>
      <c r="FHC1000" s="10" t="s">
        <v>109</v>
      </c>
      <c r="FHD1000" s="10" t="s">
        <v>109</v>
      </c>
      <c r="FHE1000" s="10" t="s">
        <v>109</v>
      </c>
      <c r="FHF1000" s="10" t="s">
        <v>109</v>
      </c>
      <c r="FHG1000" s="10" t="s">
        <v>109</v>
      </c>
      <c r="FHH1000" s="10" t="s">
        <v>109</v>
      </c>
      <c r="FHI1000" s="10" t="s">
        <v>109</v>
      </c>
      <c r="FHJ1000" s="10" t="s">
        <v>109</v>
      </c>
      <c r="FHK1000" s="10" t="s">
        <v>109</v>
      </c>
      <c r="FHL1000" s="10" t="s">
        <v>109</v>
      </c>
      <c r="FHM1000" s="10" t="s">
        <v>109</v>
      </c>
      <c r="FHN1000" s="10" t="s">
        <v>109</v>
      </c>
      <c r="FHO1000" s="10" t="s">
        <v>109</v>
      </c>
      <c r="FHP1000" s="10" t="s">
        <v>109</v>
      </c>
      <c r="FHQ1000" s="10" t="s">
        <v>109</v>
      </c>
      <c r="FHR1000" s="10" t="s">
        <v>109</v>
      </c>
      <c r="FHS1000" s="10" t="s">
        <v>109</v>
      </c>
      <c r="FHT1000" s="10" t="s">
        <v>109</v>
      </c>
      <c r="FHU1000" s="10" t="s">
        <v>109</v>
      </c>
      <c r="FHV1000" s="10" t="s">
        <v>109</v>
      </c>
      <c r="FHW1000" s="10" t="s">
        <v>109</v>
      </c>
      <c r="FHX1000" s="10" t="s">
        <v>109</v>
      </c>
      <c r="FHY1000" s="10" t="s">
        <v>109</v>
      </c>
      <c r="FHZ1000" s="10" t="s">
        <v>109</v>
      </c>
      <c r="FIA1000" s="10" t="s">
        <v>109</v>
      </c>
      <c r="FIB1000" s="10" t="s">
        <v>109</v>
      </c>
      <c r="FIC1000" s="10" t="s">
        <v>109</v>
      </c>
      <c r="FID1000" s="10" t="s">
        <v>109</v>
      </c>
      <c r="FIE1000" s="10" t="s">
        <v>109</v>
      </c>
      <c r="FIF1000" s="10" t="s">
        <v>109</v>
      </c>
      <c r="FIG1000" s="10" t="s">
        <v>109</v>
      </c>
      <c r="FIH1000" s="10" t="s">
        <v>109</v>
      </c>
      <c r="FII1000" s="10" t="s">
        <v>109</v>
      </c>
      <c r="FIJ1000" s="10" t="s">
        <v>109</v>
      </c>
      <c r="FIK1000" s="10" t="s">
        <v>109</v>
      </c>
      <c r="FIL1000" s="10" t="s">
        <v>109</v>
      </c>
      <c r="FIM1000" s="10" t="s">
        <v>109</v>
      </c>
      <c r="FIN1000" s="10" t="s">
        <v>109</v>
      </c>
      <c r="FIO1000" s="10" t="s">
        <v>109</v>
      </c>
      <c r="FIP1000" s="10" t="s">
        <v>109</v>
      </c>
      <c r="FIQ1000" s="10" t="s">
        <v>109</v>
      </c>
      <c r="FIR1000" s="10" t="s">
        <v>109</v>
      </c>
      <c r="FIS1000" s="10" t="s">
        <v>109</v>
      </c>
      <c r="FIT1000" s="10" t="s">
        <v>109</v>
      </c>
      <c r="FIU1000" s="10" t="s">
        <v>109</v>
      </c>
      <c r="FIV1000" s="10" t="s">
        <v>109</v>
      </c>
      <c r="FIW1000" s="10" t="s">
        <v>109</v>
      </c>
      <c r="FIX1000" s="10" t="s">
        <v>109</v>
      </c>
      <c r="FIY1000" s="10" t="s">
        <v>109</v>
      </c>
      <c r="FIZ1000" s="10" t="s">
        <v>109</v>
      </c>
      <c r="FJA1000" s="10" t="s">
        <v>109</v>
      </c>
      <c r="FJB1000" s="10" t="s">
        <v>109</v>
      </c>
      <c r="FJC1000" s="10" t="s">
        <v>109</v>
      </c>
      <c r="FJD1000" s="10" t="s">
        <v>109</v>
      </c>
      <c r="FJE1000" s="10" t="s">
        <v>109</v>
      </c>
      <c r="FJF1000" s="10" t="s">
        <v>109</v>
      </c>
      <c r="FJG1000" s="10" t="s">
        <v>109</v>
      </c>
      <c r="FJH1000" s="10" t="s">
        <v>109</v>
      </c>
      <c r="FJI1000" s="10" t="s">
        <v>109</v>
      </c>
      <c r="FJJ1000" s="10" t="s">
        <v>109</v>
      </c>
      <c r="FJK1000" s="10" t="s">
        <v>109</v>
      </c>
      <c r="FJL1000" s="10" t="s">
        <v>109</v>
      </c>
      <c r="FJM1000" s="10" t="s">
        <v>109</v>
      </c>
      <c r="FJN1000" s="10" t="s">
        <v>109</v>
      </c>
      <c r="FJO1000" s="10" t="s">
        <v>109</v>
      </c>
      <c r="FJP1000" s="10" t="s">
        <v>109</v>
      </c>
      <c r="FJQ1000" s="10" t="s">
        <v>109</v>
      </c>
      <c r="FJR1000" s="10" t="s">
        <v>109</v>
      </c>
      <c r="FJS1000" s="10" t="s">
        <v>109</v>
      </c>
      <c r="FJT1000" s="10" t="s">
        <v>109</v>
      </c>
      <c r="FJU1000" s="10" t="s">
        <v>109</v>
      </c>
      <c r="FJV1000" s="10" t="s">
        <v>109</v>
      </c>
      <c r="FJW1000" s="10" t="s">
        <v>109</v>
      </c>
      <c r="FJX1000" s="10" t="s">
        <v>109</v>
      </c>
      <c r="FJY1000" s="10" t="s">
        <v>109</v>
      </c>
      <c r="FJZ1000" s="10" t="s">
        <v>109</v>
      </c>
      <c r="FKA1000" s="10" t="s">
        <v>109</v>
      </c>
      <c r="FKB1000" s="10" t="s">
        <v>109</v>
      </c>
      <c r="FKC1000" s="10" t="s">
        <v>109</v>
      </c>
      <c r="FKD1000" s="10" t="s">
        <v>109</v>
      </c>
      <c r="FKE1000" s="10" t="s">
        <v>109</v>
      </c>
      <c r="FKF1000" s="10" t="s">
        <v>109</v>
      </c>
      <c r="FKG1000" s="10" t="s">
        <v>109</v>
      </c>
      <c r="FKH1000" s="10" t="s">
        <v>109</v>
      </c>
      <c r="FKI1000" s="10" t="s">
        <v>109</v>
      </c>
      <c r="FKJ1000" s="10" t="s">
        <v>109</v>
      </c>
      <c r="FKK1000" s="10" t="s">
        <v>109</v>
      </c>
      <c r="FKL1000" s="10" t="s">
        <v>109</v>
      </c>
      <c r="FKM1000" s="10" t="s">
        <v>109</v>
      </c>
      <c r="FKN1000" s="10" t="s">
        <v>109</v>
      </c>
      <c r="FKO1000" s="10" t="s">
        <v>109</v>
      </c>
      <c r="FKP1000" s="10" t="s">
        <v>109</v>
      </c>
      <c r="FKQ1000" s="10" t="s">
        <v>109</v>
      </c>
      <c r="FKR1000" s="10" t="s">
        <v>109</v>
      </c>
      <c r="FKS1000" s="10" t="s">
        <v>109</v>
      </c>
      <c r="FKT1000" s="10" t="s">
        <v>109</v>
      </c>
      <c r="FKU1000" s="10" t="s">
        <v>109</v>
      </c>
      <c r="FKV1000" s="10" t="s">
        <v>109</v>
      </c>
      <c r="FKW1000" s="10" t="s">
        <v>109</v>
      </c>
      <c r="FKX1000" s="10" t="s">
        <v>109</v>
      </c>
      <c r="FKY1000" s="10" t="s">
        <v>109</v>
      </c>
      <c r="FKZ1000" s="10" t="s">
        <v>109</v>
      </c>
      <c r="FLA1000" s="10" t="s">
        <v>109</v>
      </c>
      <c r="FLB1000" s="10" t="s">
        <v>109</v>
      </c>
      <c r="FLC1000" s="10" t="s">
        <v>109</v>
      </c>
      <c r="FLD1000" s="10" t="s">
        <v>109</v>
      </c>
      <c r="FLE1000" s="10" t="s">
        <v>109</v>
      </c>
      <c r="FLF1000" s="10" t="s">
        <v>109</v>
      </c>
      <c r="FLG1000" s="10" t="s">
        <v>109</v>
      </c>
      <c r="FLH1000" s="10" t="s">
        <v>109</v>
      </c>
      <c r="FLI1000" s="10" t="s">
        <v>109</v>
      </c>
      <c r="FLJ1000" s="10" t="s">
        <v>109</v>
      </c>
      <c r="FLK1000" s="10" t="s">
        <v>109</v>
      </c>
      <c r="FLL1000" s="10" t="s">
        <v>109</v>
      </c>
      <c r="FLM1000" s="10" t="s">
        <v>109</v>
      </c>
      <c r="FLN1000" s="10" t="s">
        <v>109</v>
      </c>
      <c r="FLO1000" s="10" t="s">
        <v>109</v>
      </c>
      <c r="FLP1000" s="10" t="s">
        <v>109</v>
      </c>
      <c r="FLQ1000" s="10" t="s">
        <v>109</v>
      </c>
      <c r="FLR1000" s="10" t="s">
        <v>109</v>
      </c>
      <c r="FLS1000" s="10" t="s">
        <v>109</v>
      </c>
      <c r="FLT1000" s="10" t="s">
        <v>109</v>
      </c>
      <c r="FLU1000" s="10" t="s">
        <v>109</v>
      </c>
      <c r="FLV1000" s="10" t="s">
        <v>109</v>
      </c>
      <c r="FLW1000" s="10" t="s">
        <v>109</v>
      </c>
      <c r="FLX1000" s="10" t="s">
        <v>109</v>
      </c>
      <c r="FLY1000" s="10" t="s">
        <v>109</v>
      </c>
      <c r="FLZ1000" s="10" t="s">
        <v>109</v>
      </c>
      <c r="FMA1000" s="10" t="s">
        <v>109</v>
      </c>
      <c r="FMB1000" s="10" t="s">
        <v>109</v>
      </c>
      <c r="FMC1000" s="10" t="s">
        <v>109</v>
      </c>
      <c r="FMD1000" s="10" t="s">
        <v>109</v>
      </c>
      <c r="FME1000" s="10" t="s">
        <v>109</v>
      </c>
      <c r="FMF1000" s="10" t="s">
        <v>109</v>
      </c>
      <c r="FMG1000" s="10" t="s">
        <v>109</v>
      </c>
      <c r="FMH1000" s="10" t="s">
        <v>109</v>
      </c>
      <c r="FMI1000" s="10" t="s">
        <v>109</v>
      </c>
      <c r="FMJ1000" s="10" t="s">
        <v>109</v>
      </c>
      <c r="FMK1000" s="10" t="s">
        <v>109</v>
      </c>
      <c r="FML1000" s="10" t="s">
        <v>109</v>
      </c>
      <c r="FMM1000" s="10" t="s">
        <v>109</v>
      </c>
      <c r="FMN1000" s="10" t="s">
        <v>109</v>
      </c>
      <c r="FMO1000" s="10" t="s">
        <v>109</v>
      </c>
      <c r="FMP1000" s="10" t="s">
        <v>109</v>
      </c>
      <c r="FMQ1000" s="10" t="s">
        <v>109</v>
      </c>
      <c r="FMR1000" s="10" t="s">
        <v>109</v>
      </c>
      <c r="FMS1000" s="10" t="s">
        <v>109</v>
      </c>
      <c r="FMT1000" s="10" t="s">
        <v>109</v>
      </c>
      <c r="FMU1000" s="10" t="s">
        <v>109</v>
      </c>
      <c r="FMV1000" s="10" t="s">
        <v>109</v>
      </c>
      <c r="FMW1000" s="10" t="s">
        <v>109</v>
      </c>
      <c r="FMX1000" s="10" t="s">
        <v>109</v>
      </c>
      <c r="FMY1000" s="10" t="s">
        <v>109</v>
      </c>
      <c r="FMZ1000" s="10" t="s">
        <v>109</v>
      </c>
      <c r="FNA1000" s="10" t="s">
        <v>109</v>
      </c>
      <c r="FNB1000" s="10" t="s">
        <v>109</v>
      </c>
      <c r="FNC1000" s="10" t="s">
        <v>109</v>
      </c>
      <c r="FND1000" s="10" t="s">
        <v>109</v>
      </c>
      <c r="FNE1000" s="10" t="s">
        <v>109</v>
      </c>
      <c r="FNF1000" s="10" t="s">
        <v>109</v>
      </c>
      <c r="FNG1000" s="10" t="s">
        <v>109</v>
      </c>
      <c r="FNH1000" s="10" t="s">
        <v>109</v>
      </c>
      <c r="FNI1000" s="10" t="s">
        <v>109</v>
      </c>
      <c r="FNJ1000" s="10" t="s">
        <v>109</v>
      </c>
      <c r="FNK1000" s="10" t="s">
        <v>109</v>
      </c>
      <c r="FNL1000" s="10" t="s">
        <v>109</v>
      </c>
      <c r="FNM1000" s="10" t="s">
        <v>109</v>
      </c>
      <c r="FNN1000" s="10" t="s">
        <v>109</v>
      </c>
      <c r="FNO1000" s="10" t="s">
        <v>109</v>
      </c>
      <c r="FNP1000" s="10" t="s">
        <v>109</v>
      </c>
      <c r="FNQ1000" s="10" t="s">
        <v>109</v>
      </c>
      <c r="FNR1000" s="10" t="s">
        <v>109</v>
      </c>
      <c r="FNS1000" s="10" t="s">
        <v>109</v>
      </c>
      <c r="FNT1000" s="10" t="s">
        <v>109</v>
      </c>
      <c r="FNU1000" s="10" t="s">
        <v>109</v>
      </c>
      <c r="FNV1000" s="10" t="s">
        <v>109</v>
      </c>
      <c r="FNW1000" s="10" t="s">
        <v>109</v>
      </c>
      <c r="FNX1000" s="10" t="s">
        <v>109</v>
      </c>
      <c r="FNY1000" s="10" t="s">
        <v>109</v>
      </c>
      <c r="FNZ1000" s="10" t="s">
        <v>109</v>
      </c>
      <c r="FOA1000" s="10" t="s">
        <v>109</v>
      </c>
      <c r="FOB1000" s="10" t="s">
        <v>109</v>
      </c>
      <c r="FOC1000" s="10" t="s">
        <v>109</v>
      </c>
      <c r="FOD1000" s="10" t="s">
        <v>109</v>
      </c>
      <c r="FOE1000" s="10" t="s">
        <v>109</v>
      </c>
      <c r="FOF1000" s="10" t="s">
        <v>109</v>
      </c>
      <c r="FOG1000" s="10" t="s">
        <v>109</v>
      </c>
      <c r="FOH1000" s="10" t="s">
        <v>109</v>
      </c>
      <c r="FOI1000" s="10" t="s">
        <v>109</v>
      </c>
      <c r="FOJ1000" s="10" t="s">
        <v>109</v>
      </c>
      <c r="FOK1000" s="10" t="s">
        <v>109</v>
      </c>
      <c r="FOL1000" s="10" t="s">
        <v>109</v>
      </c>
      <c r="FOM1000" s="10" t="s">
        <v>109</v>
      </c>
      <c r="FON1000" s="10" t="s">
        <v>109</v>
      </c>
      <c r="FOO1000" s="10" t="s">
        <v>109</v>
      </c>
      <c r="FOP1000" s="10" t="s">
        <v>109</v>
      </c>
      <c r="FOQ1000" s="10" t="s">
        <v>109</v>
      </c>
      <c r="FOR1000" s="10" t="s">
        <v>109</v>
      </c>
      <c r="FOS1000" s="10" t="s">
        <v>109</v>
      </c>
      <c r="FOT1000" s="10" t="s">
        <v>109</v>
      </c>
      <c r="FOU1000" s="10" t="s">
        <v>109</v>
      </c>
      <c r="FOV1000" s="10" t="s">
        <v>109</v>
      </c>
      <c r="FOW1000" s="10" t="s">
        <v>109</v>
      </c>
      <c r="FOX1000" s="10" t="s">
        <v>109</v>
      </c>
      <c r="FOY1000" s="10" t="s">
        <v>109</v>
      </c>
      <c r="FOZ1000" s="10" t="s">
        <v>109</v>
      </c>
      <c r="FPA1000" s="10" t="s">
        <v>109</v>
      </c>
      <c r="FPB1000" s="10" t="s">
        <v>109</v>
      </c>
      <c r="FPC1000" s="10" t="s">
        <v>109</v>
      </c>
      <c r="FPD1000" s="10" t="s">
        <v>109</v>
      </c>
      <c r="FPE1000" s="10" t="s">
        <v>109</v>
      </c>
      <c r="FPF1000" s="10" t="s">
        <v>109</v>
      </c>
      <c r="FPG1000" s="10" t="s">
        <v>109</v>
      </c>
      <c r="FPH1000" s="10" t="s">
        <v>109</v>
      </c>
      <c r="FPI1000" s="10" t="s">
        <v>109</v>
      </c>
      <c r="FPJ1000" s="10" t="s">
        <v>109</v>
      </c>
      <c r="FPK1000" s="10" t="s">
        <v>109</v>
      </c>
      <c r="FPL1000" s="10" t="s">
        <v>109</v>
      </c>
      <c r="FPM1000" s="10" t="s">
        <v>109</v>
      </c>
      <c r="FPN1000" s="10" t="s">
        <v>109</v>
      </c>
      <c r="FPO1000" s="10" t="s">
        <v>109</v>
      </c>
      <c r="FPP1000" s="10" t="s">
        <v>109</v>
      </c>
      <c r="FPQ1000" s="10" t="s">
        <v>109</v>
      </c>
      <c r="FPR1000" s="10" t="s">
        <v>109</v>
      </c>
      <c r="FPS1000" s="10" t="s">
        <v>109</v>
      </c>
      <c r="FPT1000" s="10" t="s">
        <v>109</v>
      </c>
      <c r="FPU1000" s="10" t="s">
        <v>109</v>
      </c>
      <c r="FPV1000" s="10" t="s">
        <v>109</v>
      </c>
      <c r="FPW1000" s="10" t="s">
        <v>109</v>
      </c>
      <c r="FPX1000" s="10" t="s">
        <v>109</v>
      </c>
      <c r="FPY1000" s="10" t="s">
        <v>109</v>
      </c>
      <c r="FPZ1000" s="10" t="s">
        <v>109</v>
      </c>
      <c r="FQA1000" s="10" t="s">
        <v>109</v>
      </c>
      <c r="FQB1000" s="10" t="s">
        <v>109</v>
      </c>
      <c r="FQC1000" s="10" t="s">
        <v>109</v>
      </c>
      <c r="FQD1000" s="10" t="s">
        <v>109</v>
      </c>
      <c r="FQE1000" s="10" t="s">
        <v>109</v>
      </c>
      <c r="FQF1000" s="10" t="s">
        <v>109</v>
      </c>
      <c r="FQG1000" s="10" t="s">
        <v>109</v>
      </c>
      <c r="FQH1000" s="10" t="s">
        <v>109</v>
      </c>
      <c r="FQI1000" s="10" t="s">
        <v>109</v>
      </c>
      <c r="FQJ1000" s="10" t="s">
        <v>109</v>
      </c>
      <c r="FQK1000" s="10" t="s">
        <v>109</v>
      </c>
      <c r="FQL1000" s="10" t="s">
        <v>109</v>
      </c>
      <c r="FQM1000" s="10" t="s">
        <v>109</v>
      </c>
      <c r="FQN1000" s="10" t="s">
        <v>109</v>
      </c>
      <c r="FQO1000" s="10" t="s">
        <v>109</v>
      </c>
      <c r="FQP1000" s="10" t="s">
        <v>109</v>
      </c>
      <c r="FQQ1000" s="10" t="s">
        <v>109</v>
      </c>
      <c r="FQR1000" s="10" t="s">
        <v>109</v>
      </c>
      <c r="FQS1000" s="10" t="s">
        <v>109</v>
      </c>
      <c r="FQT1000" s="10" t="s">
        <v>109</v>
      </c>
      <c r="FQU1000" s="10" t="s">
        <v>109</v>
      </c>
      <c r="FQV1000" s="10" t="s">
        <v>109</v>
      </c>
      <c r="FQW1000" s="10" t="s">
        <v>109</v>
      </c>
      <c r="FQX1000" s="10" t="s">
        <v>109</v>
      </c>
      <c r="FQY1000" s="10" t="s">
        <v>109</v>
      </c>
      <c r="FQZ1000" s="10" t="s">
        <v>109</v>
      </c>
      <c r="FRA1000" s="10" t="s">
        <v>109</v>
      </c>
      <c r="FRB1000" s="10" t="s">
        <v>109</v>
      </c>
      <c r="FRC1000" s="10" t="s">
        <v>109</v>
      </c>
      <c r="FRD1000" s="10" t="s">
        <v>109</v>
      </c>
      <c r="FRE1000" s="10" t="s">
        <v>109</v>
      </c>
      <c r="FRF1000" s="10" t="s">
        <v>109</v>
      </c>
      <c r="FRG1000" s="10" t="s">
        <v>109</v>
      </c>
      <c r="FRH1000" s="10" t="s">
        <v>109</v>
      </c>
      <c r="FRI1000" s="10" t="s">
        <v>109</v>
      </c>
      <c r="FRJ1000" s="10" t="s">
        <v>109</v>
      </c>
      <c r="FRK1000" s="10" t="s">
        <v>109</v>
      </c>
      <c r="FRL1000" s="10" t="s">
        <v>109</v>
      </c>
      <c r="FRM1000" s="10" t="s">
        <v>109</v>
      </c>
      <c r="FRN1000" s="10" t="s">
        <v>109</v>
      </c>
      <c r="FRO1000" s="10" t="s">
        <v>109</v>
      </c>
      <c r="FRP1000" s="10" t="s">
        <v>109</v>
      </c>
      <c r="FRQ1000" s="10" t="s">
        <v>109</v>
      </c>
      <c r="FRR1000" s="10" t="s">
        <v>109</v>
      </c>
      <c r="FRS1000" s="10" t="s">
        <v>109</v>
      </c>
      <c r="FRT1000" s="10" t="s">
        <v>109</v>
      </c>
      <c r="FRU1000" s="10" t="s">
        <v>109</v>
      </c>
      <c r="FRV1000" s="10" t="s">
        <v>109</v>
      </c>
      <c r="FRW1000" s="10" t="s">
        <v>109</v>
      </c>
      <c r="FRX1000" s="10" t="s">
        <v>109</v>
      </c>
      <c r="FRY1000" s="10" t="s">
        <v>109</v>
      </c>
      <c r="FRZ1000" s="10" t="s">
        <v>109</v>
      </c>
      <c r="FSA1000" s="10" t="s">
        <v>109</v>
      </c>
      <c r="FSB1000" s="10" t="s">
        <v>109</v>
      </c>
      <c r="FSC1000" s="10" t="s">
        <v>109</v>
      </c>
      <c r="FSD1000" s="10" t="s">
        <v>109</v>
      </c>
      <c r="FSE1000" s="10" t="s">
        <v>109</v>
      </c>
      <c r="FSF1000" s="10" t="s">
        <v>109</v>
      </c>
      <c r="FSG1000" s="10" t="s">
        <v>109</v>
      </c>
      <c r="FSH1000" s="10" t="s">
        <v>109</v>
      </c>
      <c r="FSI1000" s="10" t="s">
        <v>109</v>
      </c>
      <c r="FSJ1000" s="10" t="s">
        <v>109</v>
      </c>
      <c r="FSK1000" s="10" t="s">
        <v>109</v>
      </c>
      <c r="FSL1000" s="10" t="s">
        <v>109</v>
      </c>
      <c r="FSM1000" s="10" t="s">
        <v>109</v>
      </c>
      <c r="FSN1000" s="10" t="s">
        <v>109</v>
      </c>
      <c r="FSO1000" s="10" t="s">
        <v>109</v>
      </c>
      <c r="FSP1000" s="10" t="s">
        <v>109</v>
      </c>
      <c r="FSQ1000" s="10" t="s">
        <v>109</v>
      </c>
      <c r="FSR1000" s="10" t="s">
        <v>109</v>
      </c>
      <c r="FSS1000" s="10" t="s">
        <v>109</v>
      </c>
      <c r="FST1000" s="10" t="s">
        <v>109</v>
      </c>
      <c r="FSU1000" s="10" t="s">
        <v>109</v>
      </c>
      <c r="FSV1000" s="10" t="s">
        <v>109</v>
      </c>
      <c r="FSW1000" s="10" t="s">
        <v>109</v>
      </c>
      <c r="FSX1000" s="10" t="s">
        <v>109</v>
      </c>
      <c r="FSY1000" s="10" t="s">
        <v>109</v>
      </c>
      <c r="FSZ1000" s="10" t="s">
        <v>109</v>
      </c>
      <c r="FTA1000" s="10" t="s">
        <v>109</v>
      </c>
      <c r="FTB1000" s="10" t="s">
        <v>109</v>
      </c>
      <c r="FTC1000" s="10" t="s">
        <v>109</v>
      </c>
      <c r="FTD1000" s="10" t="s">
        <v>109</v>
      </c>
      <c r="FTE1000" s="10" t="s">
        <v>109</v>
      </c>
      <c r="FTF1000" s="10" t="s">
        <v>109</v>
      </c>
      <c r="FTG1000" s="10" t="s">
        <v>109</v>
      </c>
      <c r="FTH1000" s="10" t="s">
        <v>109</v>
      </c>
      <c r="FTI1000" s="10" t="s">
        <v>109</v>
      </c>
      <c r="FTJ1000" s="10" t="s">
        <v>109</v>
      </c>
      <c r="FTK1000" s="10" t="s">
        <v>109</v>
      </c>
      <c r="FTL1000" s="10" t="s">
        <v>109</v>
      </c>
      <c r="FTM1000" s="10" t="s">
        <v>109</v>
      </c>
      <c r="FTN1000" s="10" t="s">
        <v>109</v>
      </c>
      <c r="FTO1000" s="10" t="s">
        <v>109</v>
      </c>
      <c r="FTP1000" s="10" t="s">
        <v>109</v>
      </c>
      <c r="FTQ1000" s="10" t="s">
        <v>109</v>
      </c>
      <c r="FTR1000" s="10" t="s">
        <v>109</v>
      </c>
      <c r="FTS1000" s="10" t="s">
        <v>109</v>
      </c>
      <c r="FTT1000" s="10" t="s">
        <v>109</v>
      </c>
      <c r="FTU1000" s="10" t="s">
        <v>109</v>
      </c>
      <c r="FTV1000" s="10" t="s">
        <v>109</v>
      </c>
      <c r="FTW1000" s="10" t="s">
        <v>109</v>
      </c>
      <c r="FTX1000" s="10" t="s">
        <v>109</v>
      </c>
      <c r="FTY1000" s="10" t="s">
        <v>109</v>
      </c>
      <c r="FTZ1000" s="10" t="s">
        <v>109</v>
      </c>
      <c r="FUA1000" s="10" t="s">
        <v>109</v>
      </c>
      <c r="FUB1000" s="10" t="s">
        <v>109</v>
      </c>
      <c r="FUC1000" s="10" t="s">
        <v>109</v>
      </c>
      <c r="FUD1000" s="10" t="s">
        <v>109</v>
      </c>
      <c r="FUE1000" s="10" t="s">
        <v>109</v>
      </c>
      <c r="FUF1000" s="10" t="s">
        <v>109</v>
      </c>
      <c r="FUG1000" s="10" t="s">
        <v>109</v>
      </c>
      <c r="FUH1000" s="10" t="s">
        <v>109</v>
      </c>
      <c r="FUI1000" s="10" t="s">
        <v>109</v>
      </c>
      <c r="FUJ1000" s="10" t="s">
        <v>109</v>
      </c>
      <c r="FUK1000" s="10" t="s">
        <v>109</v>
      </c>
      <c r="FUL1000" s="10" t="s">
        <v>109</v>
      </c>
      <c r="FUM1000" s="10" t="s">
        <v>109</v>
      </c>
      <c r="FUN1000" s="10" t="s">
        <v>109</v>
      </c>
      <c r="FUO1000" s="10" t="s">
        <v>109</v>
      </c>
      <c r="FUP1000" s="10" t="s">
        <v>109</v>
      </c>
      <c r="FUQ1000" s="10" t="s">
        <v>109</v>
      </c>
      <c r="FUR1000" s="10" t="s">
        <v>109</v>
      </c>
      <c r="FUS1000" s="10" t="s">
        <v>109</v>
      </c>
      <c r="FUT1000" s="10" t="s">
        <v>109</v>
      </c>
      <c r="FUU1000" s="10" t="s">
        <v>109</v>
      </c>
      <c r="FUV1000" s="10" t="s">
        <v>109</v>
      </c>
      <c r="FUW1000" s="10" t="s">
        <v>109</v>
      </c>
      <c r="FUX1000" s="10" t="s">
        <v>109</v>
      </c>
      <c r="FUY1000" s="10" t="s">
        <v>109</v>
      </c>
      <c r="FUZ1000" s="10" t="s">
        <v>109</v>
      </c>
      <c r="FVA1000" s="10" t="s">
        <v>109</v>
      </c>
      <c r="FVB1000" s="10" t="s">
        <v>109</v>
      </c>
      <c r="FVC1000" s="10" t="s">
        <v>109</v>
      </c>
      <c r="FVD1000" s="10" t="s">
        <v>109</v>
      </c>
      <c r="FVE1000" s="10" t="s">
        <v>109</v>
      </c>
      <c r="FVF1000" s="10" t="s">
        <v>109</v>
      </c>
      <c r="FVG1000" s="10" t="s">
        <v>109</v>
      </c>
      <c r="FVH1000" s="10" t="s">
        <v>109</v>
      </c>
      <c r="FVI1000" s="10" t="s">
        <v>109</v>
      </c>
      <c r="FVJ1000" s="10" t="s">
        <v>109</v>
      </c>
      <c r="FVK1000" s="10" t="s">
        <v>109</v>
      </c>
      <c r="FVL1000" s="10" t="s">
        <v>109</v>
      </c>
      <c r="FVM1000" s="10" t="s">
        <v>109</v>
      </c>
      <c r="FVN1000" s="10" t="s">
        <v>109</v>
      </c>
      <c r="FVO1000" s="10" t="s">
        <v>109</v>
      </c>
      <c r="FVP1000" s="10" t="s">
        <v>109</v>
      </c>
      <c r="FVQ1000" s="10" t="s">
        <v>109</v>
      </c>
      <c r="FVR1000" s="10" t="s">
        <v>109</v>
      </c>
      <c r="FVS1000" s="10" t="s">
        <v>109</v>
      </c>
      <c r="FVT1000" s="10" t="s">
        <v>109</v>
      </c>
      <c r="FVU1000" s="10" t="s">
        <v>109</v>
      </c>
      <c r="FVV1000" s="10" t="s">
        <v>109</v>
      </c>
      <c r="FVW1000" s="10" t="s">
        <v>109</v>
      </c>
      <c r="FVX1000" s="10" t="s">
        <v>109</v>
      </c>
      <c r="FVY1000" s="10" t="s">
        <v>109</v>
      </c>
      <c r="FVZ1000" s="10" t="s">
        <v>109</v>
      </c>
      <c r="FWA1000" s="10" t="s">
        <v>109</v>
      </c>
      <c r="FWB1000" s="10" t="s">
        <v>109</v>
      </c>
      <c r="FWC1000" s="10" t="s">
        <v>109</v>
      </c>
      <c r="FWD1000" s="10" t="s">
        <v>109</v>
      </c>
      <c r="FWE1000" s="10" t="s">
        <v>109</v>
      </c>
      <c r="FWF1000" s="10" t="s">
        <v>109</v>
      </c>
      <c r="FWG1000" s="10" t="s">
        <v>109</v>
      </c>
      <c r="FWH1000" s="10" t="s">
        <v>109</v>
      </c>
      <c r="FWI1000" s="10" t="s">
        <v>109</v>
      </c>
      <c r="FWJ1000" s="10" t="s">
        <v>109</v>
      </c>
      <c r="FWK1000" s="10" t="s">
        <v>109</v>
      </c>
      <c r="FWL1000" s="10" t="s">
        <v>109</v>
      </c>
      <c r="FWM1000" s="10" t="s">
        <v>109</v>
      </c>
      <c r="FWN1000" s="10" t="s">
        <v>109</v>
      </c>
      <c r="FWO1000" s="10" t="s">
        <v>109</v>
      </c>
      <c r="FWP1000" s="10" t="s">
        <v>109</v>
      </c>
      <c r="FWQ1000" s="10" t="s">
        <v>109</v>
      </c>
      <c r="FWR1000" s="10" t="s">
        <v>109</v>
      </c>
      <c r="FWS1000" s="10" t="s">
        <v>109</v>
      </c>
      <c r="FWT1000" s="10" t="s">
        <v>109</v>
      </c>
      <c r="FWU1000" s="10" t="s">
        <v>109</v>
      </c>
      <c r="FWV1000" s="10" t="s">
        <v>109</v>
      </c>
      <c r="FWW1000" s="10" t="s">
        <v>109</v>
      </c>
      <c r="FWX1000" s="10" t="s">
        <v>109</v>
      </c>
      <c r="FWY1000" s="10" t="s">
        <v>109</v>
      </c>
      <c r="FWZ1000" s="10" t="s">
        <v>109</v>
      </c>
      <c r="FXA1000" s="10" t="s">
        <v>109</v>
      </c>
      <c r="FXB1000" s="10" t="s">
        <v>109</v>
      </c>
      <c r="FXC1000" s="10" t="s">
        <v>109</v>
      </c>
      <c r="FXD1000" s="10" t="s">
        <v>109</v>
      </c>
      <c r="FXE1000" s="10" t="s">
        <v>109</v>
      </c>
      <c r="FXF1000" s="10" t="s">
        <v>109</v>
      </c>
      <c r="FXG1000" s="10" t="s">
        <v>109</v>
      </c>
      <c r="FXH1000" s="10" t="s">
        <v>109</v>
      </c>
      <c r="FXI1000" s="10" t="s">
        <v>109</v>
      </c>
      <c r="FXJ1000" s="10" t="s">
        <v>109</v>
      </c>
      <c r="FXK1000" s="10" t="s">
        <v>109</v>
      </c>
      <c r="FXL1000" s="10" t="s">
        <v>109</v>
      </c>
      <c r="FXM1000" s="10" t="s">
        <v>109</v>
      </c>
      <c r="FXN1000" s="10" t="s">
        <v>109</v>
      </c>
      <c r="FXO1000" s="10" t="s">
        <v>109</v>
      </c>
      <c r="FXP1000" s="10" t="s">
        <v>109</v>
      </c>
      <c r="FXQ1000" s="10" t="s">
        <v>109</v>
      </c>
      <c r="FXR1000" s="10" t="s">
        <v>109</v>
      </c>
      <c r="FXS1000" s="10" t="s">
        <v>109</v>
      </c>
      <c r="FXT1000" s="10" t="s">
        <v>109</v>
      </c>
      <c r="FXU1000" s="10" t="s">
        <v>109</v>
      </c>
      <c r="FXV1000" s="10" t="s">
        <v>109</v>
      </c>
      <c r="FXW1000" s="10" t="s">
        <v>109</v>
      </c>
      <c r="FXX1000" s="10" t="s">
        <v>109</v>
      </c>
      <c r="FXY1000" s="10" t="s">
        <v>109</v>
      </c>
      <c r="FXZ1000" s="10" t="s">
        <v>109</v>
      </c>
      <c r="FYA1000" s="10" t="s">
        <v>109</v>
      </c>
      <c r="FYB1000" s="10" t="s">
        <v>109</v>
      </c>
      <c r="FYC1000" s="10" t="s">
        <v>109</v>
      </c>
      <c r="FYD1000" s="10" t="s">
        <v>109</v>
      </c>
      <c r="FYE1000" s="10" t="s">
        <v>109</v>
      </c>
      <c r="FYF1000" s="10" t="s">
        <v>109</v>
      </c>
      <c r="FYG1000" s="10" t="s">
        <v>109</v>
      </c>
      <c r="FYH1000" s="10" t="s">
        <v>109</v>
      </c>
      <c r="FYI1000" s="10" t="s">
        <v>109</v>
      </c>
      <c r="FYJ1000" s="10" t="s">
        <v>109</v>
      </c>
      <c r="FYK1000" s="10" t="s">
        <v>109</v>
      </c>
      <c r="FYL1000" s="10" t="s">
        <v>109</v>
      </c>
      <c r="FYM1000" s="10" t="s">
        <v>109</v>
      </c>
      <c r="FYN1000" s="10" t="s">
        <v>109</v>
      </c>
      <c r="FYO1000" s="10" t="s">
        <v>109</v>
      </c>
      <c r="FYP1000" s="10" t="s">
        <v>109</v>
      </c>
      <c r="FYQ1000" s="10" t="s">
        <v>109</v>
      </c>
      <c r="FYR1000" s="10" t="s">
        <v>109</v>
      </c>
      <c r="FYS1000" s="10" t="s">
        <v>109</v>
      </c>
      <c r="FYT1000" s="10" t="s">
        <v>109</v>
      </c>
      <c r="FYU1000" s="10" t="s">
        <v>109</v>
      </c>
      <c r="FYV1000" s="10" t="s">
        <v>109</v>
      </c>
      <c r="FYW1000" s="10" t="s">
        <v>109</v>
      </c>
      <c r="FYX1000" s="10" t="s">
        <v>109</v>
      </c>
      <c r="FYY1000" s="10" t="s">
        <v>109</v>
      </c>
      <c r="FYZ1000" s="10" t="s">
        <v>109</v>
      </c>
      <c r="FZA1000" s="10" t="s">
        <v>109</v>
      </c>
      <c r="FZB1000" s="10" t="s">
        <v>109</v>
      </c>
      <c r="FZC1000" s="10" t="s">
        <v>109</v>
      </c>
      <c r="FZD1000" s="10" t="s">
        <v>109</v>
      </c>
      <c r="FZE1000" s="10" t="s">
        <v>109</v>
      </c>
      <c r="FZF1000" s="10" t="s">
        <v>109</v>
      </c>
      <c r="FZG1000" s="10" t="s">
        <v>109</v>
      </c>
      <c r="FZH1000" s="10" t="s">
        <v>109</v>
      </c>
      <c r="FZI1000" s="10" t="s">
        <v>109</v>
      </c>
      <c r="FZJ1000" s="10" t="s">
        <v>109</v>
      </c>
      <c r="FZK1000" s="10" t="s">
        <v>109</v>
      </c>
      <c r="FZL1000" s="10" t="s">
        <v>109</v>
      </c>
      <c r="FZM1000" s="10" t="s">
        <v>109</v>
      </c>
      <c r="FZN1000" s="10" t="s">
        <v>109</v>
      </c>
      <c r="FZO1000" s="10" t="s">
        <v>109</v>
      </c>
      <c r="FZP1000" s="10" t="s">
        <v>109</v>
      </c>
      <c r="FZQ1000" s="10" t="s">
        <v>109</v>
      </c>
      <c r="FZR1000" s="10" t="s">
        <v>109</v>
      </c>
      <c r="FZS1000" s="10" t="s">
        <v>109</v>
      </c>
      <c r="FZT1000" s="10" t="s">
        <v>109</v>
      </c>
      <c r="FZU1000" s="10" t="s">
        <v>109</v>
      </c>
      <c r="FZV1000" s="10" t="s">
        <v>109</v>
      </c>
      <c r="FZW1000" s="10" t="s">
        <v>109</v>
      </c>
      <c r="FZX1000" s="10" t="s">
        <v>109</v>
      </c>
      <c r="FZY1000" s="10" t="s">
        <v>109</v>
      </c>
      <c r="FZZ1000" s="10" t="s">
        <v>109</v>
      </c>
      <c r="GAA1000" s="10" t="s">
        <v>109</v>
      </c>
      <c r="GAB1000" s="10" t="s">
        <v>109</v>
      </c>
      <c r="GAC1000" s="10" t="s">
        <v>109</v>
      </c>
      <c r="GAD1000" s="10" t="s">
        <v>109</v>
      </c>
      <c r="GAE1000" s="10" t="s">
        <v>109</v>
      </c>
      <c r="GAF1000" s="10" t="s">
        <v>109</v>
      </c>
      <c r="GAG1000" s="10" t="s">
        <v>109</v>
      </c>
      <c r="GAH1000" s="10" t="s">
        <v>109</v>
      </c>
      <c r="GAI1000" s="10" t="s">
        <v>109</v>
      </c>
      <c r="GAJ1000" s="10" t="s">
        <v>109</v>
      </c>
      <c r="GAK1000" s="10" t="s">
        <v>109</v>
      </c>
      <c r="GAL1000" s="10" t="s">
        <v>109</v>
      </c>
      <c r="GAM1000" s="10" t="s">
        <v>109</v>
      </c>
      <c r="GAN1000" s="10" t="s">
        <v>109</v>
      </c>
      <c r="GAO1000" s="10" t="s">
        <v>109</v>
      </c>
      <c r="GAP1000" s="10" t="s">
        <v>109</v>
      </c>
      <c r="GAQ1000" s="10" t="s">
        <v>109</v>
      </c>
      <c r="GAR1000" s="10" t="s">
        <v>109</v>
      </c>
      <c r="GAS1000" s="10" t="s">
        <v>109</v>
      </c>
      <c r="GAT1000" s="10" t="s">
        <v>109</v>
      </c>
      <c r="GAU1000" s="10" t="s">
        <v>109</v>
      </c>
      <c r="GAV1000" s="10" t="s">
        <v>109</v>
      </c>
      <c r="GAW1000" s="10" t="s">
        <v>109</v>
      </c>
      <c r="GAX1000" s="10" t="s">
        <v>109</v>
      </c>
      <c r="GAY1000" s="10" t="s">
        <v>109</v>
      </c>
      <c r="GAZ1000" s="10" t="s">
        <v>109</v>
      </c>
      <c r="GBA1000" s="10" t="s">
        <v>109</v>
      </c>
      <c r="GBB1000" s="10" t="s">
        <v>109</v>
      </c>
      <c r="GBC1000" s="10" t="s">
        <v>109</v>
      </c>
      <c r="GBD1000" s="10" t="s">
        <v>109</v>
      </c>
      <c r="GBE1000" s="10" t="s">
        <v>109</v>
      </c>
      <c r="GBF1000" s="10" t="s">
        <v>109</v>
      </c>
      <c r="GBG1000" s="10" t="s">
        <v>109</v>
      </c>
      <c r="GBH1000" s="10" t="s">
        <v>109</v>
      </c>
      <c r="GBI1000" s="10" t="s">
        <v>109</v>
      </c>
      <c r="GBJ1000" s="10" t="s">
        <v>109</v>
      </c>
      <c r="GBK1000" s="10" t="s">
        <v>109</v>
      </c>
      <c r="GBL1000" s="10" t="s">
        <v>109</v>
      </c>
      <c r="GBM1000" s="10" t="s">
        <v>109</v>
      </c>
      <c r="GBN1000" s="10" t="s">
        <v>109</v>
      </c>
      <c r="GBO1000" s="10" t="s">
        <v>109</v>
      </c>
      <c r="GBP1000" s="10" t="s">
        <v>109</v>
      </c>
      <c r="GBQ1000" s="10" t="s">
        <v>109</v>
      </c>
      <c r="GBR1000" s="10" t="s">
        <v>109</v>
      </c>
      <c r="GBS1000" s="10" t="s">
        <v>109</v>
      </c>
      <c r="GBT1000" s="10" t="s">
        <v>109</v>
      </c>
      <c r="GBU1000" s="10" t="s">
        <v>109</v>
      </c>
      <c r="GBV1000" s="10" t="s">
        <v>109</v>
      </c>
      <c r="GBW1000" s="10" t="s">
        <v>109</v>
      </c>
      <c r="GBX1000" s="10" t="s">
        <v>109</v>
      </c>
      <c r="GBY1000" s="10" t="s">
        <v>109</v>
      </c>
      <c r="GBZ1000" s="10" t="s">
        <v>109</v>
      </c>
      <c r="GCA1000" s="10" t="s">
        <v>109</v>
      </c>
      <c r="GCB1000" s="10" t="s">
        <v>109</v>
      </c>
      <c r="GCC1000" s="10" t="s">
        <v>109</v>
      </c>
      <c r="GCD1000" s="10" t="s">
        <v>109</v>
      </c>
      <c r="GCE1000" s="10" t="s">
        <v>109</v>
      </c>
      <c r="GCF1000" s="10" t="s">
        <v>109</v>
      </c>
      <c r="GCG1000" s="10" t="s">
        <v>109</v>
      </c>
      <c r="GCH1000" s="10" t="s">
        <v>109</v>
      </c>
      <c r="GCI1000" s="10" t="s">
        <v>109</v>
      </c>
      <c r="GCJ1000" s="10" t="s">
        <v>109</v>
      </c>
      <c r="GCK1000" s="10" t="s">
        <v>109</v>
      </c>
      <c r="GCL1000" s="10" t="s">
        <v>109</v>
      </c>
      <c r="GCM1000" s="10" t="s">
        <v>109</v>
      </c>
      <c r="GCN1000" s="10" t="s">
        <v>109</v>
      </c>
      <c r="GCO1000" s="10" t="s">
        <v>109</v>
      </c>
      <c r="GCP1000" s="10" t="s">
        <v>109</v>
      </c>
      <c r="GCQ1000" s="10" t="s">
        <v>109</v>
      </c>
      <c r="GCR1000" s="10" t="s">
        <v>109</v>
      </c>
      <c r="GCS1000" s="10" t="s">
        <v>109</v>
      </c>
      <c r="GCT1000" s="10" t="s">
        <v>109</v>
      </c>
      <c r="GCU1000" s="10" t="s">
        <v>109</v>
      </c>
      <c r="GCV1000" s="10" t="s">
        <v>109</v>
      </c>
      <c r="GCW1000" s="10" t="s">
        <v>109</v>
      </c>
      <c r="GCX1000" s="10" t="s">
        <v>109</v>
      </c>
      <c r="GCY1000" s="10" t="s">
        <v>109</v>
      </c>
      <c r="GCZ1000" s="10" t="s">
        <v>109</v>
      </c>
      <c r="GDA1000" s="10" t="s">
        <v>109</v>
      </c>
      <c r="GDB1000" s="10" t="s">
        <v>109</v>
      </c>
      <c r="GDC1000" s="10" t="s">
        <v>109</v>
      </c>
      <c r="GDD1000" s="10" t="s">
        <v>109</v>
      </c>
      <c r="GDE1000" s="10" t="s">
        <v>109</v>
      </c>
      <c r="GDF1000" s="10" t="s">
        <v>109</v>
      </c>
      <c r="GDG1000" s="10" t="s">
        <v>109</v>
      </c>
      <c r="GDH1000" s="10" t="s">
        <v>109</v>
      </c>
      <c r="GDI1000" s="10" t="s">
        <v>109</v>
      </c>
      <c r="GDJ1000" s="10" t="s">
        <v>109</v>
      </c>
      <c r="GDK1000" s="10" t="s">
        <v>109</v>
      </c>
      <c r="GDL1000" s="10" t="s">
        <v>109</v>
      </c>
      <c r="GDM1000" s="10" t="s">
        <v>109</v>
      </c>
      <c r="GDN1000" s="10" t="s">
        <v>109</v>
      </c>
      <c r="GDO1000" s="10" t="s">
        <v>109</v>
      </c>
      <c r="GDP1000" s="10" t="s">
        <v>109</v>
      </c>
      <c r="GDQ1000" s="10" t="s">
        <v>109</v>
      </c>
      <c r="GDR1000" s="10" t="s">
        <v>109</v>
      </c>
      <c r="GDS1000" s="10" t="s">
        <v>109</v>
      </c>
      <c r="GDT1000" s="10" t="s">
        <v>109</v>
      </c>
      <c r="GDU1000" s="10" t="s">
        <v>109</v>
      </c>
      <c r="GDV1000" s="10" t="s">
        <v>109</v>
      </c>
      <c r="GDW1000" s="10" t="s">
        <v>109</v>
      </c>
      <c r="GDX1000" s="10" t="s">
        <v>109</v>
      </c>
      <c r="GDY1000" s="10" t="s">
        <v>109</v>
      </c>
      <c r="GDZ1000" s="10" t="s">
        <v>109</v>
      </c>
      <c r="GEA1000" s="10" t="s">
        <v>109</v>
      </c>
      <c r="GEB1000" s="10" t="s">
        <v>109</v>
      </c>
      <c r="GEC1000" s="10" t="s">
        <v>109</v>
      </c>
      <c r="GED1000" s="10" t="s">
        <v>109</v>
      </c>
      <c r="GEE1000" s="10" t="s">
        <v>109</v>
      </c>
      <c r="GEF1000" s="10" t="s">
        <v>109</v>
      </c>
      <c r="GEG1000" s="10" t="s">
        <v>109</v>
      </c>
      <c r="GEH1000" s="10" t="s">
        <v>109</v>
      </c>
      <c r="GEI1000" s="10" t="s">
        <v>109</v>
      </c>
      <c r="GEJ1000" s="10" t="s">
        <v>109</v>
      </c>
      <c r="GEK1000" s="10" t="s">
        <v>109</v>
      </c>
      <c r="GEL1000" s="10" t="s">
        <v>109</v>
      </c>
      <c r="GEM1000" s="10" t="s">
        <v>109</v>
      </c>
      <c r="GEN1000" s="10" t="s">
        <v>109</v>
      </c>
      <c r="GEO1000" s="10" t="s">
        <v>109</v>
      </c>
      <c r="GEP1000" s="10" t="s">
        <v>109</v>
      </c>
      <c r="GEQ1000" s="10" t="s">
        <v>109</v>
      </c>
      <c r="GER1000" s="10" t="s">
        <v>109</v>
      </c>
      <c r="GES1000" s="10" t="s">
        <v>109</v>
      </c>
      <c r="GET1000" s="10" t="s">
        <v>109</v>
      </c>
      <c r="GEU1000" s="10" t="s">
        <v>109</v>
      </c>
      <c r="GEV1000" s="10" t="s">
        <v>109</v>
      </c>
      <c r="GEW1000" s="10" t="s">
        <v>109</v>
      </c>
      <c r="GEX1000" s="10" t="s">
        <v>109</v>
      </c>
      <c r="GEY1000" s="10" t="s">
        <v>109</v>
      </c>
      <c r="GEZ1000" s="10" t="s">
        <v>109</v>
      </c>
      <c r="GFA1000" s="10" t="s">
        <v>109</v>
      </c>
      <c r="GFB1000" s="10" t="s">
        <v>109</v>
      </c>
      <c r="GFC1000" s="10" t="s">
        <v>109</v>
      </c>
      <c r="GFD1000" s="10" t="s">
        <v>109</v>
      </c>
      <c r="GFE1000" s="10" t="s">
        <v>109</v>
      </c>
      <c r="GFF1000" s="10" t="s">
        <v>109</v>
      </c>
      <c r="GFG1000" s="10" t="s">
        <v>109</v>
      </c>
      <c r="GFH1000" s="10" t="s">
        <v>109</v>
      </c>
      <c r="GFI1000" s="10" t="s">
        <v>109</v>
      </c>
      <c r="GFJ1000" s="10" t="s">
        <v>109</v>
      </c>
      <c r="GFK1000" s="10" t="s">
        <v>109</v>
      </c>
      <c r="GFL1000" s="10" t="s">
        <v>109</v>
      </c>
      <c r="GFM1000" s="10" t="s">
        <v>109</v>
      </c>
      <c r="GFN1000" s="10" t="s">
        <v>109</v>
      </c>
      <c r="GFO1000" s="10" t="s">
        <v>109</v>
      </c>
      <c r="GFP1000" s="10" t="s">
        <v>109</v>
      </c>
      <c r="GFQ1000" s="10" t="s">
        <v>109</v>
      </c>
      <c r="GFR1000" s="10" t="s">
        <v>109</v>
      </c>
      <c r="GFS1000" s="10" t="s">
        <v>109</v>
      </c>
      <c r="GFT1000" s="10" t="s">
        <v>109</v>
      </c>
      <c r="GFU1000" s="10" t="s">
        <v>109</v>
      </c>
      <c r="GFV1000" s="10" t="s">
        <v>109</v>
      </c>
      <c r="GFW1000" s="10" t="s">
        <v>109</v>
      </c>
      <c r="GFX1000" s="10" t="s">
        <v>109</v>
      </c>
      <c r="GFY1000" s="10" t="s">
        <v>109</v>
      </c>
      <c r="GFZ1000" s="10" t="s">
        <v>109</v>
      </c>
      <c r="GGA1000" s="10" t="s">
        <v>109</v>
      </c>
      <c r="GGB1000" s="10" t="s">
        <v>109</v>
      </c>
      <c r="GGC1000" s="10" t="s">
        <v>109</v>
      </c>
      <c r="GGD1000" s="10" t="s">
        <v>109</v>
      </c>
      <c r="GGE1000" s="10" t="s">
        <v>109</v>
      </c>
      <c r="GGF1000" s="10" t="s">
        <v>109</v>
      </c>
      <c r="GGG1000" s="10" t="s">
        <v>109</v>
      </c>
      <c r="GGH1000" s="10" t="s">
        <v>109</v>
      </c>
      <c r="GGI1000" s="10" t="s">
        <v>109</v>
      </c>
      <c r="GGJ1000" s="10" t="s">
        <v>109</v>
      </c>
      <c r="GGK1000" s="10" t="s">
        <v>109</v>
      </c>
      <c r="GGL1000" s="10" t="s">
        <v>109</v>
      </c>
      <c r="GGM1000" s="10" t="s">
        <v>109</v>
      </c>
      <c r="GGN1000" s="10" t="s">
        <v>109</v>
      </c>
      <c r="GGO1000" s="10" t="s">
        <v>109</v>
      </c>
      <c r="GGP1000" s="10" t="s">
        <v>109</v>
      </c>
      <c r="GGQ1000" s="10" t="s">
        <v>109</v>
      </c>
      <c r="GGR1000" s="10" t="s">
        <v>109</v>
      </c>
      <c r="GGS1000" s="10" t="s">
        <v>109</v>
      </c>
      <c r="GGT1000" s="10" t="s">
        <v>109</v>
      </c>
      <c r="GGU1000" s="10" t="s">
        <v>109</v>
      </c>
      <c r="GGV1000" s="10" t="s">
        <v>109</v>
      </c>
      <c r="GGW1000" s="10" t="s">
        <v>109</v>
      </c>
      <c r="GGX1000" s="10" t="s">
        <v>109</v>
      </c>
      <c r="GGY1000" s="10" t="s">
        <v>109</v>
      </c>
      <c r="GGZ1000" s="10" t="s">
        <v>109</v>
      </c>
      <c r="GHA1000" s="10" t="s">
        <v>109</v>
      </c>
      <c r="GHB1000" s="10" t="s">
        <v>109</v>
      </c>
      <c r="GHC1000" s="10" t="s">
        <v>109</v>
      </c>
      <c r="GHD1000" s="10" t="s">
        <v>109</v>
      </c>
      <c r="GHE1000" s="10" t="s">
        <v>109</v>
      </c>
      <c r="GHF1000" s="10" t="s">
        <v>109</v>
      </c>
      <c r="GHG1000" s="10" t="s">
        <v>109</v>
      </c>
      <c r="GHH1000" s="10" t="s">
        <v>109</v>
      </c>
      <c r="GHI1000" s="10" t="s">
        <v>109</v>
      </c>
      <c r="GHJ1000" s="10" t="s">
        <v>109</v>
      </c>
      <c r="GHK1000" s="10" t="s">
        <v>109</v>
      </c>
      <c r="GHL1000" s="10" t="s">
        <v>109</v>
      </c>
      <c r="GHM1000" s="10" t="s">
        <v>109</v>
      </c>
      <c r="GHN1000" s="10" t="s">
        <v>109</v>
      </c>
      <c r="GHO1000" s="10" t="s">
        <v>109</v>
      </c>
      <c r="GHP1000" s="10" t="s">
        <v>109</v>
      </c>
      <c r="GHQ1000" s="10" t="s">
        <v>109</v>
      </c>
      <c r="GHR1000" s="10" t="s">
        <v>109</v>
      </c>
      <c r="GHS1000" s="10" t="s">
        <v>109</v>
      </c>
      <c r="GHT1000" s="10" t="s">
        <v>109</v>
      </c>
      <c r="GHU1000" s="10" t="s">
        <v>109</v>
      </c>
      <c r="GHV1000" s="10" t="s">
        <v>109</v>
      </c>
      <c r="GHW1000" s="10" t="s">
        <v>109</v>
      </c>
      <c r="GHX1000" s="10" t="s">
        <v>109</v>
      </c>
      <c r="GHY1000" s="10" t="s">
        <v>109</v>
      </c>
      <c r="GHZ1000" s="10" t="s">
        <v>109</v>
      </c>
      <c r="GIA1000" s="10" t="s">
        <v>109</v>
      </c>
      <c r="GIB1000" s="10" t="s">
        <v>109</v>
      </c>
      <c r="GIC1000" s="10" t="s">
        <v>109</v>
      </c>
      <c r="GID1000" s="10" t="s">
        <v>109</v>
      </c>
      <c r="GIE1000" s="10" t="s">
        <v>109</v>
      </c>
      <c r="GIF1000" s="10" t="s">
        <v>109</v>
      </c>
      <c r="GIG1000" s="10" t="s">
        <v>109</v>
      </c>
      <c r="GIH1000" s="10" t="s">
        <v>109</v>
      </c>
      <c r="GII1000" s="10" t="s">
        <v>109</v>
      </c>
      <c r="GIJ1000" s="10" t="s">
        <v>109</v>
      </c>
      <c r="GIK1000" s="10" t="s">
        <v>109</v>
      </c>
      <c r="GIL1000" s="10" t="s">
        <v>109</v>
      </c>
      <c r="GIM1000" s="10" t="s">
        <v>109</v>
      </c>
      <c r="GIN1000" s="10" t="s">
        <v>109</v>
      </c>
      <c r="GIO1000" s="10" t="s">
        <v>109</v>
      </c>
      <c r="GIP1000" s="10" t="s">
        <v>109</v>
      </c>
      <c r="GIQ1000" s="10" t="s">
        <v>109</v>
      </c>
      <c r="GIR1000" s="10" t="s">
        <v>109</v>
      </c>
      <c r="GIS1000" s="10" t="s">
        <v>109</v>
      </c>
      <c r="GIT1000" s="10" t="s">
        <v>109</v>
      </c>
      <c r="GIU1000" s="10" t="s">
        <v>109</v>
      </c>
      <c r="GIV1000" s="10" t="s">
        <v>109</v>
      </c>
      <c r="GIW1000" s="10" t="s">
        <v>109</v>
      </c>
      <c r="GIX1000" s="10" t="s">
        <v>109</v>
      </c>
      <c r="GIY1000" s="10" t="s">
        <v>109</v>
      </c>
      <c r="GIZ1000" s="10" t="s">
        <v>109</v>
      </c>
      <c r="GJA1000" s="10" t="s">
        <v>109</v>
      </c>
      <c r="GJB1000" s="10" t="s">
        <v>109</v>
      </c>
      <c r="GJC1000" s="10" t="s">
        <v>109</v>
      </c>
      <c r="GJD1000" s="10" t="s">
        <v>109</v>
      </c>
      <c r="GJE1000" s="10" t="s">
        <v>109</v>
      </c>
      <c r="GJF1000" s="10" t="s">
        <v>109</v>
      </c>
      <c r="GJG1000" s="10" t="s">
        <v>109</v>
      </c>
      <c r="GJH1000" s="10" t="s">
        <v>109</v>
      </c>
      <c r="GJI1000" s="10" t="s">
        <v>109</v>
      </c>
      <c r="GJJ1000" s="10" t="s">
        <v>109</v>
      </c>
      <c r="GJK1000" s="10" t="s">
        <v>109</v>
      </c>
      <c r="GJL1000" s="10" t="s">
        <v>109</v>
      </c>
      <c r="GJM1000" s="10" t="s">
        <v>109</v>
      </c>
      <c r="GJN1000" s="10" t="s">
        <v>109</v>
      </c>
      <c r="GJO1000" s="10" t="s">
        <v>109</v>
      </c>
      <c r="GJP1000" s="10" t="s">
        <v>109</v>
      </c>
      <c r="GJQ1000" s="10" t="s">
        <v>109</v>
      </c>
      <c r="GJR1000" s="10" t="s">
        <v>109</v>
      </c>
      <c r="GJS1000" s="10" t="s">
        <v>109</v>
      </c>
      <c r="GJT1000" s="10" t="s">
        <v>109</v>
      </c>
      <c r="GJU1000" s="10" t="s">
        <v>109</v>
      </c>
      <c r="GJV1000" s="10" t="s">
        <v>109</v>
      </c>
      <c r="GJW1000" s="10" t="s">
        <v>109</v>
      </c>
      <c r="GJX1000" s="10" t="s">
        <v>109</v>
      </c>
      <c r="GJY1000" s="10" t="s">
        <v>109</v>
      </c>
      <c r="GJZ1000" s="10" t="s">
        <v>109</v>
      </c>
      <c r="GKA1000" s="10" t="s">
        <v>109</v>
      </c>
      <c r="GKB1000" s="10" t="s">
        <v>109</v>
      </c>
      <c r="GKC1000" s="10" t="s">
        <v>109</v>
      </c>
      <c r="GKD1000" s="10" t="s">
        <v>109</v>
      </c>
      <c r="GKE1000" s="10" t="s">
        <v>109</v>
      </c>
      <c r="GKF1000" s="10" t="s">
        <v>109</v>
      </c>
      <c r="GKG1000" s="10" t="s">
        <v>109</v>
      </c>
      <c r="GKH1000" s="10" t="s">
        <v>109</v>
      </c>
      <c r="GKI1000" s="10" t="s">
        <v>109</v>
      </c>
      <c r="GKJ1000" s="10" t="s">
        <v>109</v>
      </c>
      <c r="GKK1000" s="10" t="s">
        <v>109</v>
      </c>
      <c r="GKL1000" s="10" t="s">
        <v>109</v>
      </c>
      <c r="GKM1000" s="10" t="s">
        <v>109</v>
      </c>
      <c r="GKN1000" s="10" t="s">
        <v>109</v>
      </c>
      <c r="GKO1000" s="10" t="s">
        <v>109</v>
      </c>
      <c r="GKP1000" s="10" t="s">
        <v>109</v>
      </c>
      <c r="GKQ1000" s="10" t="s">
        <v>109</v>
      </c>
      <c r="GKR1000" s="10" t="s">
        <v>109</v>
      </c>
      <c r="GKS1000" s="10" t="s">
        <v>109</v>
      </c>
      <c r="GKT1000" s="10" t="s">
        <v>109</v>
      </c>
      <c r="GKU1000" s="10" t="s">
        <v>109</v>
      </c>
      <c r="GKV1000" s="10" t="s">
        <v>109</v>
      </c>
      <c r="GKW1000" s="10" t="s">
        <v>109</v>
      </c>
      <c r="GKX1000" s="10" t="s">
        <v>109</v>
      </c>
      <c r="GKY1000" s="10" t="s">
        <v>109</v>
      </c>
      <c r="GKZ1000" s="10" t="s">
        <v>109</v>
      </c>
      <c r="GLA1000" s="10" t="s">
        <v>109</v>
      </c>
      <c r="GLB1000" s="10" t="s">
        <v>109</v>
      </c>
      <c r="GLC1000" s="10" t="s">
        <v>109</v>
      </c>
      <c r="GLD1000" s="10" t="s">
        <v>109</v>
      </c>
      <c r="GLE1000" s="10" t="s">
        <v>109</v>
      </c>
      <c r="GLF1000" s="10" t="s">
        <v>109</v>
      </c>
      <c r="GLG1000" s="10" t="s">
        <v>109</v>
      </c>
      <c r="GLH1000" s="10" t="s">
        <v>109</v>
      </c>
      <c r="GLI1000" s="10" t="s">
        <v>109</v>
      </c>
      <c r="GLJ1000" s="10" t="s">
        <v>109</v>
      </c>
      <c r="GLK1000" s="10" t="s">
        <v>109</v>
      </c>
      <c r="GLL1000" s="10" t="s">
        <v>109</v>
      </c>
      <c r="GLM1000" s="10" t="s">
        <v>109</v>
      </c>
      <c r="GLN1000" s="10" t="s">
        <v>109</v>
      </c>
      <c r="GLO1000" s="10" t="s">
        <v>109</v>
      </c>
      <c r="GLP1000" s="10" t="s">
        <v>109</v>
      </c>
      <c r="GLQ1000" s="10" t="s">
        <v>109</v>
      </c>
      <c r="GLR1000" s="10" t="s">
        <v>109</v>
      </c>
      <c r="GLS1000" s="10" t="s">
        <v>109</v>
      </c>
      <c r="GLT1000" s="10" t="s">
        <v>109</v>
      </c>
      <c r="GLU1000" s="10" t="s">
        <v>109</v>
      </c>
      <c r="GLV1000" s="10" t="s">
        <v>109</v>
      </c>
      <c r="GLW1000" s="10" t="s">
        <v>109</v>
      </c>
      <c r="GLX1000" s="10" t="s">
        <v>109</v>
      </c>
      <c r="GLY1000" s="10" t="s">
        <v>109</v>
      </c>
      <c r="GLZ1000" s="10" t="s">
        <v>109</v>
      </c>
      <c r="GMA1000" s="10" t="s">
        <v>109</v>
      </c>
      <c r="GMB1000" s="10" t="s">
        <v>109</v>
      </c>
      <c r="GMC1000" s="10" t="s">
        <v>109</v>
      </c>
      <c r="GMD1000" s="10" t="s">
        <v>109</v>
      </c>
      <c r="GME1000" s="10" t="s">
        <v>109</v>
      </c>
      <c r="GMF1000" s="10" t="s">
        <v>109</v>
      </c>
      <c r="GMG1000" s="10" t="s">
        <v>109</v>
      </c>
      <c r="GMH1000" s="10" t="s">
        <v>109</v>
      </c>
      <c r="GMI1000" s="10" t="s">
        <v>109</v>
      </c>
      <c r="GMJ1000" s="10" t="s">
        <v>109</v>
      </c>
      <c r="GMK1000" s="10" t="s">
        <v>109</v>
      </c>
      <c r="GML1000" s="10" t="s">
        <v>109</v>
      </c>
      <c r="GMM1000" s="10" t="s">
        <v>109</v>
      </c>
      <c r="GMN1000" s="10" t="s">
        <v>109</v>
      </c>
      <c r="GMO1000" s="10" t="s">
        <v>109</v>
      </c>
      <c r="GMP1000" s="10" t="s">
        <v>109</v>
      </c>
      <c r="GMQ1000" s="10" t="s">
        <v>109</v>
      </c>
      <c r="GMR1000" s="10" t="s">
        <v>109</v>
      </c>
      <c r="GMS1000" s="10" t="s">
        <v>109</v>
      </c>
      <c r="GMT1000" s="10" t="s">
        <v>109</v>
      </c>
      <c r="GMU1000" s="10" t="s">
        <v>109</v>
      </c>
      <c r="GMV1000" s="10" t="s">
        <v>109</v>
      </c>
      <c r="GMW1000" s="10" t="s">
        <v>109</v>
      </c>
      <c r="GMX1000" s="10" t="s">
        <v>109</v>
      </c>
      <c r="GMY1000" s="10" t="s">
        <v>109</v>
      </c>
      <c r="GMZ1000" s="10" t="s">
        <v>109</v>
      </c>
      <c r="GNA1000" s="10" t="s">
        <v>109</v>
      </c>
      <c r="GNB1000" s="10" t="s">
        <v>109</v>
      </c>
      <c r="GNC1000" s="10" t="s">
        <v>109</v>
      </c>
      <c r="GND1000" s="10" t="s">
        <v>109</v>
      </c>
      <c r="GNE1000" s="10" t="s">
        <v>109</v>
      </c>
      <c r="GNF1000" s="10" t="s">
        <v>109</v>
      </c>
      <c r="GNG1000" s="10" t="s">
        <v>109</v>
      </c>
      <c r="GNH1000" s="10" t="s">
        <v>109</v>
      </c>
      <c r="GNI1000" s="10" t="s">
        <v>109</v>
      </c>
      <c r="GNJ1000" s="10" t="s">
        <v>109</v>
      </c>
      <c r="GNK1000" s="10" t="s">
        <v>109</v>
      </c>
      <c r="GNL1000" s="10" t="s">
        <v>109</v>
      </c>
      <c r="GNM1000" s="10" t="s">
        <v>109</v>
      </c>
      <c r="GNN1000" s="10" t="s">
        <v>109</v>
      </c>
      <c r="GNO1000" s="10" t="s">
        <v>109</v>
      </c>
      <c r="GNP1000" s="10" t="s">
        <v>109</v>
      </c>
      <c r="GNQ1000" s="10" t="s">
        <v>109</v>
      </c>
      <c r="GNR1000" s="10" t="s">
        <v>109</v>
      </c>
      <c r="GNS1000" s="10" t="s">
        <v>109</v>
      </c>
      <c r="GNT1000" s="10" t="s">
        <v>109</v>
      </c>
      <c r="GNU1000" s="10" t="s">
        <v>109</v>
      </c>
      <c r="GNV1000" s="10" t="s">
        <v>109</v>
      </c>
      <c r="GNW1000" s="10" t="s">
        <v>109</v>
      </c>
      <c r="GNX1000" s="10" t="s">
        <v>109</v>
      </c>
      <c r="GNY1000" s="10" t="s">
        <v>109</v>
      </c>
      <c r="GNZ1000" s="10" t="s">
        <v>109</v>
      </c>
      <c r="GOA1000" s="10" t="s">
        <v>109</v>
      </c>
      <c r="GOB1000" s="10" t="s">
        <v>109</v>
      </c>
      <c r="GOC1000" s="10" t="s">
        <v>109</v>
      </c>
      <c r="GOD1000" s="10" t="s">
        <v>109</v>
      </c>
      <c r="GOE1000" s="10" t="s">
        <v>109</v>
      </c>
      <c r="GOF1000" s="10" t="s">
        <v>109</v>
      </c>
      <c r="GOG1000" s="10" t="s">
        <v>109</v>
      </c>
      <c r="GOH1000" s="10" t="s">
        <v>109</v>
      </c>
      <c r="GOI1000" s="10" t="s">
        <v>109</v>
      </c>
      <c r="GOJ1000" s="10" t="s">
        <v>109</v>
      </c>
      <c r="GOK1000" s="10" t="s">
        <v>109</v>
      </c>
      <c r="GOL1000" s="10" t="s">
        <v>109</v>
      </c>
      <c r="GOM1000" s="10" t="s">
        <v>109</v>
      </c>
      <c r="GON1000" s="10" t="s">
        <v>109</v>
      </c>
      <c r="GOO1000" s="10" t="s">
        <v>109</v>
      </c>
      <c r="GOP1000" s="10" t="s">
        <v>109</v>
      </c>
      <c r="GOQ1000" s="10" t="s">
        <v>109</v>
      </c>
      <c r="GOR1000" s="10" t="s">
        <v>109</v>
      </c>
      <c r="GOS1000" s="10" t="s">
        <v>109</v>
      </c>
      <c r="GOT1000" s="10" t="s">
        <v>109</v>
      </c>
      <c r="GOU1000" s="10" t="s">
        <v>109</v>
      </c>
      <c r="GOV1000" s="10" t="s">
        <v>109</v>
      </c>
      <c r="GOW1000" s="10" t="s">
        <v>109</v>
      </c>
      <c r="GOX1000" s="10" t="s">
        <v>109</v>
      </c>
      <c r="GOY1000" s="10" t="s">
        <v>109</v>
      </c>
      <c r="GOZ1000" s="10" t="s">
        <v>109</v>
      </c>
      <c r="GPA1000" s="10" t="s">
        <v>109</v>
      </c>
      <c r="GPB1000" s="10" t="s">
        <v>109</v>
      </c>
      <c r="GPC1000" s="10" t="s">
        <v>109</v>
      </c>
      <c r="GPD1000" s="10" t="s">
        <v>109</v>
      </c>
      <c r="GPE1000" s="10" t="s">
        <v>109</v>
      </c>
      <c r="GPF1000" s="10" t="s">
        <v>109</v>
      </c>
      <c r="GPG1000" s="10" t="s">
        <v>109</v>
      </c>
      <c r="GPH1000" s="10" t="s">
        <v>109</v>
      </c>
      <c r="GPI1000" s="10" t="s">
        <v>109</v>
      </c>
      <c r="GPJ1000" s="10" t="s">
        <v>109</v>
      </c>
      <c r="GPK1000" s="10" t="s">
        <v>109</v>
      </c>
      <c r="GPL1000" s="10" t="s">
        <v>109</v>
      </c>
      <c r="GPM1000" s="10" t="s">
        <v>109</v>
      </c>
      <c r="GPN1000" s="10" t="s">
        <v>109</v>
      </c>
      <c r="GPO1000" s="10" t="s">
        <v>109</v>
      </c>
      <c r="GPP1000" s="10" t="s">
        <v>109</v>
      </c>
      <c r="GPQ1000" s="10" t="s">
        <v>109</v>
      </c>
      <c r="GPR1000" s="10" t="s">
        <v>109</v>
      </c>
      <c r="GPS1000" s="10" t="s">
        <v>109</v>
      </c>
      <c r="GPT1000" s="10" t="s">
        <v>109</v>
      </c>
      <c r="GPU1000" s="10" t="s">
        <v>109</v>
      </c>
      <c r="GPV1000" s="10" t="s">
        <v>109</v>
      </c>
      <c r="GPW1000" s="10" t="s">
        <v>109</v>
      </c>
      <c r="GPX1000" s="10" t="s">
        <v>109</v>
      </c>
      <c r="GPY1000" s="10" t="s">
        <v>109</v>
      </c>
      <c r="GPZ1000" s="10" t="s">
        <v>109</v>
      </c>
      <c r="GQA1000" s="10" t="s">
        <v>109</v>
      </c>
      <c r="GQB1000" s="10" t="s">
        <v>109</v>
      </c>
      <c r="GQC1000" s="10" t="s">
        <v>109</v>
      </c>
      <c r="GQD1000" s="10" t="s">
        <v>109</v>
      </c>
      <c r="GQE1000" s="10" t="s">
        <v>109</v>
      </c>
      <c r="GQF1000" s="10" t="s">
        <v>109</v>
      </c>
      <c r="GQG1000" s="10" t="s">
        <v>109</v>
      </c>
      <c r="GQH1000" s="10" t="s">
        <v>109</v>
      </c>
      <c r="GQI1000" s="10" t="s">
        <v>109</v>
      </c>
      <c r="GQJ1000" s="10" t="s">
        <v>109</v>
      </c>
      <c r="GQK1000" s="10" t="s">
        <v>109</v>
      </c>
      <c r="GQL1000" s="10" t="s">
        <v>109</v>
      </c>
      <c r="GQM1000" s="10" t="s">
        <v>109</v>
      </c>
      <c r="GQN1000" s="10" t="s">
        <v>109</v>
      </c>
      <c r="GQO1000" s="10" t="s">
        <v>109</v>
      </c>
      <c r="GQP1000" s="10" t="s">
        <v>109</v>
      </c>
      <c r="GQQ1000" s="10" t="s">
        <v>109</v>
      </c>
      <c r="GQR1000" s="10" t="s">
        <v>109</v>
      </c>
      <c r="GQS1000" s="10" t="s">
        <v>109</v>
      </c>
      <c r="GQT1000" s="10" t="s">
        <v>109</v>
      </c>
      <c r="GQU1000" s="10" t="s">
        <v>109</v>
      </c>
      <c r="GQV1000" s="10" t="s">
        <v>109</v>
      </c>
      <c r="GQW1000" s="10" t="s">
        <v>109</v>
      </c>
      <c r="GQX1000" s="10" t="s">
        <v>109</v>
      </c>
      <c r="GQY1000" s="10" t="s">
        <v>109</v>
      </c>
      <c r="GQZ1000" s="10" t="s">
        <v>109</v>
      </c>
      <c r="GRA1000" s="10" t="s">
        <v>109</v>
      </c>
      <c r="GRB1000" s="10" t="s">
        <v>109</v>
      </c>
      <c r="GRC1000" s="10" t="s">
        <v>109</v>
      </c>
      <c r="GRD1000" s="10" t="s">
        <v>109</v>
      </c>
      <c r="GRE1000" s="10" t="s">
        <v>109</v>
      </c>
      <c r="GRF1000" s="10" t="s">
        <v>109</v>
      </c>
      <c r="GRG1000" s="10" t="s">
        <v>109</v>
      </c>
      <c r="GRH1000" s="10" t="s">
        <v>109</v>
      </c>
      <c r="GRI1000" s="10" t="s">
        <v>109</v>
      </c>
      <c r="GRJ1000" s="10" t="s">
        <v>109</v>
      </c>
      <c r="GRK1000" s="10" t="s">
        <v>109</v>
      </c>
      <c r="GRL1000" s="10" t="s">
        <v>109</v>
      </c>
      <c r="GRM1000" s="10" t="s">
        <v>109</v>
      </c>
      <c r="GRN1000" s="10" t="s">
        <v>109</v>
      </c>
      <c r="GRO1000" s="10" t="s">
        <v>109</v>
      </c>
      <c r="GRP1000" s="10" t="s">
        <v>109</v>
      </c>
      <c r="GRQ1000" s="10" t="s">
        <v>109</v>
      </c>
      <c r="GRR1000" s="10" t="s">
        <v>109</v>
      </c>
      <c r="GRS1000" s="10" t="s">
        <v>109</v>
      </c>
      <c r="GRT1000" s="10" t="s">
        <v>109</v>
      </c>
      <c r="GRU1000" s="10" t="s">
        <v>109</v>
      </c>
      <c r="GRV1000" s="10" t="s">
        <v>109</v>
      </c>
      <c r="GRW1000" s="10" t="s">
        <v>109</v>
      </c>
      <c r="GRX1000" s="10" t="s">
        <v>109</v>
      </c>
      <c r="GRY1000" s="10" t="s">
        <v>109</v>
      </c>
      <c r="GRZ1000" s="10" t="s">
        <v>109</v>
      </c>
      <c r="GSA1000" s="10" t="s">
        <v>109</v>
      </c>
      <c r="GSB1000" s="10" t="s">
        <v>109</v>
      </c>
      <c r="GSC1000" s="10" t="s">
        <v>109</v>
      </c>
      <c r="GSD1000" s="10" t="s">
        <v>109</v>
      </c>
      <c r="GSE1000" s="10" t="s">
        <v>109</v>
      </c>
      <c r="GSF1000" s="10" t="s">
        <v>109</v>
      </c>
      <c r="GSG1000" s="10" t="s">
        <v>109</v>
      </c>
      <c r="GSH1000" s="10" t="s">
        <v>109</v>
      </c>
      <c r="GSI1000" s="10" t="s">
        <v>109</v>
      </c>
      <c r="GSJ1000" s="10" t="s">
        <v>109</v>
      </c>
      <c r="GSK1000" s="10" t="s">
        <v>109</v>
      </c>
      <c r="GSL1000" s="10" t="s">
        <v>109</v>
      </c>
      <c r="GSM1000" s="10" t="s">
        <v>109</v>
      </c>
      <c r="GSN1000" s="10" t="s">
        <v>109</v>
      </c>
      <c r="GSO1000" s="10" t="s">
        <v>109</v>
      </c>
      <c r="GSP1000" s="10" t="s">
        <v>109</v>
      </c>
      <c r="GSQ1000" s="10" t="s">
        <v>109</v>
      </c>
      <c r="GSR1000" s="10" t="s">
        <v>109</v>
      </c>
      <c r="GSS1000" s="10" t="s">
        <v>109</v>
      </c>
      <c r="GST1000" s="10" t="s">
        <v>109</v>
      </c>
      <c r="GSU1000" s="10" t="s">
        <v>109</v>
      </c>
      <c r="GSV1000" s="10" t="s">
        <v>109</v>
      </c>
      <c r="GSW1000" s="10" t="s">
        <v>109</v>
      </c>
      <c r="GSX1000" s="10" t="s">
        <v>109</v>
      </c>
      <c r="GSY1000" s="10" t="s">
        <v>109</v>
      </c>
      <c r="GSZ1000" s="10" t="s">
        <v>109</v>
      </c>
      <c r="GTA1000" s="10" t="s">
        <v>109</v>
      </c>
      <c r="GTB1000" s="10" t="s">
        <v>109</v>
      </c>
      <c r="GTC1000" s="10" t="s">
        <v>109</v>
      </c>
      <c r="GTD1000" s="10" t="s">
        <v>109</v>
      </c>
      <c r="GTE1000" s="10" t="s">
        <v>109</v>
      </c>
      <c r="GTF1000" s="10" t="s">
        <v>109</v>
      </c>
      <c r="GTG1000" s="10" t="s">
        <v>109</v>
      </c>
      <c r="GTH1000" s="10" t="s">
        <v>109</v>
      </c>
      <c r="GTI1000" s="10" t="s">
        <v>109</v>
      </c>
      <c r="GTJ1000" s="10" t="s">
        <v>109</v>
      </c>
      <c r="GTK1000" s="10" t="s">
        <v>109</v>
      </c>
      <c r="GTL1000" s="10" t="s">
        <v>109</v>
      </c>
      <c r="GTM1000" s="10" t="s">
        <v>109</v>
      </c>
      <c r="GTN1000" s="10" t="s">
        <v>109</v>
      </c>
      <c r="GTO1000" s="10" t="s">
        <v>109</v>
      </c>
      <c r="GTP1000" s="10" t="s">
        <v>109</v>
      </c>
      <c r="GTQ1000" s="10" t="s">
        <v>109</v>
      </c>
      <c r="GTR1000" s="10" t="s">
        <v>109</v>
      </c>
      <c r="GTS1000" s="10" t="s">
        <v>109</v>
      </c>
      <c r="GTT1000" s="10" t="s">
        <v>109</v>
      </c>
      <c r="GTU1000" s="10" t="s">
        <v>109</v>
      </c>
      <c r="GTV1000" s="10" t="s">
        <v>109</v>
      </c>
      <c r="GTW1000" s="10" t="s">
        <v>109</v>
      </c>
      <c r="GTX1000" s="10" t="s">
        <v>109</v>
      </c>
      <c r="GTY1000" s="10" t="s">
        <v>109</v>
      </c>
      <c r="GTZ1000" s="10" t="s">
        <v>109</v>
      </c>
      <c r="GUA1000" s="10" t="s">
        <v>109</v>
      </c>
      <c r="GUB1000" s="10" t="s">
        <v>109</v>
      </c>
      <c r="GUC1000" s="10" t="s">
        <v>109</v>
      </c>
      <c r="GUD1000" s="10" t="s">
        <v>109</v>
      </c>
      <c r="GUE1000" s="10" t="s">
        <v>109</v>
      </c>
      <c r="GUF1000" s="10" t="s">
        <v>109</v>
      </c>
      <c r="GUG1000" s="10" t="s">
        <v>109</v>
      </c>
      <c r="GUH1000" s="10" t="s">
        <v>109</v>
      </c>
      <c r="GUI1000" s="10" t="s">
        <v>109</v>
      </c>
      <c r="GUJ1000" s="10" t="s">
        <v>109</v>
      </c>
      <c r="GUK1000" s="10" t="s">
        <v>109</v>
      </c>
      <c r="GUL1000" s="10" t="s">
        <v>109</v>
      </c>
      <c r="GUM1000" s="10" t="s">
        <v>109</v>
      </c>
      <c r="GUN1000" s="10" t="s">
        <v>109</v>
      </c>
      <c r="GUO1000" s="10" t="s">
        <v>109</v>
      </c>
      <c r="GUP1000" s="10" t="s">
        <v>109</v>
      </c>
      <c r="GUQ1000" s="10" t="s">
        <v>109</v>
      </c>
      <c r="GUR1000" s="10" t="s">
        <v>109</v>
      </c>
      <c r="GUS1000" s="10" t="s">
        <v>109</v>
      </c>
      <c r="GUT1000" s="10" t="s">
        <v>109</v>
      </c>
      <c r="GUU1000" s="10" t="s">
        <v>109</v>
      </c>
      <c r="GUV1000" s="10" t="s">
        <v>109</v>
      </c>
      <c r="GUW1000" s="10" t="s">
        <v>109</v>
      </c>
      <c r="GUX1000" s="10" t="s">
        <v>109</v>
      </c>
      <c r="GUY1000" s="10" t="s">
        <v>109</v>
      </c>
      <c r="GUZ1000" s="10" t="s">
        <v>109</v>
      </c>
      <c r="GVA1000" s="10" t="s">
        <v>109</v>
      </c>
      <c r="GVB1000" s="10" t="s">
        <v>109</v>
      </c>
      <c r="GVC1000" s="10" t="s">
        <v>109</v>
      </c>
      <c r="GVD1000" s="10" t="s">
        <v>109</v>
      </c>
      <c r="GVE1000" s="10" t="s">
        <v>109</v>
      </c>
      <c r="GVF1000" s="10" t="s">
        <v>109</v>
      </c>
      <c r="GVG1000" s="10" t="s">
        <v>109</v>
      </c>
      <c r="GVH1000" s="10" t="s">
        <v>109</v>
      </c>
      <c r="GVI1000" s="10" t="s">
        <v>109</v>
      </c>
      <c r="GVJ1000" s="10" t="s">
        <v>109</v>
      </c>
      <c r="GVK1000" s="10" t="s">
        <v>109</v>
      </c>
      <c r="GVL1000" s="10" t="s">
        <v>109</v>
      </c>
      <c r="GVM1000" s="10" t="s">
        <v>109</v>
      </c>
      <c r="GVN1000" s="10" t="s">
        <v>109</v>
      </c>
      <c r="GVO1000" s="10" t="s">
        <v>109</v>
      </c>
      <c r="GVP1000" s="10" t="s">
        <v>109</v>
      </c>
      <c r="GVQ1000" s="10" t="s">
        <v>109</v>
      </c>
      <c r="GVR1000" s="10" t="s">
        <v>109</v>
      </c>
      <c r="GVS1000" s="10" t="s">
        <v>109</v>
      </c>
      <c r="GVT1000" s="10" t="s">
        <v>109</v>
      </c>
      <c r="GVU1000" s="10" t="s">
        <v>109</v>
      </c>
      <c r="GVV1000" s="10" t="s">
        <v>109</v>
      </c>
      <c r="GVW1000" s="10" t="s">
        <v>109</v>
      </c>
      <c r="GVX1000" s="10" t="s">
        <v>109</v>
      </c>
      <c r="GVY1000" s="10" t="s">
        <v>109</v>
      </c>
      <c r="GVZ1000" s="10" t="s">
        <v>109</v>
      </c>
      <c r="GWA1000" s="10" t="s">
        <v>109</v>
      </c>
      <c r="GWB1000" s="10" t="s">
        <v>109</v>
      </c>
      <c r="GWC1000" s="10" t="s">
        <v>109</v>
      </c>
      <c r="GWD1000" s="10" t="s">
        <v>109</v>
      </c>
      <c r="GWE1000" s="10" t="s">
        <v>109</v>
      </c>
      <c r="GWF1000" s="10" t="s">
        <v>109</v>
      </c>
      <c r="GWG1000" s="10" t="s">
        <v>109</v>
      </c>
      <c r="GWH1000" s="10" t="s">
        <v>109</v>
      </c>
      <c r="GWI1000" s="10" t="s">
        <v>109</v>
      </c>
      <c r="GWJ1000" s="10" t="s">
        <v>109</v>
      </c>
      <c r="GWK1000" s="10" t="s">
        <v>109</v>
      </c>
      <c r="GWL1000" s="10" t="s">
        <v>109</v>
      </c>
      <c r="GWM1000" s="10" t="s">
        <v>109</v>
      </c>
      <c r="GWN1000" s="10" t="s">
        <v>109</v>
      </c>
      <c r="GWO1000" s="10" t="s">
        <v>109</v>
      </c>
      <c r="GWP1000" s="10" t="s">
        <v>109</v>
      </c>
      <c r="GWQ1000" s="10" t="s">
        <v>109</v>
      </c>
      <c r="GWR1000" s="10" t="s">
        <v>109</v>
      </c>
      <c r="GWS1000" s="10" t="s">
        <v>109</v>
      </c>
      <c r="GWT1000" s="10" t="s">
        <v>109</v>
      </c>
      <c r="GWU1000" s="10" t="s">
        <v>109</v>
      </c>
      <c r="GWV1000" s="10" t="s">
        <v>109</v>
      </c>
      <c r="GWW1000" s="10" t="s">
        <v>109</v>
      </c>
      <c r="GWX1000" s="10" t="s">
        <v>109</v>
      </c>
      <c r="GWY1000" s="10" t="s">
        <v>109</v>
      </c>
      <c r="GWZ1000" s="10" t="s">
        <v>109</v>
      </c>
      <c r="GXA1000" s="10" t="s">
        <v>109</v>
      </c>
      <c r="GXB1000" s="10" t="s">
        <v>109</v>
      </c>
      <c r="GXC1000" s="10" t="s">
        <v>109</v>
      </c>
      <c r="GXD1000" s="10" t="s">
        <v>109</v>
      </c>
      <c r="GXE1000" s="10" t="s">
        <v>109</v>
      </c>
      <c r="GXF1000" s="10" t="s">
        <v>109</v>
      </c>
      <c r="GXG1000" s="10" t="s">
        <v>109</v>
      </c>
      <c r="GXH1000" s="10" t="s">
        <v>109</v>
      </c>
      <c r="GXI1000" s="10" t="s">
        <v>109</v>
      </c>
      <c r="GXJ1000" s="10" t="s">
        <v>109</v>
      </c>
      <c r="GXK1000" s="10" t="s">
        <v>109</v>
      </c>
      <c r="GXL1000" s="10" t="s">
        <v>109</v>
      </c>
      <c r="GXM1000" s="10" t="s">
        <v>109</v>
      </c>
      <c r="GXN1000" s="10" t="s">
        <v>109</v>
      </c>
      <c r="GXO1000" s="10" t="s">
        <v>109</v>
      </c>
      <c r="GXP1000" s="10" t="s">
        <v>109</v>
      </c>
      <c r="GXQ1000" s="10" t="s">
        <v>109</v>
      </c>
      <c r="GXR1000" s="10" t="s">
        <v>109</v>
      </c>
      <c r="GXS1000" s="10" t="s">
        <v>109</v>
      </c>
      <c r="GXT1000" s="10" t="s">
        <v>109</v>
      </c>
      <c r="GXU1000" s="10" t="s">
        <v>109</v>
      </c>
      <c r="GXV1000" s="10" t="s">
        <v>109</v>
      </c>
      <c r="GXW1000" s="10" t="s">
        <v>109</v>
      </c>
      <c r="GXX1000" s="10" t="s">
        <v>109</v>
      </c>
      <c r="GXY1000" s="10" t="s">
        <v>109</v>
      </c>
      <c r="GXZ1000" s="10" t="s">
        <v>109</v>
      </c>
      <c r="GYA1000" s="10" t="s">
        <v>109</v>
      </c>
      <c r="GYB1000" s="10" t="s">
        <v>109</v>
      </c>
      <c r="GYC1000" s="10" t="s">
        <v>109</v>
      </c>
      <c r="GYD1000" s="10" t="s">
        <v>109</v>
      </c>
      <c r="GYE1000" s="10" t="s">
        <v>109</v>
      </c>
      <c r="GYF1000" s="10" t="s">
        <v>109</v>
      </c>
      <c r="GYG1000" s="10" t="s">
        <v>109</v>
      </c>
      <c r="GYH1000" s="10" t="s">
        <v>109</v>
      </c>
      <c r="GYI1000" s="10" t="s">
        <v>109</v>
      </c>
      <c r="GYJ1000" s="10" t="s">
        <v>109</v>
      </c>
      <c r="GYK1000" s="10" t="s">
        <v>109</v>
      </c>
      <c r="GYL1000" s="10" t="s">
        <v>109</v>
      </c>
      <c r="GYM1000" s="10" t="s">
        <v>109</v>
      </c>
      <c r="GYN1000" s="10" t="s">
        <v>109</v>
      </c>
      <c r="GYO1000" s="10" t="s">
        <v>109</v>
      </c>
      <c r="GYP1000" s="10" t="s">
        <v>109</v>
      </c>
      <c r="GYQ1000" s="10" t="s">
        <v>109</v>
      </c>
      <c r="GYR1000" s="10" t="s">
        <v>109</v>
      </c>
      <c r="GYS1000" s="10" t="s">
        <v>109</v>
      </c>
      <c r="GYT1000" s="10" t="s">
        <v>109</v>
      </c>
      <c r="GYU1000" s="10" t="s">
        <v>109</v>
      </c>
      <c r="GYV1000" s="10" t="s">
        <v>109</v>
      </c>
      <c r="GYW1000" s="10" t="s">
        <v>109</v>
      </c>
      <c r="GYX1000" s="10" t="s">
        <v>109</v>
      </c>
      <c r="GYY1000" s="10" t="s">
        <v>109</v>
      </c>
      <c r="GYZ1000" s="10" t="s">
        <v>109</v>
      </c>
      <c r="GZA1000" s="10" t="s">
        <v>109</v>
      </c>
      <c r="GZB1000" s="10" t="s">
        <v>109</v>
      </c>
      <c r="GZC1000" s="10" t="s">
        <v>109</v>
      </c>
      <c r="GZD1000" s="10" t="s">
        <v>109</v>
      </c>
      <c r="GZE1000" s="10" t="s">
        <v>109</v>
      </c>
      <c r="GZF1000" s="10" t="s">
        <v>109</v>
      </c>
      <c r="GZG1000" s="10" t="s">
        <v>109</v>
      </c>
      <c r="GZH1000" s="10" t="s">
        <v>109</v>
      </c>
      <c r="GZI1000" s="10" t="s">
        <v>109</v>
      </c>
      <c r="GZJ1000" s="10" t="s">
        <v>109</v>
      </c>
      <c r="GZK1000" s="10" t="s">
        <v>109</v>
      </c>
      <c r="GZL1000" s="10" t="s">
        <v>109</v>
      </c>
      <c r="GZM1000" s="10" t="s">
        <v>109</v>
      </c>
      <c r="GZN1000" s="10" t="s">
        <v>109</v>
      </c>
      <c r="GZO1000" s="10" t="s">
        <v>109</v>
      </c>
      <c r="GZP1000" s="10" t="s">
        <v>109</v>
      </c>
      <c r="GZQ1000" s="10" t="s">
        <v>109</v>
      </c>
      <c r="GZR1000" s="10" t="s">
        <v>109</v>
      </c>
      <c r="GZS1000" s="10" t="s">
        <v>109</v>
      </c>
      <c r="GZT1000" s="10" t="s">
        <v>109</v>
      </c>
      <c r="GZU1000" s="10" t="s">
        <v>109</v>
      </c>
      <c r="GZV1000" s="10" t="s">
        <v>109</v>
      </c>
      <c r="GZW1000" s="10" t="s">
        <v>109</v>
      </c>
      <c r="GZX1000" s="10" t="s">
        <v>109</v>
      </c>
      <c r="GZY1000" s="10" t="s">
        <v>109</v>
      </c>
      <c r="GZZ1000" s="10" t="s">
        <v>109</v>
      </c>
      <c r="HAA1000" s="10" t="s">
        <v>109</v>
      </c>
      <c r="HAB1000" s="10" t="s">
        <v>109</v>
      </c>
      <c r="HAC1000" s="10" t="s">
        <v>109</v>
      </c>
      <c r="HAD1000" s="10" t="s">
        <v>109</v>
      </c>
      <c r="HAE1000" s="10" t="s">
        <v>109</v>
      </c>
      <c r="HAF1000" s="10" t="s">
        <v>109</v>
      </c>
      <c r="HAG1000" s="10" t="s">
        <v>109</v>
      </c>
      <c r="HAH1000" s="10" t="s">
        <v>109</v>
      </c>
      <c r="HAI1000" s="10" t="s">
        <v>109</v>
      </c>
      <c r="HAJ1000" s="10" t="s">
        <v>109</v>
      </c>
      <c r="HAK1000" s="10" t="s">
        <v>109</v>
      </c>
      <c r="HAL1000" s="10" t="s">
        <v>109</v>
      </c>
      <c r="HAM1000" s="10" t="s">
        <v>109</v>
      </c>
      <c r="HAN1000" s="10" t="s">
        <v>109</v>
      </c>
      <c r="HAO1000" s="10" t="s">
        <v>109</v>
      </c>
      <c r="HAP1000" s="10" t="s">
        <v>109</v>
      </c>
      <c r="HAQ1000" s="10" t="s">
        <v>109</v>
      </c>
      <c r="HAR1000" s="10" t="s">
        <v>109</v>
      </c>
      <c r="HAS1000" s="10" t="s">
        <v>109</v>
      </c>
      <c r="HAT1000" s="10" t="s">
        <v>109</v>
      </c>
      <c r="HAU1000" s="10" t="s">
        <v>109</v>
      </c>
      <c r="HAV1000" s="10" t="s">
        <v>109</v>
      </c>
      <c r="HAW1000" s="10" t="s">
        <v>109</v>
      </c>
      <c r="HAX1000" s="10" t="s">
        <v>109</v>
      </c>
      <c r="HAY1000" s="10" t="s">
        <v>109</v>
      </c>
      <c r="HAZ1000" s="10" t="s">
        <v>109</v>
      </c>
      <c r="HBA1000" s="10" t="s">
        <v>109</v>
      </c>
      <c r="HBB1000" s="10" t="s">
        <v>109</v>
      </c>
      <c r="HBC1000" s="10" t="s">
        <v>109</v>
      </c>
      <c r="HBD1000" s="10" t="s">
        <v>109</v>
      </c>
      <c r="HBE1000" s="10" t="s">
        <v>109</v>
      </c>
      <c r="HBF1000" s="10" t="s">
        <v>109</v>
      </c>
      <c r="HBG1000" s="10" t="s">
        <v>109</v>
      </c>
      <c r="HBH1000" s="10" t="s">
        <v>109</v>
      </c>
      <c r="HBI1000" s="10" t="s">
        <v>109</v>
      </c>
      <c r="HBJ1000" s="10" t="s">
        <v>109</v>
      </c>
      <c r="HBK1000" s="10" t="s">
        <v>109</v>
      </c>
      <c r="HBL1000" s="10" t="s">
        <v>109</v>
      </c>
      <c r="HBM1000" s="10" t="s">
        <v>109</v>
      </c>
      <c r="HBN1000" s="10" t="s">
        <v>109</v>
      </c>
      <c r="HBO1000" s="10" t="s">
        <v>109</v>
      </c>
      <c r="HBP1000" s="10" t="s">
        <v>109</v>
      </c>
      <c r="HBQ1000" s="10" t="s">
        <v>109</v>
      </c>
      <c r="HBR1000" s="10" t="s">
        <v>109</v>
      </c>
      <c r="HBS1000" s="10" t="s">
        <v>109</v>
      </c>
      <c r="HBT1000" s="10" t="s">
        <v>109</v>
      </c>
      <c r="HBU1000" s="10" t="s">
        <v>109</v>
      </c>
      <c r="HBV1000" s="10" t="s">
        <v>109</v>
      </c>
      <c r="HBW1000" s="10" t="s">
        <v>109</v>
      </c>
      <c r="HBX1000" s="10" t="s">
        <v>109</v>
      </c>
      <c r="HBY1000" s="10" t="s">
        <v>109</v>
      </c>
      <c r="HBZ1000" s="10" t="s">
        <v>109</v>
      </c>
      <c r="HCA1000" s="10" t="s">
        <v>109</v>
      </c>
      <c r="HCB1000" s="10" t="s">
        <v>109</v>
      </c>
      <c r="HCC1000" s="10" t="s">
        <v>109</v>
      </c>
      <c r="HCD1000" s="10" t="s">
        <v>109</v>
      </c>
      <c r="HCE1000" s="10" t="s">
        <v>109</v>
      </c>
      <c r="HCF1000" s="10" t="s">
        <v>109</v>
      </c>
      <c r="HCG1000" s="10" t="s">
        <v>109</v>
      </c>
      <c r="HCH1000" s="10" t="s">
        <v>109</v>
      </c>
      <c r="HCI1000" s="10" t="s">
        <v>109</v>
      </c>
      <c r="HCJ1000" s="10" t="s">
        <v>109</v>
      </c>
      <c r="HCK1000" s="10" t="s">
        <v>109</v>
      </c>
      <c r="HCL1000" s="10" t="s">
        <v>109</v>
      </c>
      <c r="HCM1000" s="10" t="s">
        <v>109</v>
      </c>
      <c r="HCN1000" s="10" t="s">
        <v>109</v>
      </c>
      <c r="HCO1000" s="10" t="s">
        <v>109</v>
      </c>
      <c r="HCP1000" s="10" t="s">
        <v>109</v>
      </c>
      <c r="HCQ1000" s="10" t="s">
        <v>109</v>
      </c>
      <c r="HCR1000" s="10" t="s">
        <v>109</v>
      </c>
      <c r="HCS1000" s="10" t="s">
        <v>109</v>
      </c>
      <c r="HCT1000" s="10" t="s">
        <v>109</v>
      </c>
      <c r="HCU1000" s="10" t="s">
        <v>109</v>
      </c>
      <c r="HCV1000" s="10" t="s">
        <v>109</v>
      </c>
      <c r="HCW1000" s="10" t="s">
        <v>109</v>
      </c>
      <c r="HCX1000" s="10" t="s">
        <v>109</v>
      </c>
      <c r="HCY1000" s="10" t="s">
        <v>109</v>
      </c>
      <c r="HCZ1000" s="10" t="s">
        <v>109</v>
      </c>
      <c r="HDA1000" s="10" t="s">
        <v>109</v>
      </c>
      <c r="HDB1000" s="10" t="s">
        <v>109</v>
      </c>
      <c r="HDC1000" s="10" t="s">
        <v>109</v>
      </c>
      <c r="HDD1000" s="10" t="s">
        <v>109</v>
      </c>
      <c r="HDE1000" s="10" t="s">
        <v>109</v>
      </c>
      <c r="HDF1000" s="10" t="s">
        <v>109</v>
      </c>
      <c r="HDG1000" s="10" t="s">
        <v>109</v>
      </c>
      <c r="HDH1000" s="10" t="s">
        <v>109</v>
      </c>
      <c r="HDI1000" s="10" t="s">
        <v>109</v>
      </c>
      <c r="HDJ1000" s="10" t="s">
        <v>109</v>
      </c>
      <c r="HDK1000" s="10" t="s">
        <v>109</v>
      </c>
      <c r="HDL1000" s="10" t="s">
        <v>109</v>
      </c>
      <c r="HDM1000" s="10" t="s">
        <v>109</v>
      </c>
      <c r="HDN1000" s="10" t="s">
        <v>109</v>
      </c>
      <c r="HDO1000" s="10" t="s">
        <v>109</v>
      </c>
      <c r="HDP1000" s="10" t="s">
        <v>109</v>
      </c>
      <c r="HDQ1000" s="10" t="s">
        <v>109</v>
      </c>
      <c r="HDR1000" s="10" t="s">
        <v>109</v>
      </c>
      <c r="HDS1000" s="10" t="s">
        <v>109</v>
      </c>
      <c r="HDT1000" s="10" t="s">
        <v>109</v>
      </c>
      <c r="HDU1000" s="10" t="s">
        <v>109</v>
      </c>
      <c r="HDV1000" s="10" t="s">
        <v>109</v>
      </c>
      <c r="HDW1000" s="10" t="s">
        <v>109</v>
      </c>
      <c r="HDX1000" s="10" t="s">
        <v>109</v>
      </c>
      <c r="HDY1000" s="10" t="s">
        <v>109</v>
      </c>
      <c r="HDZ1000" s="10" t="s">
        <v>109</v>
      </c>
      <c r="HEA1000" s="10" t="s">
        <v>109</v>
      </c>
      <c r="HEB1000" s="10" t="s">
        <v>109</v>
      </c>
      <c r="HEC1000" s="10" t="s">
        <v>109</v>
      </c>
      <c r="HED1000" s="10" t="s">
        <v>109</v>
      </c>
      <c r="HEE1000" s="10" t="s">
        <v>109</v>
      </c>
      <c r="HEF1000" s="10" t="s">
        <v>109</v>
      </c>
      <c r="HEG1000" s="10" t="s">
        <v>109</v>
      </c>
      <c r="HEH1000" s="10" t="s">
        <v>109</v>
      </c>
      <c r="HEI1000" s="10" t="s">
        <v>109</v>
      </c>
      <c r="HEJ1000" s="10" t="s">
        <v>109</v>
      </c>
      <c r="HEK1000" s="10" t="s">
        <v>109</v>
      </c>
      <c r="HEL1000" s="10" t="s">
        <v>109</v>
      </c>
      <c r="HEM1000" s="10" t="s">
        <v>109</v>
      </c>
      <c r="HEN1000" s="10" t="s">
        <v>109</v>
      </c>
      <c r="HEO1000" s="10" t="s">
        <v>109</v>
      </c>
      <c r="HEP1000" s="10" t="s">
        <v>109</v>
      </c>
      <c r="HEQ1000" s="10" t="s">
        <v>109</v>
      </c>
      <c r="HER1000" s="10" t="s">
        <v>109</v>
      </c>
      <c r="HES1000" s="10" t="s">
        <v>109</v>
      </c>
      <c r="HET1000" s="10" t="s">
        <v>109</v>
      </c>
      <c r="HEU1000" s="10" t="s">
        <v>109</v>
      </c>
      <c r="HEV1000" s="10" t="s">
        <v>109</v>
      </c>
      <c r="HEW1000" s="10" t="s">
        <v>109</v>
      </c>
      <c r="HEX1000" s="10" t="s">
        <v>109</v>
      </c>
      <c r="HEY1000" s="10" t="s">
        <v>109</v>
      </c>
      <c r="HEZ1000" s="10" t="s">
        <v>109</v>
      </c>
      <c r="HFA1000" s="10" t="s">
        <v>109</v>
      </c>
      <c r="HFB1000" s="10" t="s">
        <v>109</v>
      </c>
      <c r="HFC1000" s="10" t="s">
        <v>109</v>
      </c>
      <c r="HFD1000" s="10" t="s">
        <v>109</v>
      </c>
      <c r="HFE1000" s="10" t="s">
        <v>109</v>
      </c>
      <c r="HFF1000" s="10" t="s">
        <v>109</v>
      </c>
      <c r="HFG1000" s="10" t="s">
        <v>109</v>
      </c>
      <c r="HFH1000" s="10" t="s">
        <v>109</v>
      </c>
      <c r="HFI1000" s="10" t="s">
        <v>109</v>
      </c>
      <c r="HFJ1000" s="10" t="s">
        <v>109</v>
      </c>
      <c r="HFK1000" s="10" t="s">
        <v>109</v>
      </c>
      <c r="HFL1000" s="10" t="s">
        <v>109</v>
      </c>
      <c r="HFM1000" s="10" t="s">
        <v>109</v>
      </c>
      <c r="HFN1000" s="10" t="s">
        <v>109</v>
      </c>
      <c r="HFO1000" s="10" t="s">
        <v>109</v>
      </c>
      <c r="HFP1000" s="10" t="s">
        <v>109</v>
      </c>
      <c r="HFQ1000" s="10" t="s">
        <v>109</v>
      </c>
      <c r="HFR1000" s="10" t="s">
        <v>109</v>
      </c>
      <c r="HFS1000" s="10" t="s">
        <v>109</v>
      </c>
      <c r="HFT1000" s="10" t="s">
        <v>109</v>
      </c>
      <c r="HFU1000" s="10" t="s">
        <v>109</v>
      </c>
      <c r="HFV1000" s="10" t="s">
        <v>109</v>
      </c>
      <c r="HFW1000" s="10" t="s">
        <v>109</v>
      </c>
      <c r="HFX1000" s="10" t="s">
        <v>109</v>
      </c>
      <c r="HFY1000" s="10" t="s">
        <v>109</v>
      </c>
      <c r="HFZ1000" s="10" t="s">
        <v>109</v>
      </c>
      <c r="HGA1000" s="10" t="s">
        <v>109</v>
      </c>
      <c r="HGB1000" s="10" t="s">
        <v>109</v>
      </c>
      <c r="HGC1000" s="10" t="s">
        <v>109</v>
      </c>
      <c r="HGD1000" s="10" t="s">
        <v>109</v>
      </c>
      <c r="HGE1000" s="10" t="s">
        <v>109</v>
      </c>
      <c r="HGF1000" s="10" t="s">
        <v>109</v>
      </c>
      <c r="HGG1000" s="10" t="s">
        <v>109</v>
      </c>
      <c r="HGH1000" s="10" t="s">
        <v>109</v>
      </c>
      <c r="HGI1000" s="10" t="s">
        <v>109</v>
      </c>
      <c r="HGJ1000" s="10" t="s">
        <v>109</v>
      </c>
      <c r="HGK1000" s="10" t="s">
        <v>109</v>
      </c>
      <c r="HGL1000" s="10" t="s">
        <v>109</v>
      </c>
      <c r="HGM1000" s="10" t="s">
        <v>109</v>
      </c>
      <c r="HGN1000" s="10" t="s">
        <v>109</v>
      </c>
      <c r="HGO1000" s="10" t="s">
        <v>109</v>
      </c>
      <c r="HGP1000" s="10" t="s">
        <v>109</v>
      </c>
      <c r="HGQ1000" s="10" t="s">
        <v>109</v>
      </c>
      <c r="HGR1000" s="10" t="s">
        <v>109</v>
      </c>
      <c r="HGS1000" s="10" t="s">
        <v>109</v>
      </c>
      <c r="HGT1000" s="10" t="s">
        <v>109</v>
      </c>
      <c r="HGU1000" s="10" t="s">
        <v>109</v>
      </c>
      <c r="HGV1000" s="10" t="s">
        <v>109</v>
      </c>
      <c r="HGW1000" s="10" t="s">
        <v>109</v>
      </c>
      <c r="HGX1000" s="10" t="s">
        <v>109</v>
      </c>
      <c r="HGY1000" s="10" t="s">
        <v>109</v>
      </c>
      <c r="HGZ1000" s="10" t="s">
        <v>109</v>
      </c>
      <c r="HHA1000" s="10" t="s">
        <v>109</v>
      </c>
      <c r="HHB1000" s="10" t="s">
        <v>109</v>
      </c>
      <c r="HHC1000" s="10" t="s">
        <v>109</v>
      </c>
      <c r="HHD1000" s="10" t="s">
        <v>109</v>
      </c>
      <c r="HHE1000" s="10" t="s">
        <v>109</v>
      </c>
      <c r="HHF1000" s="10" t="s">
        <v>109</v>
      </c>
      <c r="HHG1000" s="10" t="s">
        <v>109</v>
      </c>
      <c r="HHH1000" s="10" t="s">
        <v>109</v>
      </c>
      <c r="HHI1000" s="10" t="s">
        <v>109</v>
      </c>
      <c r="HHJ1000" s="10" t="s">
        <v>109</v>
      </c>
      <c r="HHK1000" s="10" t="s">
        <v>109</v>
      </c>
      <c r="HHL1000" s="10" t="s">
        <v>109</v>
      </c>
      <c r="HHM1000" s="10" t="s">
        <v>109</v>
      </c>
      <c r="HHN1000" s="10" t="s">
        <v>109</v>
      </c>
      <c r="HHO1000" s="10" t="s">
        <v>109</v>
      </c>
      <c r="HHP1000" s="10" t="s">
        <v>109</v>
      </c>
      <c r="HHQ1000" s="10" t="s">
        <v>109</v>
      </c>
      <c r="HHR1000" s="10" t="s">
        <v>109</v>
      </c>
      <c r="HHS1000" s="10" t="s">
        <v>109</v>
      </c>
      <c r="HHT1000" s="10" t="s">
        <v>109</v>
      </c>
      <c r="HHU1000" s="10" t="s">
        <v>109</v>
      </c>
      <c r="HHV1000" s="10" t="s">
        <v>109</v>
      </c>
      <c r="HHW1000" s="10" t="s">
        <v>109</v>
      </c>
      <c r="HHX1000" s="10" t="s">
        <v>109</v>
      </c>
      <c r="HHY1000" s="10" t="s">
        <v>109</v>
      </c>
      <c r="HHZ1000" s="10" t="s">
        <v>109</v>
      </c>
      <c r="HIA1000" s="10" t="s">
        <v>109</v>
      </c>
      <c r="HIB1000" s="10" t="s">
        <v>109</v>
      </c>
      <c r="HIC1000" s="10" t="s">
        <v>109</v>
      </c>
      <c r="HID1000" s="10" t="s">
        <v>109</v>
      </c>
      <c r="HIE1000" s="10" t="s">
        <v>109</v>
      </c>
      <c r="HIF1000" s="10" t="s">
        <v>109</v>
      </c>
      <c r="HIG1000" s="10" t="s">
        <v>109</v>
      </c>
      <c r="HIH1000" s="10" t="s">
        <v>109</v>
      </c>
      <c r="HII1000" s="10" t="s">
        <v>109</v>
      </c>
      <c r="HIJ1000" s="10" t="s">
        <v>109</v>
      </c>
      <c r="HIK1000" s="10" t="s">
        <v>109</v>
      </c>
      <c r="HIL1000" s="10" t="s">
        <v>109</v>
      </c>
      <c r="HIM1000" s="10" t="s">
        <v>109</v>
      </c>
      <c r="HIN1000" s="10" t="s">
        <v>109</v>
      </c>
      <c r="HIO1000" s="10" t="s">
        <v>109</v>
      </c>
      <c r="HIP1000" s="10" t="s">
        <v>109</v>
      </c>
      <c r="HIQ1000" s="10" t="s">
        <v>109</v>
      </c>
      <c r="HIR1000" s="10" t="s">
        <v>109</v>
      </c>
      <c r="HIS1000" s="10" t="s">
        <v>109</v>
      </c>
      <c r="HIT1000" s="10" t="s">
        <v>109</v>
      </c>
      <c r="HIU1000" s="10" t="s">
        <v>109</v>
      </c>
      <c r="HIV1000" s="10" t="s">
        <v>109</v>
      </c>
      <c r="HIW1000" s="10" t="s">
        <v>109</v>
      </c>
      <c r="HIX1000" s="10" t="s">
        <v>109</v>
      </c>
      <c r="HIY1000" s="10" t="s">
        <v>109</v>
      </c>
      <c r="HIZ1000" s="10" t="s">
        <v>109</v>
      </c>
      <c r="HJA1000" s="10" t="s">
        <v>109</v>
      </c>
      <c r="HJB1000" s="10" t="s">
        <v>109</v>
      </c>
      <c r="HJC1000" s="10" t="s">
        <v>109</v>
      </c>
      <c r="HJD1000" s="10" t="s">
        <v>109</v>
      </c>
      <c r="HJE1000" s="10" t="s">
        <v>109</v>
      </c>
      <c r="HJF1000" s="10" t="s">
        <v>109</v>
      </c>
      <c r="HJG1000" s="10" t="s">
        <v>109</v>
      </c>
      <c r="HJH1000" s="10" t="s">
        <v>109</v>
      </c>
      <c r="HJI1000" s="10" t="s">
        <v>109</v>
      </c>
      <c r="HJJ1000" s="10" t="s">
        <v>109</v>
      </c>
      <c r="HJK1000" s="10" t="s">
        <v>109</v>
      </c>
      <c r="HJL1000" s="10" t="s">
        <v>109</v>
      </c>
      <c r="HJM1000" s="10" t="s">
        <v>109</v>
      </c>
      <c r="HJN1000" s="10" t="s">
        <v>109</v>
      </c>
      <c r="HJO1000" s="10" t="s">
        <v>109</v>
      </c>
      <c r="HJP1000" s="10" t="s">
        <v>109</v>
      </c>
      <c r="HJQ1000" s="10" t="s">
        <v>109</v>
      </c>
      <c r="HJR1000" s="10" t="s">
        <v>109</v>
      </c>
      <c r="HJS1000" s="10" t="s">
        <v>109</v>
      </c>
      <c r="HJT1000" s="10" t="s">
        <v>109</v>
      </c>
      <c r="HJU1000" s="10" t="s">
        <v>109</v>
      </c>
      <c r="HJV1000" s="10" t="s">
        <v>109</v>
      </c>
      <c r="HJW1000" s="10" t="s">
        <v>109</v>
      </c>
      <c r="HJX1000" s="10" t="s">
        <v>109</v>
      </c>
      <c r="HJY1000" s="10" t="s">
        <v>109</v>
      </c>
      <c r="HJZ1000" s="10" t="s">
        <v>109</v>
      </c>
      <c r="HKA1000" s="10" t="s">
        <v>109</v>
      </c>
      <c r="HKB1000" s="10" t="s">
        <v>109</v>
      </c>
      <c r="HKC1000" s="10" t="s">
        <v>109</v>
      </c>
      <c r="HKD1000" s="10" t="s">
        <v>109</v>
      </c>
      <c r="HKE1000" s="10" t="s">
        <v>109</v>
      </c>
      <c r="HKF1000" s="10" t="s">
        <v>109</v>
      </c>
      <c r="HKG1000" s="10" t="s">
        <v>109</v>
      </c>
      <c r="HKH1000" s="10" t="s">
        <v>109</v>
      </c>
      <c r="HKI1000" s="10" t="s">
        <v>109</v>
      </c>
      <c r="HKJ1000" s="10" t="s">
        <v>109</v>
      </c>
      <c r="HKK1000" s="10" t="s">
        <v>109</v>
      </c>
      <c r="HKL1000" s="10" t="s">
        <v>109</v>
      </c>
      <c r="HKM1000" s="10" t="s">
        <v>109</v>
      </c>
      <c r="HKN1000" s="10" t="s">
        <v>109</v>
      </c>
      <c r="HKO1000" s="10" t="s">
        <v>109</v>
      </c>
      <c r="HKP1000" s="10" t="s">
        <v>109</v>
      </c>
      <c r="HKQ1000" s="10" t="s">
        <v>109</v>
      </c>
      <c r="HKR1000" s="10" t="s">
        <v>109</v>
      </c>
      <c r="HKS1000" s="10" t="s">
        <v>109</v>
      </c>
      <c r="HKT1000" s="10" t="s">
        <v>109</v>
      </c>
      <c r="HKU1000" s="10" t="s">
        <v>109</v>
      </c>
      <c r="HKV1000" s="10" t="s">
        <v>109</v>
      </c>
      <c r="HKW1000" s="10" t="s">
        <v>109</v>
      </c>
      <c r="HKX1000" s="10" t="s">
        <v>109</v>
      </c>
      <c r="HKY1000" s="10" t="s">
        <v>109</v>
      </c>
      <c r="HKZ1000" s="10" t="s">
        <v>109</v>
      </c>
      <c r="HLA1000" s="10" t="s">
        <v>109</v>
      </c>
      <c r="HLB1000" s="10" t="s">
        <v>109</v>
      </c>
      <c r="HLC1000" s="10" t="s">
        <v>109</v>
      </c>
      <c r="HLD1000" s="10" t="s">
        <v>109</v>
      </c>
      <c r="HLE1000" s="10" t="s">
        <v>109</v>
      </c>
      <c r="HLF1000" s="10" t="s">
        <v>109</v>
      </c>
      <c r="HLG1000" s="10" t="s">
        <v>109</v>
      </c>
      <c r="HLH1000" s="10" t="s">
        <v>109</v>
      </c>
      <c r="HLI1000" s="10" t="s">
        <v>109</v>
      </c>
      <c r="HLJ1000" s="10" t="s">
        <v>109</v>
      </c>
      <c r="HLK1000" s="10" t="s">
        <v>109</v>
      </c>
      <c r="HLL1000" s="10" t="s">
        <v>109</v>
      </c>
      <c r="HLM1000" s="10" t="s">
        <v>109</v>
      </c>
      <c r="HLN1000" s="10" t="s">
        <v>109</v>
      </c>
      <c r="HLO1000" s="10" t="s">
        <v>109</v>
      </c>
      <c r="HLP1000" s="10" t="s">
        <v>109</v>
      </c>
      <c r="HLQ1000" s="10" t="s">
        <v>109</v>
      </c>
      <c r="HLR1000" s="10" t="s">
        <v>109</v>
      </c>
      <c r="HLS1000" s="10" t="s">
        <v>109</v>
      </c>
      <c r="HLT1000" s="10" t="s">
        <v>109</v>
      </c>
      <c r="HLU1000" s="10" t="s">
        <v>109</v>
      </c>
      <c r="HLV1000" s="10" t="s">
        <v>109</v>
      </c>
      <c r="HLW1000" s="10" t="s">
        <v>109</v>
      </c>
      <c r="HLX1000" s="10" t="s">
        <v>109</v>
      </c>
      <c r="HLY1000" s="10" t="s">
        <v>109</v>
      </c>
      <c r="HLZ1000" s="10" t="s">
        <v>109</v>
      </c>
      <c r="HMA1000" s="10" t="s">
        <v>109</v>
      </c>
      <c r="HMB1000" s="10" t="s">
        <v>109</v>
      </c>
      <c r="HMC1000" s="10" t="s">
        <v>109</v>
      </c>
      <c r="HMD1000" s="10" t="s">
        <v>109</v>
      </c>
      <c r="HME1000" s="10" t="s">
        <v>109</v>
      </c>
      <c r="HMF1000" s="10" t="s">
        <v>109</v>
      </c>
      <c r="HMG1000" s="10" t="s">
        <v>109</v>
      </c>
      <c r="HMH1000" s="10" t="s">
        <v>109</v>
      </c>
      <c r="HMI1000" s="10" t="s">
        <v>109</v>
      </c>
      <c r="HMJ1000" s="10" t="s">
        <v>109</v>
      </c>
      <c r="HMK1000" s="10" t="s">
        <v>109</v>
      </c>
      <c r="HML1000" s="10" t="s">
        <v>109</v>
      </c>
      <c r="HMM1000" s="10" t="s">
        <v>109</v>
      </c>
      <c r="HMN1000" s="10" t="s">
        <v>109</v>
      </c>
      <c r="HMO1000" s="10" t="s">
        <v>109</v>
      </c>
      <c r="HMP1000" s="10" t="s">
        <v>109</v>
      </c>
      <c r="HMQ1000" s="10" t="s">
        <v>109</v>
      </c>
      <c r="HMR1000" s="10" t="s">
        <v>109</v>
      </c>
      <c r="HMS1000" s="10" t="s">
        <v>109</v>
      </c>
      <c r="HMT1000" s="10" t="s">
        <v>109</v>
      </c>
      <c r="HMU1000" s="10" t="s">
        <v>109</v>
      </c>
      <c r="HMV1000" s="10" t="s">
        <v>109</v>
      </c>
      <c r="HMW1000" s="10" t="s">
        <v>109</v>
      </c>
      <c r="HMX1000" s="10" t="s">
        <v>109</v>
      </c>
      <c r="HMY1000" s="10" t="s">
        <v>109</v>
      </c>
      <c r="HMZ1000" s="10" t="s">
        <v>109</v>
      </c>
      <c r="HNA1000" s="10" t="s">
        <v>109</v>
      </c>
      <c r="HNB1000" s="10" t="s">
        <v>109</v>
      </c>
      <c r="HNC1000" s="10" t="s">
        <v>109</v>
      </c>
      <c r="HND1000" s="10" t="s">
        <v>109</v>
      </c>
      <c r="HNE1000" s="10" t="s">
        <v>109</v>
      </c>
      <c r="HNF1000" s="10" t="s">
        <v>109</v>
      </c>
      <c r="HNG1000" s="10" t="s">
        <v>109</v>
      </c>
      <c r="HNH1000" s="10" t="s">
        <v>109</v>
      </c>
      <c r="HNI1000" s="10" t="s">
        <v>109</v>
      </c>
      <c r="HNJ1000" s="10" t="s">
        <v>109</v>
      </c>
      <c r="HNK1000" s="10" t="s">
        <v>109</v>
      </c>
      <c r="HNL1000" s="10" t="s">
        <v>109</v>
      </c>
      <c r="HNM1000" s="10" t="s">
        <v>109</v>
      </c>
      <c r="HNN1000" s="10" t="s">
        <v>109</v>
      </c>
      <c r="HNO1000" s="10" t="s">
        <v>109</v>
      </c>
      <c r="HNP1000" s="10" t="s">
        <v>109</v>
      </c>
      <c r="HNQ1000" s="10" t="s">
        <v>109</v>
      </c>
      <c r="HNR1000" s="10" t="s">
        <v>109</v>
      </c>
      <c r="HNS1000" s="10" t="s">
        <v>109</v>
      </c>
      <c r="HNT1000" s="10" t="s">
        <v>109</v>
      </c>
      <c r="HNU1000" s="10" t="s">
        <v>109</v>
      </c>
      <c r="HNV1000" s="10" t="s">
        <v>109</v>
      </c>
      <c r="HNW1000" s="10" t="s">
        <v>109</v>
      </c>
      <c r="HNX1000" s="10" t="s">
        <v>109</v>
      </c>
      <c r="HNY1000" s="10" t="s">
        <v>109</v>
      </c>
      <c r="HNZ1000" s="10" t="s">
        <v>109</v>
      </c>
      <c r="HOA1000" s="10" t="s">
        <v>109</v>
      </c>
      <c r="HOB1000" s="10" t="s">
        <v>109</v>
      </c>
      <c r="HOC1000" s="10" t="s">
        <v>109</v>
      </c>
      <c r="HOD1000" s="10" t="s">
        <v>109</v>
      </c>
      <c r="HOE1000" s="10" t="s">
        <v>109</v>
      </c>
      <c r="HOF1000" s="10" t="s">
        <v>109</v>
      </c>
      <c r="HOG1000" s="10" t="s">
        <v>109</v>
      </c>
      <c r="HOH1000" s="10" t="s">
        <v>109</v>
      </c>
      <c r="HOI1000" s="10" t="s">
        <v>109</v>
      </c>
      <c r="HOJ1000" s="10" t="s">
        <v>109</v>
      </c>
      <c r="HOK1000" s="10" t="s">
        <v>109</v>
      </c>
      <c r="HOL1000" s="10" t="s">
        <v>109</v>
      </c>
      <c r="HOM1000" s="10" t="s">
        <v>109</v>
      </c>
      <c r="HON1000" s="10" t="s">
        <v>109</v>
      </c>
      <c r="HOO1000" s="10" t="s">
        <v>109</v>
      </c>
      <c r="HOP1000" s="10" t="s">
        <v>109</v>
      </c>
      <c r="HOQ1000" s="10" t="s">
        <v>109</v>
      </c>
      <c r="HOR1000" s="10" t="s">
        <v>109</v>
      </c>
      <c r="HOS1000" s="10" t="s">
        <v>109</v>
      </c>
      <c r="HOT1000" s="10" t="s">
        <v>109</v>
      </c>
      <c r="HOU1000" s="10" t="s">
        <v>109</v>
      </c>
      <c r="HOV1000" s="10" t="s">
        <v>109</v>
      </c>
      <c r="HOW1000" s="10" t="s">
        <v>109</v>
      </c>
      <c r="HOX1000" s="10" t="s">
        <v>109</v>
      </c>
      <c r="HOY1000" s="10" t="s">
        <v>109</v>
      </c>
      <c r="HOZ1000" s="10" t="s">
        <v>109</v>
      </c>
      <c r="HPA1000" s="10" t="s">
        <v>109</v>
      </c>
      <c r="HPB1000" s="10" t="s">
        <v>109</v>
      </c>
      <c r="HPC1000" s="10" t="s">
        <v>109</v>
      </c>
      <c r="HPD1000" s="10" t="s">
        <v>109</v>
      </c>
      <c r="HPE1000" s="10" t="s">
        <v>109</v>
      </c>
      <c r="HPF1000" s="10" t="s">
        <v>109</v>
      </c>
      <c r="HPG1000" s="10" t="s">
        <v>109</v>
      </c>
      <c r="HPH1000" s="10" t="s">
        <v>109</v>
      </c>
      <c r="HPI1000" s="10" t="s">
        <v>109</v>
      </c>
      <c r="HPJ1000" s="10" t="s">
        <v>109</v>
      </c>
      <c r="HPK1000" s="10" t="s">
        <v>109</v>
      </c>
      <c r="HPL1000" s="10" t="s">
        <v>109</v>
      </c>
      <c r="HPM1000" s="10" t="s">
        <v>109</v>
      </c>
      <c r="HPN1000" s="10" t="s">
        <v>109</v>
      </c>
      <c r="HPO1000" s="10" t="s">
        <v>109</v>
      </c>
      <c r="HPP1000" s="10" t="s">
        <v>109</v>
      </c>
      <c r="HPQ1000" s="10" t="s">
        <v>109</v>
      </c>
      <c r="HPR1000" s="10" t="s">
        <v>109</v>
      </c>
      <c r="HPS1000" s="10" t="s">
        <v>109</v>
      </c>
      <c r="HPT1000" s="10" t="s">
        <v>109</v>
      </c>
      <c r="HPU1000" s="10" t="s">
        <v>109</v>
      </c>
      <c r="HPV1000" s="10" t="s">
        <v>109</v>
      </c>
      <c r="HPW1000" s="10" t="s">
        <v>109</v>
      </c>
      <c r="HPX1000" s="10" t="s">
        <v>109</v>
      </c>
      <c r="HPY1000" s="10" t="s">
        <v>109</v>
      </c>
      <c r="HPZ1000" s="10" t="s">
        <v>109</v>
      </c>
      <c r="HQA1000" s="10" t="s">
        <v>109</v>
      </c>
      <c r="HQB1000" s="10" t="s">
        <v>109</v>
      </c>
      <c r="HQC1000" s="10" t="s">
        <v>109</v>
      </c>
      <c r="HQD1000" s="10" t="s">
        <v>109</v>
      </c>
      <c r="HQE1000" s="10" t="s">
        <v>109</v>
      </c>
      <c r="HQF1000" s="10" t="s">
        <v>109</v>
      </c>
      <c r="HQG1000" s="10" t="s">
        <v>109</v>
      </c>
      <c r="HQH1000" s="10" t="s">
        <v>109</v>
      </c>
      <c r="HQI1000" s="10" t="s">
        <v>109</v>
      </c>
      <c r="HQJ1000" s="10" t="s">
        <v>109</v>
      </c>
      <c r="HQK1000" s="10" t="s">
        <v>109</v>
      </c>
      <c r="HQL1000" s="10" t="s">
        <v>109</v>
      </c>
      <c r="HQM1000" s="10" t="s">
        <v>109</v>
      </c>
      <c r="HQN1000" s="10" t="s">
        <v>109</v>
      </c>
      <c r="HQO1000" s="10" t="s">
        <v>109</v>
      </c>
      <c r="HQP1000" s="10" t="s">
        <v>109</v>
      </c>
      <c r="HQQ1000" s="10" t="s">
        <v>109</v>
      </c>
      <c r="HQR1000" s="10" t="s">
        <v>109</v>
      </c>
      <c r="HQS1000" s="10" t="s">
        <v>109</v>
      </c>
      <c r="HQT1000" s="10" t="s">
        <v>109</v>
      </c>
      <c r="HQU1000" s="10" t="s">
        <v>109</v>
      </c>
      <c r="HQV1000" s="10" t="s">
        <v>109</v>
      </c>
      <c r="HQW1000" s="10" t="s">
        <v>109</v>
      </c>
      <c r="HQX1000" s="10" t="s">
        <v>109</v>
      </c>
      <c r="HQY1000" s="10" t="s">
        <v>109</v>
      </c>
      <c r="HQZ1000" s="10" t="s">
        <v>109</v>
      </c>
      <c r="HRA1000" s="10" t="s">
        <v>109</v>
      </c>
      <c r="HRB1000" s="10" t="s">
        <v>109</v>
      </c>
      <c r="HRC1000" s="10" t="s">
        <v>109</v>
      </c>
      <c r="HRD1000" s="10" t="s">
        <v>109</v>
      </c>
      <c r="HRE1000" s="10" t="s">
        <v>109</v>
      </c>
      <c r="HRF1000" s="10" t="s">
        <v>109</v>
      </c>
      <c r="HRG1000" s="10" t="s">
        <v>109</v>
      </c>
      <c r="HRH1000" s="10" t="s">
        <v>109</v>
      </c>
      <c r="HRI1000" s="10" t="s">
        <v>109</v>
      </c>
      <c r="HRJ1000" s="10" t="s">
        <v>109</v>
      </c>
      <c r="HRK1000" s="10" t="s">
        <v>109</v>
      </c>
      <c r="HRL1000" s="10" t="s">
        <v>109</v>
      </c>
      <c r="HRM1000" s="10" t="s">
        <v>109</v>
      </c>
      <c r="HRN1000" s="10" t="s">
        <v>109</v>
      </c>
      <c r="HRO1000" s="10" t="s">
        <v>109</v>
      </c>
      <c r="HRP1000" s="10" t="s">
        <v>109</v>
      </c>
      <c r="HRQ1000" s="10" t="s">
        <v>109</v>
      </c>
      <c r="HRR1000" s="10" t="s">
        <v>109</v>
      </c>
      <c r="HRS1000" s="10" t="s">
        <v>109</v>
      </c>
      <c r="HRT1000" s="10" t="s">
        <v>109</v>
      </c>
      <c r="HRU1000" s="10" t="s">
        <v>109</v>
      </c>
      <c r="HRV1000" s="10" t="s">
        <v>109</v>
      </c>
      <c r="HRW1000" s="10" t="s">
        <v>109</v>
      </c>
      <c r="HRX1000" s="10" t="s">
        <v>109</v>
      </c>
      <c r="HRY1000" s="10" t="s">
        <v>109</v>
      </c>
      <c r="HRZ1000" s="10" t="s">
        <v>109</v>
      </c>
      <c r="HSA1000" s="10" t="s">
        <v>109</v>
      </c>
      <c r="HSB1000" s="10" t="s">
        <v>109</v>
      </c>
      <c r="HSC1000" s="10" t="s">
        <v>109</v>
      </c>
      <c r="HSD1000" s="10" t="s">
        <v>109</v>
      </c>
      <c r="HSE1000" s="10" t="s">
        <v>109</v>
      </c>
      <c r="HSF1000" s="10" t="s">
        <v>109</v>
      </c>
      <c r="HSG1000" s="10" t="s">
        <v>109</v>
      </c>
      <c r="HSH1000" s="10" t="s">
        <v>109</v>
      </c>
      <c r="HSI1000" s="10" t="s">
        <v>109</v>
      </c>
      <c r="HSJ1000" s="10" t="s">
        <v>109</v>
      </c>
      <c r="HSK1000" s="10" t="s">
        <v>109</v>
      </c>
      <c r="HSL1000" s="10" t="s">
        <v>109</v>
      </c>
      <c r="HSM1000" s="10" t="s">
        <v>109</v>
      </c>
      <c r="HSN1000" s="10" t="s">
        <v>109</v>
      </c>
      <c r="HSO1000" s="10" t="s">
        <v>109</v>
      </c>
      <c r="HSP1000" s="10" t="s">
        <v>109</v>
      </c>
      <c r="HSQ1000" s="10" t="s">
        <v>109</v>
      </c>
      <c r="HSR1000" s="10" t="s">
        <v>109</v>
      </c>
      <c r="HSS1000" s="10" t="s">
        <v>109</v>
      </c>
      <c r="HST1000" s="10" t="s">
        <v>109</v>
      </c>
      <c r="HSU1000" s="10" t="s">
        <v>109</v>
      </c>
      <c r="HSV1000" s="10" t="s">
        <v>109</v>
      </c>
      <c r="HSW1000" s="10" t="s">
        <v>109</v>
      </c>
      <c r="HSX1000" s="10" t="s">
        <v>109</v>
      </c>
      <c r="HSY1000" s="10" t="s">
        <v>109</v>
      </c>
      <c r="HSZ1000" s="10" t="s">
        <v>109</v>
      </c>
      <c r="HTA1000" s="10" t="s">
        <v>109</v>
      </c>
      <c r="HTB1000" s="10" t="s">
        <v>109</v>
      </c>
      <c r="HTC1000" s="10" t="s">
        <v>109</v>
      </c>
      <c r="HTD1000" s="10" t="s">
        <v>109</v>
      </c>
      <c r="HTE1000" s="10" t="s">
        <v>109</v>
      </c>
      <c r="HTF1000" s="10" t="s">
        <v>109</v>
      </c>
      <c r="HTG1000" s="10" t="s">
        <v>109</v>
      </c>
      <c r="HTH1000" s="10" t="s">
        <v>109</v>
      </c>
      <c r="HTI1000" s="10" t="s">
        <v>109</v>
      </c>
      <c r="HTJ1000" s="10" t="s">
        <v>109</v>
      </c>
      <c r="HTK1000" s="10" t="s">
        <v>109</v>
      </c>
      <c r="HTL1000" s="10" t="s">
        <v>109</v>
      </c>
      <c r="HTM1000" s="10" t="s">
        <v>109</v>
      </c>
      <c r="HTN1000" s="10" t="s">
        <v>109</v>
      </c>
      <c r="HTO1000" s="10" t="s">
        <v>109</v>
      </c>
      <c r="HTP1000" s="10" t="s">
        <v>109</v>
      </c>
      <c r="HTQ1000" s="10" t="s">
        <v>109</v>
      </c>
      <c r="HTR1000" s="10" t="s">
        <v>109</v>
      </c>
      <c r="HTS1000" s="10" t="s">
        <v>109</v>
      </c>
      <c r="HTT1000" s="10" t="s">
        <v>109</v>
      </c>
      <c r="HTU1000" s="10" t="s">
        <v>109</v>
      </c>
      <c r="HTV1000" s="10" t="s">
        <v>109</v>
      </c>
      <c r="HTW1000" s="10" t="s">
        <v>109</v>
      </c>
      <c r="HTX1000" s="10" t="s">
        <v>109</v>
      </c>
      <c r="HTY1000" s="10" t="s">
        <v>109</v>
      </c>
      <c r="HTZ1000" s="10" t="s">
        <v>109</v>
      </c>
      <c r="HUA1000" s="10" t="s">
        <v>109</v>
      </c>
      <c r="HUB1000" s="10" t="s">
        <v>109</v>
      </c>
      <c r="HUC1000" s="10" t="s">
        <v>109</v>
      </c>
      <c r="HUD1000" s="10" t="s">
        <v>109</v>
      </c>
      <c r="HUE1000" s="10" t="s">
        <v>109</v>
      </c>
      <c r="HUF1000" s="10" t="s">
        <v>109</v>
      </c>
      <c r="HUG1000" s="10" t="s">
        <v>109</v>
      </c>
      <c r="HUH1000" s="10" t="s">
        <v>109</v>
      </c>
      <c r="HUI1000" s="10" t="s">
        <v>109</v>
      </c>
      <c r="HUJ1000" s="10" t="s">
        <v>109</v>
      </c>
      <c r="HUK1000" s="10" t="s">
        <v>109</v>
      </c>
      <c r="HUL1000" s="10" t="s">
        <v>109</v>
      </c>
      <c r="HUM1000" s="10" t="s">
        <v>109</v>
      </c>
      <c r="HUN1000" s="10" t="s">
        <v>109</v>
      </c>
      <c r="HUO1000" s="10" t="s">
        <v>109</v>
      </c>
      <c r="HUP1000" s="10" t="s">
        <v>109</v>
      </c>
      <c r="HUQ1000" s="10" t="s">
        <v>109</v>
      </c>
      <c r="HUR1000" s="10" t="s">
        <v>109</v>
      </c>
      <c r="HUS1000" s="10" t="s">
        <v>109</v>
      </c>
      <c r="HUT1000" s="10" t="s">
        <v>109</v>
      </c>
      <c r="HUU1000" s="10" t="s">
        <v>109</v>
      </c>
      <c r="HUV1000" s="10" t="s">
        <v>109</v>
      </c>
      <c r="HUW1000" s="10" t="s">
        <v>109</v>
      </c>
      <c r="HUX1000" s="10" t="s">
        <v>109</v>
      </c>
      <c r="HUY1000" s="10" t="s">
        <v>109</v>
      </c>
      <c r="HUZ1000" s="10" t="s">
        <v>109</v>
      </c>
      <c r="HVA1000" s="10" t="s">
        <v>109</v>
      </c>
      <c r="HVB1000" s="10" t="s">
        <v>109</v>
      </c>
      <c r="HVC1000" s="10" t="s">
        <v>109</v>
      </c>
      <c r="HVD1000" s="10" t="s">
        <v>109</v>
      </c>
      <c r="HVE1000" s="10" t="s">
        <v>109</v>
      </c>
      <c r="HVF1000" s="10" t="s">
        <v>109</v>
      </c>
      <c r="HVG1000" s="10" t="s">
        <v>109</v>
      </c>
      <c r="HVH1000" s="10" t="s">
        <v>109</v>
      </c>
      <c r="HVI1000" s="10" t="s">
        <v>109</v>
      </c>
      <c r="HVJ1000" s="10" t="s">
        <v>109</v>
      </c>
      <c r="HVK1000" s="10" t="s">
        <v>109</v>
      </c>
      <c r="HVL1000" s="10" t="s">
        <v>109</v>
      </c>
      <c r="HVM1000" s="10" t="s">
        <v>109</v>
      </c>
      <c r="HVN1000" s="10" t="s">
        <v>109</v>
      </c>
      <c r="HVO1000" s="10" t="s">
        <v>109</v>
      </c>
      <c r="HVP1000" s="10" t="s">
        <v>109</v>
      </c>
      <c r="HVQ1000" s="10" t="s">
        <v>109</v>
      </c>
      <c r="HVR1000" s="10" t="s">
        <v>109</v>
      </c>
      <c r="HVS1000" s="10" t="s">
        <v>109</v>
      </c>
      <c r="HVT1000" s="10" t="s">
        <v>109</v>
      </c>
      <c r="HVU1000" s="10" t="s">
        <v>109</v>
      </c>
      <c r="HVV1000" s="10" t="s">
        <v>109</v>
      </c>
      <c r="HVW1000" s="10" t="s">
        <v>109</v>
      </c>
      <c r="HVX1000" s="10" t="s">
        <v>109</v>
      </c>
      <c r="HVY1000" s="10" t="s">
        <v>109</v>
      </c>
      <c r="HVZ1000" s="10" t="s">
        <v>109</v>
      </c>
      <c r="HWA1000" s="10" t="s">
        <v>109</v>
      </c>
      <c r="HWB1000" s="10" t="s">
        <v>109</v>
      </c>
      <c r="HWC1000" s="10" t="s">
        <v>109</v>
      </c>
      <c r="HWD1000" s="10" t="s">
        <v>109</v>
      </c>
      <c r="HWE1000" s="10" t="s">
        <v>109</v>
      </c>
      <c r="HWF1000" s="10" t="s">
        <v>109</v>
      </c>
      <c r="HWG1000" s="10" t="s">
        <v>109</v>
      </c>
      <c r="HWH1000" s="10" t="s">
        <v>109</v>
      </c>
      <c r="HWI1000" s="10" t="s">
        <v>109</v>
      </c>
      <c r="HWJ1000" s="10" t="s">
        <v>109</v>
      </c>
      <c r="HWK1000" s="10" t="s">
        <v>109</v>
      </c>
      <c r="HWL1000" s="10" t="s">
        <v>109</v>
      </c>
      <c r="HWM1000" s="10" t="s">
        <v>109</v>
      </c>
      <c r="HWN1000" s="10" t="s">
        <v>109</v>
      </c>
      <c r="HWO1000" s="10" t="s">
        <v>109</v>
      </c>
      <c r="HWP1000" s="10" t="s">
        <v>109</v>
      </c>
      <c r="HWQ1000" s="10" t="s">
        <v>109</v>
      </c>
      <c r="HWR1000" s="10" t="s">
        <v>109</v>
      </c>
      <c r="HWS1000" s="10" t="s">
        <v>109</v>
      </c>
      <c r="HWT1000" s="10" t="s">
        <v>109</v>
      </c>
      <c r="HWU1000" s="10" t="s">
        <v>109</v>
      </c>
      <c r="HWV1000" s="10" t="s">
        <v>109</v>
      </c>
      <c r="HWW1000" s="10" t="s">
        <v>109</v>
      </c>
      <c r="HWX1000" s="10" t="s">
        <v>109</v>
      </c>
      <c r="HWY1000" s="10" t="s">
        <v>109</v>
      </c>
      <c r="HWZ1000" s="10" t="s">
        <v>109</v>
      </c>
      <c r="HXA1000" s="10" t="s">
        <v>109</v>
      </c>
      <c r="HXB1000" s="10" t="s">
        <v>109</v>
      </c>
      <c r="HXC1000" s="10" t="s">
        <v>109</v>
      </c>
      <c r="HXD1000" s="10" t="s">
        <v>109</v>
      </c>
      <c r="HXE1000" s="10" t="s">
        <v>109</v>
      </c>
      <c r="HXF1000" s="10" t="s">
        <v>109</v>
      </c>
      <c r="HXG1000" s="10" t="s">
        <v>109</v>
      </c>
      <c r="HXH1000" s="10" t="s">
        <v>109</v>
      </c>
      <c r="HXI1000" s="10" t="s">
        <v>109</v>
      </c>
      <c r="HXJ1000" s="10" t="s">
        <v>109</v>
      </c>
      <c r="HXK1000" s="10" t="s">
        <v>109</v>
      </c>
      <c r="HXL1000" s="10" t="s">
        <v>109</v>
      </c>
      <c r="HXM1000" s="10" t="s">
        <v>109</v>
      </c>
      <c r="HXN1000" s="10" t="s">
        <v>109</v>
      </c>
      <c r="HXO1000" s="10" t="s">
        <v>109</v>
      </c>
      <c r="HXP1000" s="10" t="s">
        <v>109</v>
      </c>
      <c r="HXQ1000" s="10" t="s">
        <v>109</v>
      </c>
      <c r="HXR1000" s="10" t="s">
        <v>109</v>
      </c>
      <c r="HXS1000" s="10" t="s">
        <v>109</v>
      </c>
      <c r="HXT1000" s="10" t="s">
        <v>109</v>
      </c>
      <c r="HXU1000" s="10" t="s">
        <v>109</v>
      </c>
      <c r="HXV1000" s="10" t="s">
        <v>109</v>
      </c>
      <c r="HXW1000" s="10" t="s">
        <v>109</v>
      </c>
      <c r="HXX1000" s="10" t="s">
        <v>109</v>
      </c>
      <c r="HXY1000" s="10" t="s">
        <v>109</v>
      </c>
      <c r="HXZ1000" s="10" t="s">
        <v>109</v>
      </c>
      <c r="HYA1000" s="10" t="s">
        <v>109</v>
      </c>
      <c r="HYB1000" s="10" t="s">
        <v>109</v>
      </c>
      <c r="HYC1000" s="10" t="s">
        <v>109</v>
      </c>
      <c r="HYD1000" s="10" t="s">
        <v>109</v>
      </c>
      <c r="HYE1000" s="10" t="s">
        <v>109</v>
      </c>
      <c r="HYF1000" s="10" t="s">
        <v>109</v>
      </c>
      <c r="HYG1000" s="10" t="s">
        <v>109</v>
      </c>
      <c r="HYH1000" s="10" t="s">
        <v>109</v>
      </c>
      <c r="HYI1000" s="10" t="s">
        <v>109</v>
      </c>
      <c r="HYJ1000" s="10" t="s">
        <v>109</v>
      </c>
      <c r="HYK1000" s="10" t="s">
        <v>109</v>
      </c>
      <c r="HYL1000" s="10" t="s">
        <v>109</v>
      </c>
      <c r="HYM1000" s="10" t="s">
        <v>109</v>
      </c>
      <c r="HYN1000" s="10" t="s">
        <v>109</v>
      </c>
      <c r="HYO1000" s="10" t="s">
        <v>109</v>
      </c>
      <c r="HYP1000" s="10" t="s">
        <v>109</v>
      </c>
      <c r="HYQ1000" s="10" t="s">
        <v>109</v>
      </c>
      <c r="HYR1000" s="10" t="s">
        <v>109</v>
      </c>
      <c r="HYS1000" s="10" t="s">
        <v>109</v>
      </c>
      <c r="HYT1000" s="10" t="s">
        <v>109</v>
      </c>
      <c r="HYU1000" s="10" t="s">
        <v>109</v>
      </c>
      <c r="HYV1000" s="10" t="s">
        <v>109</v>
      </c>
      <c r="HYW1000" s="10" t="s">
        <v>109</v>
      </c>
      <c r="HYX1000" s="10" t="s">
        <v>109</v>
      </c>
      <c r="HYY1000" s="10" t="s">
        <v>109</v>
      </c>
      <c r="HYZ1000" s="10" t="s">
        <v>109</v>
      </c>
      <c r="HZA1000" s="10" t="s">
        <v>109</v>
      </c>
      <c r="HZB1000" s="10" t="s">
        <v>109</v>
      </c>
      <c r="HZC1000" s="10" t="s">
        <v>109</v>
      </c>
      <c r="HZD1000" s="10" t="s">
        <v>109</v>
      </c>
      <c r="HZE1000" s="10" t="s">
        <v>109</v>
      </c>
      <c r="HZF1000" s="10" t="s">
        <v>109</v>
      </c>
      <c r="HZG1000" s="10" t="s">
        <v>109</v>
      </c>
      <c r="HZH1000" s="10" t="s">
        <v>109</v>
      </c>
      <c r="HZI1000" s="10" t="s">
        <v>109</v>
      </c>
      <c r="HZJ1000" s="10" t="s">
        <v>109</v>
      </c>
      <c r="HZK1000" s="10" t="s">
        <v>109</v>
      </c>
      <c r="HZL1000" s="10" t="s">
        <v>109</v>
      </c>
      <c r="HZM1000" s="10" t="s">
        <v>109</v>
      </c>
      <c r="HZN1000" s="10" t="s">
        <v>109</v>
      </c>
      <c r="HZO1000" s="10" t="s">
        <v>109</v>
      </c>
      <c r="HZP1000" s="10" t="s">
        <v>109</v>
      </c>
      <c r="HZQ1000" s="10" t="s">
        <v>109</v>
      </c>
      <c r="HZR1000" s="10" t="s">
        <v>109</v>
      </c>
      <c r="HZS1000" s="10" t="s">
        <v>109</v>
      </c>
      <c r="HZT1000" s="10" t="s">
        <v>109</v>
      </c>
      <c r="HZU1000" s="10" t="s">
        <v>109</v>
      </c>
      <c r="HZV1000" s="10" t="s">
        <v>109</v>
      </c>
      <c r="HZW1000" s="10" t="s">
        <v>109</v>
      </c>
      <c r="HZX1000" s="10" t="s">
        <v>109</v>
      </c>
      <c r="HZY1000" s="10" t="s">
        <v>109</v>
      </c>
      <c r="HZZ1000" s="10" t="s">
        <v>109</v>
      </c>
      <c r="IAA1000" s="10" t="s">
        <v>109</v>
      </c>
      <c r="IAB1000" s="10" t="s">
        <v>109</v>
      </c>
      <c r="IAC1000" s="10" t="s">
        <v>109</v>
      </c>
      <c r="IAD1000" s="10" t="s">
        <v>109</v>
      </c>
      <c r="IAE1000" s="10" t="s">
        <v>109</v>
      </c>
      <c r="IAF1000" s="10" t="s">
        <v>109</v>
      </c>
      <c r="IAG1000" s="10" t="s">
        <v>109</v>
      </c>
      <c r="IAH1000" s="10" t="s">
        <v>109</v>
      </c>
      <c r="IAI1000" s="10" t="s">
        <v>109</v>
      </c>
      <c r="IAJ1000" s="10" t="s">
        <v>109</v>
      </c>
      <c r="IAK1000" s="10" t="s">
        <v>109</v>
      </c>
      <c r="IAL1000" s="10" t="s">
        <v>109</v>
      </c>
      <c r="IAM1000" s="10" t="s">
        <v>109</v>
      </c>
      <c r="IAN1000" s="10" t="s">
        <v>109</v>
      </c>
      <c r="IAO1000" s="10" t="s">
        <v>109</v>
      </c>
      <c r="IAP1000" s="10" t="s">
        <v>109</v>
      </c>
      <c r="IAQ1000" s="10" t="s">
        <v>109</v>
      </c>
      <c r="IAR1000" s="10" t="s">
        <v>109</v>
      </c>
      <c r="IAS1000" s="10" t="s">
        <v>109</v>
      </c>
      <c r="IAT1000" s="10" t="s">
        <v>109</v>
      </c>
      <c r="IAU1000" s="10" t="s">
        <v>109</v>
      </c>
      <c r="IAV1000" s="10" t="s">
        <v>109</v>
      </c>
      <c r="IAW1000" s="10" t="s">
        <v>109</v>
      </c>
      <c r="IAX1000" s="10" t="s">
        <v>109</v>
      </c>
      <c r="IAY1000" s="10" t="s">
        <v>109</v>
      </c>
      <c r="IAZ1000" s="10" t="s">
        <v>109</v>
      </c>
      <c r="IBA1000" s="10" t="s">
        <v>109</v>
      </c>
      <c r="IBB1000" s="10" t="s">
        <v>109</v>
      </c>
      <c r="IBC1000" s="10" t="s">
        <v>109</v>
      </c>
      <c r="IBD1000" s="10" t="s">
        <v>109</v>
      </c>
      <c r="IBE1000" s="10" t="s">
        <v>109</v>
      </c>
      <c r="IBF1000" s="10" t="s">
        <v>109</v>
      </c>
      <c r="IBG1000" s="10" t="s">
        <v>109</v>
      </c>
      <c r="IBH1000" s="10" t="s">
        <v>109</v>
      </c>
      <c r="IBI1000" s="10" t="s">
        <v>109</v>
      </c>
      <c r="IBJ1000" s="10" t="s">
        <v>109</v>
      </c>
      <c r="IBK1000" s="10" t="s">
        <v>109</v>
      </c>
      <c r="IBL1000" s="10" t="s">
        <v>109</v>
      </c>
      <c r="IBM1000" s="10" t="s">
        <v>109</v>
      </c>
      <c r="IBN1000" s="10" t="s">
        <v>109</v>
      </c>
      <c r="IBO1000" s="10" t="s">
        <v>109</v>
      </c>
      <c r="IBP1000" s="10" t="s">
        <v>109</v>
      </c>
      <c r="IBQ1000" s="10" t="s">
        <v>109</v>
      </c>
      <c r="IBR1000" s="10" t="s">
        <v>109</v>
      </c>
      <c r="IBS1000" s="10" t="s">
        <v>109</v>
      </c>
      <c r="IBT1000" s="10" t="s">
        <v>109</v>
      </c>
      <c r="IBU1000" s="10" t="s">
        <v>109</v>
      </c>
      <c r="IBV1000" s="10" t="s">
        <v>109</v>
      </c>
      <c r="IBW1000" s="10" t="s">
        <v>109</v>
      </c>
      <c r="IBX1000" s="10" t="s">
        <v>109</v>
      </c>
      <c r="IBY1000" s="10" t="s">
        <v>109</v>
      </c>
      <c r="IBZ1000" s="10" t="s">
        <v>109</v>
      </c>
      <c r="ICA1000" s="10" t="s">
        <v>109</v>
      </c>
      <c r="ICB1000" s="10" t="s">
        <v>109</v>
      </c>
      <c r="ICC1000" s="10" t="s">
        <v>109</v>
      </c>
      <c r="ICD1000" s="10" t="s">
        <v>109</v>
      </c>
      <c r="ICE1000" s="10" t="s">
        <v>109</v>
      </c>
      <c r="ICF1000" s="10" t="s">
        <v>109</v>
      </c>
      <c r="ICG1000" s="10" t="s">
        <v>109</v>
      </c>
      <c r="ICH1000" s="10" t="s">
        <v>109</v>
      </c>
      <c r="ICI1000" s="10" t="s">
        <v>109</v>
      </c>
      <c r="ICJ1000" s="10" t="s">
        <v>109</v>
      </c>
      <c r="ICK1000" s="10" t="s">
        <v>109</v>
      </c>
      <c r="ICL1000" s="10" t="s">
        <v>109</v>
      </c>
      <c r="ICM1000" s="10" t="s">
        <v>109</v>
      </c>
      <c r="ICN1000" s="10" t="s">
        <v>109</v>
      </c>
      <c r="ICO1000" s="10" t="s">
        <v>109</v>
      </c>
      <c r="ICP1000" s="10" t="s">
        <v>109</v>
      </c>
      <c r="ICQ1000" s="10" t="s">
        <v>109</v>
      </c>
      <c r="ICR1000" s="10" t="s">
        <v>109</v>
      </c>
      <c r="ICS1000" s="10" t="s">
        <v>109</v>
      </c>
      <c r="ICT1000" s="10" t="s">
        <v>109</v>
      </c>
      <c r="ICU1000" s="10" t="s">
        <v>109</v>
      </c>
      <c r="ICV1000" s="10" t="s">
        <v>109</v>
      </c>
      <c r="ICW1000" s="10" t="s">
        <v>109</v>
      </c>
      <c r="ICX1000" s="10" t="s">
        <v>109</v>
      </c>
      <c r="ICY1000" s="10" t="s">
        <v>109</v>
      </c>
      <c r="ICZ1000" s="10" t="s">
        <v>109</v>
      </c>
      <c r="IDA1000" s="10" t="s">
        <v>109</v>
      </c>
      <c r="IDB1000" s="10" t="s">
        <v>109</v>
      </c>
      <c r="IDC1000" s="10" t="s">
        <v>109</v>
      </c>
      <c r="IDD1000" s="10" t="s">
        <v>109</v>
      </c>
      <c r="IDE1000" s="10" t="s">
        <v>109</v>
      </c>
      <c r="IDF1000" s="10" t="s">
        <v>109</v>
      </c>
      <c r="IDG1000" s="10" t="s">
        <v>109</v>
      </c>
      <c r="IDH1000" s="10" t="s">
        <v>109</v>
      </c>
      <c r="IDI1000" s="10" t="s">
        <v>109</v>
      </c>
      <c r="IDJ1000" s="10" t="s">
        <v>109</v>
      </c>
      <c r="IDK1000" s="10" t="s">
        <v>109</v>
      </c>
      <c r="IDL1000" s="10" t="s">
        <v>109</v>
      </c>
      <c r="IDM1000" s="10" t="s">
        <v>109</v>
      </c>
      <c r="IDN1000" s="10" t="s">
        <v>109</v>
      </c>
      <c r="IDO1000" s="10" t="s">
        <v>109</v>
      </c>
      <c r="IDP1000" s="10" t="s">
        <v>109</v>
      </c>
      <c r="IDQ1000" s="10" t="s">
        <v>109</v>
      </c>
      <c r="IDR1000" s="10" t="s">
        <v>109</v>
      </c>
      <c r="IDS1000" s="10" t="s">
        <v>109</v>
      </c>
      <c r="IDT1000" s="10" t="s">
        <v>109</v>
      </c>
      <c r="IDU1000" s="10" t="s">
        <v>109</v>
      </c>
      <c r="IDV1000" s="10" t="s">
        <v>109</v>
      </c>
      <c r="IDW1000" s="10" t="s">
        <v>109</v>
      </c>
      <c r="IDX1000" s="10" t="s">
        <v>109</v>
      </c>
      <c r="IDY1000" s="10" t="s">
        <v>109</v>
      </c>
      <c r="IDZ1000" s="10" t="s">
        <v>109</v>
      </c>
      <c r="IEA1000" s="10" t="s">
        <v>109</v>
      </c>
      <c r="IEB1000" s="10" t="s">
        <v>109</v>
      </c>
      <c r="IEC1000" s="10" t="s">
        <v>109</v>
      </c>
      <c r="IED1000" s="10" t="s">
        <v>109</v>
      </c>
      <c r="IEE1000" s="10" t="s">
        <v>109</v>
      </c>
      <c r="IEF1000" s="10" t="s">
        <v>109</v>
      </c>
      <c r="IEG1000" s="10" t="s">
        <v>109</v>
      </c>
      <c r="IEH1000" s="10" t="s">
        <v>109</v>
      </c>
      <c r="IEI1000" s="10" t="s">
        <v>109</v>
      </c>
      <c r="IEJ1000" s="10" t="s">
        <v>109</v>
      </c>
      <c r="IEK1000" s="10" t="s">
        <v>109</v>
      </c>
      <c r="IEL1000" s="10" t="s">
        <v>109</v>
      </c>
      <c r="IEM1000" s="10" t="s">
        <v>109</v>
      </c>
      <c r="IEN1000" s="10" t="s">
        <v>109</v>
      </c>
      <c r="IEO1000" s="10" t="s">
        <v>109</v>
      </c>
      <c r="IEP1000" s="10" t="s">
        <v>109</v>
      </c>
      <c r="IEQ1000" s="10" t="s">
        <v>109</v>
      </c>
      <c r="IER1000" s="10" t="s">
        <v>109</v>
      </c>
      <c r="IES1000" s="10" t="s">
        <v>109</v>
      </c>
      <c r="IET1000" s="10" t="s">
        <v>109</v>
      </c>
      <c r="IEU1000" s="10" t="s">
        <v>109</v>
      </c>
      <c r="IEV1000" s="10" t="s">
        <v>109</v>
      </c>
      <c r="IEW1000" s="10" t="s">
        <v>109</v>
      </c>
      <c r="IEX1000" s="10" t="s">
        <v>109</v>
      </c>
      <c r="IEY1000" s="10" t="s">
        <v>109</v>
      </c>
      <c r="IEZ1000" s="10" t="s">
        <v>109</v>
      </c>
      <c r="IFA1000" s="10" t="s">
        <v>109</v>
      </c>
      <c r="IFB1000" s="10" t="s">
        <v>109</v>
      </c>
      <c r="IFC1000" s="10" t="s">
        <v>109</v>
      </c>
      <c r="IFD1000" s="10" t="s">
        <v>109</v>
      </c>
      <c r="IFE1000" s="10" t="s">
        <v>109</v>
      </c>
      <c r="IFF1000" s="10" t="s">
        <v>109</v>
      </c>
      <c r="IFG1000" s="10" t="s">
        <v>109</v>
      </c>
      <c r="IFH1000" s="10" t="s">
        <v>109</v>
      </c>
      <c r="IFI1000" s="10" t="s">
        <v>109</v>
      </c>
      <c r="IFJ1000" s="10" t="s">
        <v>109</v>
      </c>
      <c r="IFK1000" s="10" t="s">
        <v>109</v>
      </c>
      <c r="IFL1000" s="10" t="s">
        <v>109</v>
      </c>
      <c r="IFM1000" s="10" t="s">
        <v>109</v>
      </c>
      <c r="IFN1000" s="10" t="s">
        <v>109</v>
      </c>
      <c r="IFO1000" s="10" t="s">
        <v>109</v>
      </c>
      <c r="IFP1000" s="10" t="s">
        <v>109</v>
      </c>
      <c r="IFQ1000" s="10" t="s">
        <v>109</v>
      </c>
      <c r="IFR1000" s="10" t="s">
        <v>109</v>
      </c>
      <c r="IFS1000" s="10" t="s">
        <v>109</v>
      </c>
      <c r="IFT1000" s="10" t="s">
        <v>109</v>
      </c>
      <c r="IFU1000" s="10" t="s">
        <v>109</v>
      </c>
      <c r="IFV1000" s="10" t="s">
        <v>109</v>
      </c>
      <c r="IFW1000" s="10" t="s">
        <v>109</v>
      </c>
      <c r="IFX1000" s="10" t="s">
        <v>109</v>
      </c>
      <c r="IFY1000" s="10" t="s">
        <v>109</v>
      </c>
      <c r="IFZ1000" s="10" t="s">
        <v>109</v>
      </c>
      <c r="IGA1000" s="10" t="s">
        <v>109</v>
      </c>
      <c r="IGB1000" s="10" t="s">
        <v>109</v>
      </c>
      <c r="IGC1000" s="10" t="s">
        <v>109</v>
      </c>
      <c r="IGD1000" s="10" t="s">
        <v>109</v>
      </c>
      <c r="IGE1000" s="10" t="s">
        <v>109</v>
      </c>
      <c r="IGF1000" s="10" t="s">
        <v>109</v>
      </c>
      <c r="IGG1000" s="10" t="s">
        <v>109</v>
      </c>
      <c r="IGH1000" s="10" t="s">
        <v>109</v>
      </c>
      <c r="IGI1000" s="10" t="s">
        <v>109</v>
      </c>
      <c r="IGJ1000" s="10" t="s">
        <v>109</v>
      </c>
      <c r="IGK1000" s="10" t="s">
        <v>109</v>
      </c>
      <c r="IGL1000" s="10" t="s">
        <v>109</v>
      </c>
      <c r="IGM1000" s="10" t="s">
        <v>109</v>
      </c>
      <c r="IGN1000" s="10" t="s">
        <v>109</v>
      </c>
      <c r="IGO1000" s="10" t="s">
        <v>109</v>
      </c>
      <c r="IGP1000" s="10" t="s">
        <v>109</v>
      </c>
      <c r="IGQ1000" s="10" t="s">
        <v>109</v>
      </c>
      <c r="IGR1000" s="10" t="s">
        <v>109</v>
      </c>
      <c r="IGS1000" s="10" t="s">
        <v>109</v>
      </c>
      <c r="IGT1000" s="10" t="s">
        <v>109</v>
      </c>
      <c r="IGU1000" s="10" t="s">
        <v>109</v>
      </c>
      <c r="IGV1000" s="10" t="s">
        <v>109</v>
      </c>
      <c r="IGW1000" s="10" t="s">
        <v>109</v>
      </c>
      <c r="IGX1000" s="10" t="s">
        <v>109</v>
      </c>
      <c r="IGY1000" s="10" t="s">
        <v>109</v>
      </c>
      <c r="IGZ1000" s="10" t="s">
        <v>109</v>
      </c>
      <c r="IHA1000" s="10" t="s">
        <v>109</v>
      </c>
      <c r="IHB1000" s="10" t="s">
        <v>109</v>
      </c>
      <c r="IHC1000" s="10" t="s">
        <v>109</v>
      </c>
      <c r="IHD1000" s="10" t="s">
        <v>109</v>
      </c>
      <c r="IHE1000" s="10" t="s">
        <v>109</v>
      </c>
      <c r="IHF1000" s="10" t="s">
        <v>109</v>
      </c>
      <c r="IHG1000" s="10" t="s">
        <v>109</v>
      </c>
      <c r="IHH1000" s="10" t="s">
        <v>109</v>
      </c>
      <c r="IHI1000" s="10" t="s">
        <v>109</v>
      </c>
      <c r="IHJ1000" s="10" t="s">
        <v>109</v>
      </c>
      <c r="IHK1000" s="10" t="s">
        <v>109</v>
      </c>
      <c r="IHL1000" s="10" t="s">
        <v>109</v>
      </c>
      <c r="IHM1000" s="10" t="s">
        <v>109</v>
      </c>
      <c r="IHN1000" s="10" t="s">
        <v>109</v>
      </c>
      <c r="IHO1000" s="10" t="s">
        <v>109</v>
      </c>
      <c r="IHP1000" s="10" t="s">
        <v>109</v>
      </c>
      <c r="IHQ1000" s="10" t="s">
        <v>109</v>
      </c>
      <c r="IHR1000" s="10" t="s">
        <v>109</v>
      </c>
      <c r="IHS1000" s="10" t="s">
        <v>109</v>
      </c>
      <c r="IHT1000" s="10" t="s">
        <v>109</v>
      </c>
      <c r="IHU1000" s="10" t="s">
        <v>109</v>
      </c>
      <c r="IHV1000" s="10" t="s">
        <v>109</v>
      </c>
      <c r="IHW1000" s="10" t="s">
        <v>109</v>
      </c>
      <c r="IHX1000" s="10" t="s">
        <v>109</v>
      </c>
      <c r="IHY1000" s="10" t="s">
        <v>109</v>
      </c>
      <c r="IHZ1000" s="10" t="s">
        <v>109</v>
      </c>
      <c r="IIA1000" s="10" t="s">
        <v>109</v>
      </c>
      <c r="IIB1000" s="10" t="s">
        <v>109</v>
      </c>
      <c r="IIC1000" s="10" t="s">
        <v>109</v>
      </c>
      <c r="IID1000" s="10" t="s">
        <v>109</v>
      </c>
      <c r="IIE1000" s="10" t="s">
        <v>109</v>
      </c>
      <c r="IIF1000" s="10" t="s">
        <v>109</v>
      </c>
      <c r="IIG1000" s="10" t="s">
        <v>109</v>
      </c>
      <c r="IIH1000" s="10" t="s">
        <v>109</v>
      </c>
      <c r="III1000" s="10" t="s">
        <v>109</v>
      </c>
      <c r="IIJ1000" s="10" t="s">
        <v>109</v>
      </c>
      <c r="IIK1000" s="10" t="s">
        <v>109</v>
      </c>
      <c r="IIL1000" s="10" t="s">
        <v>109</v>
      </c>
      <c r="IIM1000" s="10" t="s">
        <v>109</v>
      </c>
      <c r="IIN1000" s="10" t="s">
        <v>109</v>
      </c>
      <c r="IIO1000" s="10" t="s">
        <v>109</v>
      </c>
      <c r="IIP1000" s="10" t="s">
        <v>109</v>
      </c>
      <c r="IIQ1000" s="10" t="s">
        <v>109</v>
      </c>
      <c r="IIR1000" s="10" t="s">
        <v>109</v>
      </c>
      <c r="IIS1000" s="10" t="s">
        <v>109</v>
      </c>
      <c r="IIT1000" s="10" t="s">
        <v>109</v>
      </c>
      <c r="IIU1000" s="10" t="s">
        <v>109</v>
      </c>
      <c r="IIV1000" s="10" t="s">
        <v>109</v>
      </c>
      <c r="IIW1000" s="10" t="s">
        <v>109</v>
      </c>
      <c r="IIX1000" s="10" t="s">
        <v>109</v>
      </c>
      <c r="IIY1000" s="10" t="s">
        <v>109</v>
      </c>
      <c r="IIZ1000" s="10" t="s">
        <v>109</v>
      </c>
      <c r="IJA1000" s="10" t="s">
        <v>109</v>
      </c>
      <c r="IJB1000" s="10" t="s">
        <v>109</v>
      </c>
      <c r="IJC1000" s="10" t="s">
        <v>109</v>
      </c>
      <c r="IJD1000" s="10" t="s">
        <v>109</v>
      </c>
      <c r="IJE1000" s="10" t="s">
        <v>109</v>
      </c>
      <c r="IJF1000" s="10" t="s">
        <v>109</v>
      </c>
      <c r="IJG1000" s="10" t="s">
        <v>109</v>
      </c>
      <c r="IJH1000" s="10" t="s">
        <v>109</v>
      </c>
      <c r="IJI1000" s="10" t="s">
        <v>109</v>
      </c>
      <c r="IJJ1000" s="10" t="s">
        <v>109</v>
      </c>
      <c r="IJK1000" s="10" t="s">
        <v>109</v>
      </c>
      <c r="IJL1000" s="10" t="s">
        <v>109</v>
      </c>
      <c r="IJM1000" s="10" t="s">
        <v>109</v>
      </c>
      <c r="IJN1000" s="10" t="s">
        <v>109</v>
      </c>
      <c r="IJO1000" s="10" t="s">
        <v>109</v>
      </c>
      <c r="IJP1000" s="10" t="s">
        <v>109</v>
      </c>
      <c r="IJQ1000" s="10" t="s">
        <v>109</v>
      </c>
      <c r="IJR1000" s="10" t="s">
        <v>109</v>
      </c>
      <c r="IJS1000" s="10" t="s">
        <v>109</v>
      </c>
      <c r="IJT1000" s="10" t="s">
        <v>109</v>
      </c>
      <c r="IJU1000" s="10" t="s">
        <v>109</v>
      </c>
      <c r="IJV1000" s="10" t="s">
        <v>109</v>
      </c>
      <c r="IJW1000" s="10" t="s">
        <v>109</v>
      </c>
      <c r="IJX1000" s="10" t="s">
        <v>109</v>
      </c>
      <c r="IJY1000" s="10" t="s">
        <v>109</v>
      </c>
      <c r="IJZ1000" s="10" t="s">
        <v>109</v>
      </c>
      <c r="IKA1000" s="10" t="s">
        <v>109</v>
      </c>
      <c r="IKB1000" s="10" t="s">
        <v>109</v>
      </c>
      <c r="IKC1000" s="10" t="s">
        <v>109</v>
      </c>
      <c r="IKD1000" s="10" t="s">
        <v>109</v>
      </c>
      <c r="IKE1000" s="10" t="s">
        <v>109</v>
      </c>
      <c r="IKF1000" s="10" t="s">
        <v>109</v>
      </c>
      <c r="IKG1000" s="10" t="s">
        <v>109</v>
      </c>
      <c r="IKH1000" s="10" t="s">
        <v>109</v>
      </c>
      <c r="IKI1000" s="10" t="s">
        <v>109</v>
      </c>
      <c r="IKJ1000" s="10" t="s">
        <v>109</v>
      </c>
      <c r="IKK1000" s="10" t="s">
        <v>109</v>
      </c>
      <c r="IKL1000" s="10" t="s">
        <v>109</v>
      </c>
      <c r="IKM1000" s="10" t="s">
        <v>109</v>
      </c>
      <c r="IKN1000" s="10" t="s">
        <v>109</v>
      </c>
      <c r="IKO1000" s="10" t="s">
        <v>109</v>
      </c>
      <c r="IKP1000" s="10" t="s">
        <v>109</v>
      </c>
      <c r="IKQ1000" s="10" t="s">
        <v>109</v>
      </c>
      <c r="IKR1000" s="10" t="s">
        <v>109</v>
      </c>
      <c r="IKS1000" s="10" t="s">
        <v>109</v>
      </c>
      <c r="IKT1000" s="10" t="s">
        <v>109</v>
      </c>
      <c r="IKU1000" s="10" t="s">
        <v>109</v>
      </c>
      <c r="IKV1000" s="10" t="s">
        <v>109</v>
      </c>
      <c r="IKW1000" s="10" t="s">
        <v>109</v>
      </c>
      <c r="IKX1000" s="10" t="s">
        <v>109</v>
      </c>
      <c r="IKY1000" s="10" t="s">
        <v>109</v>
      </c>
      <c r="IKZ1000" s="10" t="s">
        <v>109</v>
      </c>
      <c r="ILA1000" s="10" t="s">
        <v>109</v>
      </c>
      <c r="ILB1000" s="10" t="s">
        <v>109</v>
      </c>
      <c r="ILC1000" s="10" t="s">
        <v>109</v>
      </c>
      <c r="ILD1000" s="10" t="s">
        <v>109</v>
      </c>
      <c r="ILE1000" s="10" t="s">
        <v>109</v>
      </c>
      <c r="ILF1000" s="10" t="s">
        <v>109</v>
      </c>
      <c r="ILG1000" s="10" t="s">
        <v>109</v>
      </c>
      <c r="ILH1000" s="10" t="s">
        <v>109</v>
      </c>
      <c r="ILI1000" s="10" t="s">
        <v>109</v>
      </c>
      <c r="ILJ1000" s="10" t="s">
        <v>109</v>
      </c>
      <c r="ILK1000" s="10" t="s">
        <v>109</v>
      </c>
      <c r="ILL1000" s="10" t="s">
        <v>109</v>
      </c>
      <c r="ILM1000" s="10" t="s">
        <v>109</v>
      </c>
      <c r="ILN1000" s="10" t="s">
        <v>109</v>
      </c>
      <c r="ILO1000" s="10" t="s">
        <v>109</v>
      </c>
      <c r="ILP1000" s="10" t="s">
        <v>109</v>
      </c>
      <c r="ILQ1000" s="10" t="s">
        <v>109</v>
      </c>
      <c r="ILR1000" s="10" t="s">
        <v>109</v>
      </c>
      <c r="ILS1000" s="10" t="s">
        <v>109</v>
      </c>
      <c r="ILT1000" s="10" t="s">
        <v>109</v>
      </c>
      <c r="ILU1000" s="10" t="s">
        <v>109</v>
      </c>
      <c r="ILV1000" s="10" t="s">
        <v>109</v>
      </c>
      <c r="ILW1000" s="10" t="s">
        <v>109</v>
      </c>
      <c r="ILX1000" s="10" t="s">
        <v>109</v>
      </c>
      <c r="ILY1000" s="10" t="s">
        <v>109</v>
      </c>
      <c r="ILZ1000" s="10" t="s">
        <v>109</v>
      </c>
      <c r="IMA1000" s="10" t="s">
        <v>109</v>
      </c>
      <c r="IMB1000" s="10" t="s">
        <v>109</v>
      </c>
      <c r="IMC1000" s="10" t="s">
        <v>109</v>
      </c>
      <c r="IMD1000" s="10" t="s">
        <v>109</v>
      </c>
      <c r="IME1000" s="10" t="s">
        <v>109</v>
      </c>
      <c r="IMF1000" s="10" t="s">
        <v>109</v>
      </c>
      <c r="IMG1000" s="10" t="s">
        <v>109</v>
      </c>
      <c r="IMH1000" s="10" t="s">
        <v>109</v>
      </c>
      <c r="IMI1000" s="10" t="s">
        <v>109</v>
      </c>
      <c r="IMJ1000" s="10" t="s">
        <v>109</v>
      </c>
      <c r="IMK1000" s="10" t="s">
        <v>109</v>
      </c>
      <c r="IML1000" s="10" t="s">
        <v>109</v>
      </c>
      <c r="IMM1000" s="10" t="s">
        <v>109</v>
      </c>
      <c r="IMN1000" s="10" t="s">
        <v>109</v>
      </c>
      <c r="IMO1000" s="10" t="s">
        <v>109</v>
      </c>
      <c r="IMP1000" s="10" t="s">
        <v>109</v>
      </c>
      <c r="IMQ1000" s="10" t="s">
        <v>109</v>
      </c>
      <c r="IMR1000" s="10" t="s">
        <v>109</v>
      </c>
      <c r="IMS1000" s="10" t="s">
        <v>109</v>
      </c>
      <c r="IMT1000" s="10" t="s">
        <v>109</v>
      </c>
      <c r="IMU1000" s="10" t="s">
        <v>109</v>
      </c>
      <c r="IMV1000" s="10" t="s">
        <v>109</v>
      </c>
      <c r="IMW1000" s="10" t="s">
        <v>109</v>
      </c>
      <c r="IMX1000" s="10" t="s">
        <v>109</v>
      </c>
      <c r="IMY1000" s="10" t="s">
        <v>109</v>
      </c>
      <c r="IMZ1000" s="10" t="s">
        <v>109</v>
      </c>
      <c r="INA1000" s="10" t="s">
        <v>109</v>
      </c>
      <c r="INB1000" s="10" t="s">
        <v>109</v>
      </c>
      <c r="INC1000" s="10" t="s">
        <v>109</v>
      </c>
      <c r="IND1000" s="10" t="s">
        <v>109</v>
      </c>
      <c r="INE1000" s="10" t="s">
        <v>109</v>
      </c>
      <c r="INF1000" s="10" t="s">
        <v>109</v>
      </c>
      <c r="ING1000" s="10" t="s">
        <v>109</v>
      </c>
      <c r="INH1000" s="10" t="s">
        <v>109</v>
      </c>
      <c r="INI1000" s="10" t="s">
        <v>109</v>
      </c>
      <c r="INJ1000" s="10" t="s">
        <v>109</v>
      </c>
      <c r="INK1000" s="10" t="s">
        <v>109</v>
      </c>
      <c r="INL1000" s="10" t="s">
        <v>109</v>
      </c>
      <c r="INM1000" s="10" t="s">
        <v>109</v>
      </c>
      <c r="INN1000" s="10" t="s">
        <v>109</v>
      </c>
      <c r="INO1000" s="10" t="s">
        <v>109</v>
      </c>
      <c r="INP1000" s="10" t="s">
        <v>109</v>
      </c>
      <c r="INQ1000" s="10" t="s">
        <v>109</v>
      </c>
      <c r="INR1000" s="10" t="s">
        <v>109</v>
      </c>
      <c r="INS1000" s="10" t="s">
        <v>109</v>
      </c>
      <c r="INT1000" s="10" t="s">
        <v>109</v>
      </c>
      <c r="INU1000" s="10" t="s">
        <v>109</v>
      </c>
      <c r="INV1000" s="10" t="s">
        <v>109</v>
      </c>
      <c r="INW1000" s="10" t="s">
        <v>109</v>
      </c>
      <c r="INX1000" s="10" t="s">
        <v>109</v>
      </c>
      <c r="INY1000" s="10" t="s">
        <v>109</v>
      </c>
      <c r="INZ1000" s="10" t="s">
        <v>109</v>
      </c>
      <c r="IOA1000" s="10" t="s">
        <v>109</v>
      </c>
      <c r="IOB1000" s="10" t="s">
        <v>109</v>
      </c>
      <c r="IOC1000" s="10" t="s">
        <v>109</v>
      </c>
      <c r="IOD1000" s="10" t="s">
        <v>109</v>
      </c>
      <c r="IOE1000" s="10" t="s">
        <v>109</v>
      </c>
      <c r="IOF1000" s="10" t="s">
        <v>109</v>
      </c>
      <c r="IOG1000" s="10" t="s">
        <v>109</v>
      </c>
      <c r="IOH1000" s="10" t="s">
        <v>109</v>
      </c>
      <c r="IOI1000" s="10" t="s">
        <v>109</v>
      </c>
      <c r="IOJ1000" s="10" t="s">
        <v>109</v>
      </c>
      <c r="IOK1000" s="10" t="s">
        <v>109</v>
      </c>
      <c r="IOL1000" s="10" t="s">
        <v>109</v>
      </c>
      <c r="IOM1000" s="10" t="s">
        <v>109</v>
      </c>
      <c r="ION1000" s="10" t="s">
        <v>109</v>
      </c>
      <c r="IOO1000" s="10" t="s">
        <v>109</v>
      </c>
      <c r="IOP1000" s="10" t="s">
        <v>109</v>
      </c>
      <c r="IOQ1000" s="10" t="s">
        <v>109</v>
      </c>
      <c r="IOR1000" s="10" t="s">
        <v>109</v>
      </c>
      <c r="IOS1000" s="10" t="s">
        <v>109</v>
      </c>
      <c r="IOT1000" s="10" t="s">
        <v>109</v>
      </c>
      <c r="IOU1000" s="10" t="s">
        <v>109</v>
      </c>
      <c r="IOV1000" s="10" t="s">
        <v>109</v>
      </c>
      <c r="IOW1000" s="10" t="s">
        <v>109</v>
      </c>
      <c r="IOX1000" s="10" t="s">
        <v>109</v>
      </c>
      <c r="IOY1000" s="10" t="s">
        <v>109</v>
      </c>
      <c r="IOZ1000" s="10" t="s">
        <v>109</v>
      </c>
      <c r="IPA1000" s="10" t="s">
        <v>109</v>
      </c>
      <c r="IPB1000" s="10" t="s">
        <v>109</v>
      </c>
      <c r="IPC1000" s="10" t="s">
        <v>109</v>
      </c>
      <c r="IPD1000" s="10" t="s">
        <v>109</v>
      </c>
      <c r="IPE1000" s="10" t="s">
        <v>109</v>
      </c>
      <c r="IPF1000" s="10" t="s">
        <v>109</v>
      </c>
      <c r="IPG1000" s="10" t="s">
        <v>109</v>
      </c>
      <c r="IPH1000" s="10" t="s">
        <v>109</v>
      </c>
      <c r="IPI1000" s="10" t="s">
        <v>109</v>
      </c>
      <c r="IPJ1000" s="10" t="s">
        <v>109</v>
      </c>
      <c r="IPK1000" s="10" t="s">
        <v>109</v>
      </c>
      <c r="IPL1000" s="10" t="s">
        <v>109</v>
      </c>
      <c r="IPM1000" s="10" t="s">
        <v>109</v>
      </c>
      <c r="IPN1000" s="10" t="s">
        <v>109</v>
      </c>
      <c r="IPO1000" s="10" t="s">
        <v>109</v>
      </c>
      <c r="IPP1000" s="10" t="s">
        <v>109</v>
      </c>
      <c r="IPQ1000" s="10" t="s">
        <v>109</v>
      </c>
      <c r="IPR1000" s="10" t="s">
        <v>109</v>
      </c>
      <c r="IPS1000" s="10" t="s">
        <v>109</v>
      </c>
      <c r="IPT1000" s="10" t="s">
        <v>109</v>
      </c>
      <c r="IPU1000" s="10" t="s">
        <v>109</v>
      </c>
      <c r="IPV1000" s="10" t="s">
        <v>109</v>
      </c>
      <c r="IPW1000" s="10" t="s">
        <v>109</v>
      </c>
      <c r="IPX1000" s="10" t="s">
        <v>109</v>
      </c>
      <c r="IPY1000" s="10" t="s">
        <v>109</v>
      </c>
      <c r="IPZ1000" s="10" t="s">
        <v>109</v>
      </c>
      <c r="IQA1000" s="10" t="s">
        <v>109</v>
      </c>
      <c r="IQB1000" s="10" t="s">
        <v>109</v>
      </c>
      <c r="IQC1000" s="10" t="s">
        <v>109</v>
      </c>
      <c r="IQD1000" s="10" t="s">
        <v>109</v>
      </c>
      <c r="IQE1000" s="10" t="s">
        <v>109</v>
      </c>
      <c r="IQF1000" s="10" t="s">
        <v>109</v>
      </c>
      <c r="IQG1000" s="10" t="s">
        <v>109</v>
      </c>
      <c r="IQH1000" s="10" t="s">
        <v>109</v>
      </c>
      <c r="IQI1000" s="10" t="s">
        <v>109</v>
      </c>
      <c r="IQJ1000" s="10" t="s">
        <v>109</v>
      </c>
      <c r="IQK1000" s="10" t="s">
        <v>109</v>
      </c>
      <c r="IQL1000" s="10" t="s">
        <v>109</v>
      </c>
      <c r="IQM1000" s="10" t="s">
        <v>109</v>
      </c>
      <c r="IQN1000" s="10" t="s">
        <v>109</v>
      </c>
      <c r="IQO1000" s="10" t="s">
        <v>109</v>
      </c>
      <c r="IQP1000" s="10" t="s">
        <v>109</v>
      </c>
      <c r="IQQ1000" s="10" t="s">
        <v>109</v>
      </c>
      <c r="IQR1000" s="10" t="s">
        <v>109</v>
      </c>
      <c r="IQS1000" s="10" t="s">
        <v>109</v>
      </c>
      <c r="IQT1000" s="10" t="s">
        <v>109</v>
      </c>
      <c r="IQU1000" s="10" t="s">
        <v>109</v>
      </c>
      <c r="IQV1000" s="10" t="s">
        <v>109</v>
      </c>
      <c r="IQW1000" s="10" t="s">
        <v>109</v>
      </c>
      <c r="IQX1000" s="10" t="s">
        <v>109</v>
      </c>
      <c r="IQY1000" s="10" t="s">
        <v>109</v>
      </c>
      <c r="IQZ1000" s="10" t="s">
        <v>109</v>
      </c>
      <c r="IRA1000" s="10" t="s">
        <v>109</v>
      </c>
      <c r="IRB1000" s="10" t="s">
        <v>109</v>
      </c>
      <c r="IRC1000" s="10" t="s">
        <v>109</v>
      </c>
      <c r="IRD1000" s="10" t="s">
        <v>109</v>
      </c>
      <c r="IRE1000" s="10" t="s">
        <v>109</v>
      </c>
      <c r="IRF1000" s="10" t="s">
        <v>109</v>
      </c>
      <c r="IRG1000" s="10" t="s">
        <v>109</v>
      </c>
      <c r="IRH1000" s="10" t="s">
        <v>109</v>
      </c>
      <c r="IRI1000" s="10" t="s">
        <v>109</v>
      </c>
      <c r="IRJ1000" s="10" t="s">
        <v>109</v>
      </c>
      <c r="IRK1000" s="10" t="s">
        <v>109</v>
      </c>
      <c r="IRL1000" s="10" t="s">
        <v>109</v>
      </c>
      <c r="IRM1000" s="10" t="s">
        <v>109</v>
      </c>
      <c r="IRN1000" s="10" t="s">
        <v>109</v>
      </c>
      <c r="IRO1000" s="10" t="s">
        <v>109</v>
      </c>
      <c r="IRP1000" s="10" t="s">
        <v>109</v>
      </c>
      <c r="IRQ1000" s="10" t="s">
        <v>109</v>
      </c>
      <c r="IRR1000" s="10" t="s">
        <v>109</v>
      </c>
      <c r="IRS1000" s="10" t="s">
        <v>109</v>
      </c>
      <c r="IRT1000" s="10" t="s">
        <v>109</v>
      </c>
      <c r="IRU1000" s="10" t="s">
        <v>109</v>
      </c>
      <c r="IRV1000" s="10" t="s">
        <v>109</v>
      </c>
      <c r="IRW1000" s="10" t="s">
        <v>109</v>
      </c>
      <c r="IRX1000" s="10" t="s">
        <v>109</v>
      </c>
      <c r="IRY1000" s="10" t="s">
        <v>109</v>
      </c>
      <c r="IRZ1000" s="10" t="s">
        <v>109</v>
      </c>
      <c r="ISA1000" s="10" t="s">
        <v>109</v>
      </c>
      <c r="ISB1000" s="10" t="s">
        <v>109</v>
      </c>
      <c r="ISC1000" s="10" t="s">
        <v>109</v>
      </c>
      <c r="ISD1000" s="10" t="s">
        <v>109</v>
      </c>
      <c r="ISE1000" s="10" t="s">
        <v>109</v>
      </c>
      <c r="ISF1000" s="10" t="s">
        <v>109</v>
      </c>
      <c r="ISG1000" s="10" t="s">
        <v>109</v>
      </c>
      <c r="ISH1000" s="10" t="s">
        <v>109</v>
      </c>
      <c r="ISI1000" s="10" t="s">
        <v>109</v>
      </c>
      <c r="ISJ1000" s="10" t="s">
        <v>109</v>
      </c>
      <c r="ISK1000" s="10" t="s">
        <v>109</v>
      </c>
      <c r="ISL1000" s="10" t="s">
        <v>109</v>
      </c>
      <c r="ISM1000" s="10" t="s">
        <v>109</v>
      </c>
      <c r="ISN1000" s="10" t="s">
        <v>109</v>
      </c>
      <c r="ISO1000" s="10" t="s">
        <v>109</v>
      </c>
      <c r="ISP1000" s="10" t="s">
        <v>109</v>
      </c>
      <c r="ISQ1000" s="10" t="s">
        <v>109</v>
      </c>
      <c r="ISR1000" s="10" t="s">
        <v>109</v>
      </c>
      <c r="ISS1000" s="10" t="s">
        <v>109</v>
      </c>
      <c r="IST1000" s="10" t="s">
        <v>109</v>
      </c>
      <c r="ISU1000" s="10" t="s">
        <v>109</v>
      </c>
      <c r="ISV1000" s="10" t="s">
        <v>109</v>
      </c>
      <c r="ISW1000" s="10" t="s">
        <v>109</v>
      </c>
      <c r="ISX1000" s="10" t="s">
        <v>109</v>
      </c>
      <c r="ISY1000" s="10" t="s">
        <v>109</v>
      </c>
      <c r="ISZ1000" s="10" t="s">
        <v>109</v>
      </c>
      <c r="ITA1000" s="10" t="s">
        <v>109</v>
      </c>
      <c r="ITB1000" s="10" t="s">
        <v>109</v>
      </c>
      <c r="ITC1000" s="10" t="s">
        <v>109</v>
      </c>
      <c r="ITD1000" s="10" t="s">
        <v>109</v>
      </c>
      <c r="ITE1000" s="10" t="s">
        <v>109</v>
      </c>
      <c r="ITF1000" s="10" t="s">
        <v>109</v>
      </c>
      <c r="ITG1000" s="10" t="s">
        <v>109</v>
      </c>
      <c r="ITH1000" s="10" t="s">
        <v>109</v>
      </c>
      <c r="ITI1000" s="10" t="s">
        <v>109</v>
      </c>
      <c r="ITJ1000" s="10" t="s">
        <v>109</v>
      </c>
      <c r="ITK1000" s="10" t="s">
        <v>109</v>
      </c>
      <c r="ITL1000" s="10" t="s">
        <v>109</v>
      </c>
      <c r="ITM1000" s="10" t="s">
        <v>109</v>
      </c>
      <c r="ITN1000" s="10" t="s">
        <v>109</v>
      </c>
      <c r="ITO1000" s="10" t="s">
        <v>109</v>
      </c>
      <c r="ITP1000" s="10" t="s">
        <v>109</v>
      </c>
      <c r="ITQ1000" s="10" t="s">
        <v>109</v>
      </c>
      <c r="ITR1000" s="10" t="s">
        <v>109</v>
      </c>
      <c r="ITS1000" s="10" t="s">
        <v>109</v>
      </c>
      <c r="ITT1000" s="10" t="s">
        <v>109</v>
      </c>
      <c r="ITU1000" s="10" t="s">
        <v>109</v>
      </c>
      <c r="ITV1000" s="10" t="s">
        <v>109</v>
      </c>
      <c r="ITW1000" s="10" t="s">
        <v>109</v>
      </c>
      <c r="ITX1000" s="10" t="s">
        <v>109</v>
      </c>
      <c r="ITY1000" s="10" t="s">
        <v>109</v>
      </c>
      <c r="ITZ1000" s="10" t="s">
        <v>109</v>
      </c>
      <c r="IUA1000" s="10" t="s">
        <v>109</v>
      </c>
      <c r="IUB1000" s="10" t="s">
        <v>109</v>
      </c>
      <c r="IUC1000" s="10" t="s">
        <v>109</v>
      </c>
      <c r="IUD1000" s="10" t="s">
        <v>109</v>
      </c>
      <c r="IUE1000" s="10" t="s">
        <v>109</v>
      </c>
      <c r="IUF1000" s="10" t="s">
        <v>109</v>
      </c>
      <c r="IUG1000" s="10" t="s">
        <v>109</v>
      </c>
      <c r="IUH1000" s="10" t="s">
        <v>109</v>
      </c>
      <c r="IUI1000" s="10" t="s">
        <v>109</v>
      </c>
      <c r="IUJ1000" s="10" t="s">
        <v>109</v>
      </c>
      <c r="IUK1000" s="10" t="s">
        <v>109</v>
      </c>
      <c r="IUL1000" s="10" t="s">
        <v>109</v>
      </c>
      <c r="IUM1000" s="10" t="s">
        <v>109</v>
      </c>
      <c r="IUN1000" s="10" t="s">
        <v>109</v>
      </c>
      <c r="IUO1000" s="10" t="s">
        <v>109</v>
      </c>
      <c r="IUP1000" s="10" t="s">
        <v>109</v>
      </c>
      <c r="IUQ1000" s="10" t="s">
        <v>109</v>
      </c>
      <c r="IUR1000" s="10" t="s">
        <v>109</v>
      </c>
      <c r="IUS1000" s="10" t="s">
        <v>109</v>
      </c>
      <c r="IUT1000" s="10" t="s">
        <v>109</v>
      </c>
      <c r="IUU1000" s="10" t="s">
        <v>109</v>
      </c>
      <c r="IUV1000" s="10" t="s">
        <v>109</v>
      </c>
      <c r="IUW1000" s="10" t="s">
        <v>109</v>
      </c>
      <c r="IUX1000" s="10" t="s">
        <v>109</v>
      </c>
      <c r="IUY1000" s="10" t="s">
        <v>109</v>
      </c>
      <c r="IUZ1000" s="10" t="s">
        <v>109</v>
      </c>
      <c r="IVA1000" s="10" t="s">
        <v>109</v>
      </c>
      <c r="IVB1000" s="10" t="s">
        <v>109</v>
      </c>
      <c r="IVC1000" s="10" t="s">
        <v>109</v>
      </c>
      <c r="IVD1000" s="10" t="s">
        <v>109</v>
      </c>
      <c r="IVE1000" s="10" t="s">
        <v>109</v>
      </c>
      <c r="IVF1000" s="10" t="s">
        <v>109</v>
      </c>
      <c r="IVG1000" s="10" t="s">
        <v>109</v>
      </c>
      <c r="IVH1000" s="10" t="s">
        <v>109</v>
      </c>
      <c r="IVI1000" s="10" t="s">
        <v>109</v>
      </c>
      <c r="IVJ1000" s="10" t="s">
        <v>109</v>
      </c>
      <c r="IVK1000" s="10" t="s">
        <v>109</v>
      </c>
      <c r="IVL1000" s="10" t="s">
        <v>109</v>
      </c>
      <c r="IVM1000" s="10" t="s">
        <v>109</v>
      </c>
      <c r="IVN1000" s="10" t="s">
        <v>109</v>
      </c>
      <c r="IVO1000" s="10" t="s">
        <v>109</v>
      </c>
      <c r="IVP1000" s="10" t="s">
        <v>109</v>
      </c>
      <c r="IVQ1000" s="10" t="s">
        <v>109</v>
      </c>
      <c r="IVR1000" s="10" t="s">
        <v>109</v>
      </c>
      <c r="IVS1000" s="10" t="s">
        <v>109</v>
      </c>
      <c r="IVT1000" s="10" t="s">
        <v>109</v>
      </c>
      <c r="IVU1000" s="10" t="s">
        <v>109</v>
      </c>
      <c r="IVV1000" s="10" t="s">
        <v>109</v>
      </c>
      <c r="IVW1000" s="10" t="s">
        <v>109</v>
      </c>
      <c r="IVX1000" s="10" t="s">
        <v>109</v>
      </c>
      <c r="IVY1000" s="10" t="s">
        <v>109</v>
      </c>
      <c r="IVZ1000" s="10" t="s">
        <v>109</v>
      </c>
      <c r="IWA1000" s="10" t="s">
        <v>109</v>
      </c>
      <c r="IWB1000" s="10" t="s">
        <v>109</v>
      </c>
      <c r="IWC1000" s="10" t="s">
        <v>109</v>
      </c>
      <c r="IWD1000" s="10" t="s">
        <v>109</v>
      </c>
      <c r="IWE1000" s="10" t="s">
        <v>109</v>
      </c>
      <c r="IWF1000" s="10" t="s">
        <v>109</v>
      </c>
      <c r="IWG1000" s="10" t="s">
        <v>109</v>
      </c>
      <c r="IWH1000" s="10" t="s">
        <v>109</v>
      </c>
      <c r="IWI1000" s="10" t="s">
        <v>109</v>
      </c>
      <c r="IWJ1000" s="10" t="s">
        <v>109</v>
      </c>
      <c r="IWK1000" s="10" t="s">
        <v>109</v>
      </c>
      <c r="IWL1000" s="10" t="s">
        <v>109</v>
      </c>
      <c r="IWM1000" s="10" t="s">
        <v>109</v>
      </c>
      <c r="IWN1000" s="10" t="s">
        <v>109</v>
      </c>
      <c r="IWO1000" s="10" t="s">
        <v>109</v>
      </c>
      <c r="IWP1000" s="10" t="s">
        <v>109</v>
      </c>
      <c r="IWQ1000" s="10" t="s">
        <v>109</v>
      </c>
      <c r="IWR1000" s="10" t="s">
        <v>109</v>
      </c>
      <c r="IWS1000" s="10" t="s">
        <v>109</v>
      </c>
      <c r="IWT1000" s="10" t="s">
        <v>109</v>
      </c>
      <c r="IWU1000" s="10" t="s">
        <v>109</v>
      </c>
      <c r="IWV1000" s="10" t="s">
        <v>109</v>
      </c>
      <c r="IWW1000" s="10" t="s">
        <v>109</v>
      </c>
      <c r="IWX1000" s="10" t="s">
        <v>109</v>
      </c>
      <c r="IWY1000" s="10" t="s">
        <v>109</v>
      </c>
      <c r="IWZ1000" s="10" t="s">
        <v>109</v>
      </c>
      <c r="IXA1000" s="10" t="s">
        <v>109</v>
      </c>
      <c r="IXB1000" s="10" t="s">
        <v>109</v>
      </c>
      <c r="IXC1000" s="10" t="s">
        <v>109</v>
      </c>
      <c r="IXD1000" s="10" t="s">
        <v>109</v>
      </c>
      <c r="IXE1000" s="10" t="s">
        <v>109</v>
      </c>
      <c r="IXF1000" s="10" t="s">
        <v>109</v>
      </c>
      <c r="IXG1000" s="10" t="s">
        <v>109</v>
      </c>
      <c r="IXH1000" s="10" t="s">
        <v>109</v>
      </c>
      <c r="IXI1000" s="10" t="s">
        <v>109</v>
      </c>
      <c r="IXJ1000" s="10" t="s">
        <v>109</v>
      </c>
      <c r="IXK1000" s="10" t="s">
        <v>109</v>
      </c>
      <c r="IXL1000" s="10" t="s">
        <v>109</v>
      </c>
      <c r="IXM1000" s="10" t="s">
        <v>109</v>
      </c>
      <c r="IXN1000" s="10" t="s">
        <v>109</v>
      </c>
      <c r="IXO1000" s="10" t="s">
        <v>109</v>
      </c>
      <c r="IXP1000" s="10" t="s">
        <v>109</v>
      </c>
      <c r="IXQ1000" s="10" t="s">
        <v>109</v>
      </c>
      <c r="IXR1000" s="10" t="s">
        <v>109</v>
      </c>
      <c r="IXS1000" s="10" t="s">
        <v>109</v>
      </c>
      <c r="IXT1000" s="10" t="s">
        <v>109</v>
      </c>
      <c r="IXU1000" s="10" t="s">
        <v>109</v>
      </c>
      <c r="IXV1000" s="10" t="s">
        <v>109</v>
      </c>
      <c r="IXW1000" s="10" t="s">
        <v>109</v>
      </c>
      <c r="IXX1000" s="10" t="s">
        <v>109</v>
      </c>
      <c r="IXY1000" s="10" t="s">
        <v>109</v>
      </c>
      <c r="IXZ1000" s="10" t="s">
        <v>109</v>
      </c>
      <c r="IYA1000" s="10" t="s">
        <v>109</v>
      </c>
      <c r="IYB1000" s="10" t="s">
        <v>109</v>
      </c>
      <c r="IYC1000" s="10" t="s">
        <v>109</v>
      </c>
      <c r="IYD1000" s="10" t="s">
        <v>109</v>
      </c>
      <c r="IYE1000" s="10" t="s">
        <v>109</v>
      </c>
      <c r="IYF1000" s="10" t="s">
        <v>109</v>
      </c>
      <c r="IYG1000" s="10" t="s">
        <v>109</v>
      </c>
      <c r="IYH1000" s="10" t="s">
        <v>109</v>
      </c>
      <c r="IYI1000" s="10" t="s">
        <v>109</v>
      </c>
      <c r="IYJ1000" s="10" t="s">
        <v>109</v>
      </c>
      <c r="IYK1000" s="10" t="s">
        <v>109</v>
      </c>
      <c r="IYL1000" s="10" t="s">
        <v>109</v>
      </c>
      <c r="IYM1000" s="10" t="s">
        <v>109</v>
      </c>
      <c r="IYN1000" s="10" t="s">
        <v>109</v>
      </c>
      <c r="IYO1000" s="10" t="s">
        <v>109</v>
      </c>
      <c r="IYP1000" s="10" t="s">
        <v>109</v>
      </c>
      <c r="IYQ1000" s="10" t="s">
        <v>109</v>
      </c>
      <c r="IYR1000" s="10" t="s">
        <v>109</v>
      </c>
      <c r="IYS1000" s="10" t="s">
        <v>109</v>
      </c>
      <c r="IYT1000" s="10" t="s">
        <v>109</v>
      </c>
      <c r="IYU1000" s="10" t="s">
        <v>109</v>
      </c>
      <c r="IYV1000" s="10" t="s">
        <v>109</v>
      </c>
      <c r="IYW1000" s="10" t="s">
        <v>109</v>
      </c>
      <c r="IYX1000" s="10" t="s">
        <v>109</v>
      </c>
      <c r="IYY1000" s="10" t="s">
        <v>109</v>
      </c>
      <c r="IYZ1000" s="10" t="s">
        <v>109</v>
      </c>
      <c r="IZA1000" s="10" t="s">
        <v>109</v>
      </c>
      <c r="IZB1000" s="10" t="s">
        <v>109</v>
      </c>
      <c r="IZC1000" s="10" t="s">
        <v>109</v>
      </c>
      <c r="IZD1000" s="10" t="s">
        <v>109</v>
      </c>
      <c r="IZE1000" s="10" t="s">
        <v>109</v>
      </c>
      <c r="IZF1000" s="10" t="s">
        <v>109</v>
      </c>
      <c r="IZG1000" s="10" t="s">
        <v>109</v>
      </c>
      <c r="IZH1000" s="10" t="s">
        <v>109</v>
      </c>
      <c r="IZI1000" s="10" t="s">
        <v>109</v>
      </c>
      <c r="IZJ1000" s="10" t="s">
        <v>109</v>
      </c>
      <c r="IZK1000" s="10" t="s">
        <v>109</v>
      </c>
      <c r="IZL1000" s="10" t="s">
        <v>109</v>
      </c>
      <c r="IZM1000" s="10" t="s">
        <v>109</v>
      </c>
      <c r="IZN1000" s="10" t="s">
        <v>109</v>
      </c>
      <c r="IZO1000" s="10" t="s">
        <v>109</v>
      </c>
      <c r="IZP1000" s="10" t="s">
        <v>109</v>
      </c>
      <c r="IZQ1000" s="10" t="s">
        <v>109</v>
      </c>
      <c r="IZR1000" s="10" t="s">
        <v>109</v>
      </c>
      <c r="IZS1000" s="10" t="s">
        <v>109</v>
      </c>
      <c r="IZT1000" s="10" t="s">
        <v>109</v>
      </c>
      <c r="IZU1000" s="10" t="s">
        <v>109</v>
      </c>
      <c r="IZV1000" s="10" t="s">
        <v>109</v>
      </c>
      <c r="IZW1000" s="10" t="s">
        <v>109</v>
      </c>
      <c r="IZX1000" s="10" t="s">
        <v>109</v>
      </c>
      <c r="IZY1000" s="10" t="s">
        <v>109</v>
      </c>
      <c r="IZZ1000" s="10" t="s">
        <v>109</v>
      </c>
      <c r="JAA1000" s="10" t="s">
        <v>109</v>
      </c>
      <c r="JAB1000" s="10" t="s">
        <v>109</v>
      </c>
      <c r="JAC1000" s="10" t="s">
        <v>109</v>
      </c>
      <c r="JAD1000" s="10" t="s">
        <v>109</v>
      </c>
      <c r="JAE1000" s="10" t="s">
        <v>109</v>
      </c>
      <c r="JAF1000" s="10" t="s">
        <v>109</v>
      </c>
      <c r="JAG1000" s="10" t="s">
        <v>109</v>
      </c>
      <c r="JAH1000" s="10" t="s">
        <v>109</v>
      </c>
      <c r="JAI1000" s="10" t="s">
        <v>109</v>
      </c>
      <c r="JAJ1000" s="10" t="s">
        <v>109</v>
      </c>
      <c r="JAK1000" s="10" t="s">
        <v>109</v>
      </c>
      <c r="JAL1000" s="10" t="s">
        <v>109</v>
      </c>
      <c r="JAM1000" s="10" t="s">
        <v>109</v>
      </c>
      <c r="JAN1000" s="10" t="s">
        <v>109</v>
      </c>
      <c r="JAO1000" s="10" t="s">
        <v>109</v>
      </c>
      <c r="JAP1000" s="10" t="s">
        <v>109</v>
      </c>
      <c r="JAQ1000" s="10" t="s">
        <v>109</v>
      </c>
      <c r="JAR1000" s="10" t="s">
        <v>109</v>
      </c>
      <c r="JAS1000" s="10" t="s">
        <v>109</v>
      </c>
      <c r="JAT1000" s="10" t="s">
        <v>109</v>
      </c>
      <c r="JAU1000" s="10" t="s">
        <v>109</v>
      </c>
      <c r="JAV1000" s="10" t="s">
        <v>109</v>
      </c>
      <c r="JAW1000" s="10" t="s">
        <v>109</v>
      </c>
      <c r="JAX1000" s="10" t="s">
        <v>109</v>
      </c>
      <c r="JAY1000" s="10" t="s">
        <v>109</v>
      </c>
      <c r="JAZ1000" s="10" t="s">
        <v>109</v>
      </c>
      <c r="JBA1000" s="10" t="s">
        <v>109</v>
      </c>
      <c r="JBB1000" s="10" t="s">
        <v>109</v>
      </c>
      <c r="JBC1000" s="10" t="s">
        <v>109</v>
      </c>
      <c r="JBD1000" s="10" t="s">
        <v>109</v>
      </c>
      <c r="JBE1000" s="10" t="s">
        <v>109</v>
      </c>
      <c r="JBF1000" s="10" t="s">
        <v>109</v>
      </c>
      <c r="JBG1000" s="10" t="s">
        <v>109</v>
      </c>
      <c r="JBH1000" s="10" t="s">
        <v>109</v>
      </c>
      <c r="JBI1000" s="10" t="s">
        <v>109</v>
      </c>
      <c r="JBJ1000" s="10" t="s">
        <v>109</v>
      </c>
      <c r="JBK1000" s="10" t="s">
        <v>109</v>
      </c>
      <c r="JBL1000" s="10" t="s">
        <v>109</v>
      </c>
      <c r="JBM1000" s="10" t="s">
        <v>109</v>
      </c>
      <c r="JBN1000" s="10" t="s">
        <v>109</v>
      </c>
      <c r="JBO1000" s="10" t="s">
        <v>109</v>
      </c>
      <c r="JBP1000" s="10" t="s">
        <v>109</v>
      </c>
      <c r="JBQ1000" s="10" t="s">
        <v>109</v>
      </c>
      <c r="JBR1000" s="10" t="s">
        <v>109</v>
      </c>
      <c r="JBS1000" s="10" t="s">
        <v>109</v>
      </c>
      <c r="JBT1000" s="10" t="s">
        <v>109</v>
      </c>
      <c r="JBU1000" s="10" t="s">
        <v>109</v>
      </c>
      <c r="JBV1000" s="10" t="s">
        <v>109</v>
      </c>
      <c r="JBW1000" s="10" t="s">
        <v>109</v>
      </c>
      <c r="JBX1000" s="10" t="s">
        <v>109</v>
      </c>
      <c r="JBY1000" s="10" t="s">
        <v>109</v>
      </c>
      <c r="JBZ1000" s="10" t="s">
        <v>109</v>
      </c>
      <c r="JCA1000" s="10" t="s">
        <v>109</v>
      </c>
      <c r="JCB1000" s="10" t="s">
        <v>109</v>
      </c>
      <c r="JCC1000" s="10" t="s">
        <v>109</v>
      </c>
      <c r="JCD1000" s="10" t="s">
        <v>109</v>
      </c>
      <c r="JCE1000" s="10" t="s">
        <v>109</v>
      </c>
      <c r="JCF1000" s="10" t="s">
        <v>109</v>
      </c>
      <c r="JCG1000" s="10" t="s">
        <v>109</v>
      </c>
      <c r="JCH1000" s="10" t="s">
        <v>109</v>
      </c>
      <c r="JCI1000" s="10" t="s">
        <v>109</v>
      </c>
      <c r="JCJ1000" s="10" t="s">
        <v>109</v>
      </c>
      <c r="JCK1000" s="10" t="s">
        <v>109</v>
      </c>
      <c r="JCL1000" s="10" t="s">
        <v>109</v>
      </c>
      <c r="JCM1000" s="10" t="s">
        <v>109</v>
      </c>
      <c r="JCN1000" s="10" t="s">
        <v>109</v>
      </c>
      <c r="JCO1000" s="10" t="s">
        <v>109</v>
      </c>
      <c r="JCP1000" s="10" t="s">
        <v>109</v>
      </c>
      <c r="JCQ1000" s="10" t="s">
        <v>109</v>
      </c>
      <c r="JCR1000" s="10" t="s">
        <v>109</v>
      </c>
      <c r="JCS1000" s="10" t="s">
        <v>109</v>
      </c>
      <c r="JCT1000" s="10" t="s">
        <v>109</v>
      </c>
      <c r="JCU1000" s="10" t="s">
        <v>109</v>
      </c>
      <c r="JCV1000" s="10" t="s">
        <v>109</v>
      </c>
      <c r="JCW1000" s="10" t="s">
        <v>109</v>
      </c>
      <c r="JCX1000" s="10" t="s">
        <v>109</v>
      </c>
      <c r="JCY1000" s="10" t="s">
        <v>109</v>
      </c>
      <c r="JCZ1000" s="10" t="s">
        <v>109</v>
      </c>
      <c r="JDA1000" s="10" t="s">
        <v>109</v>
      </c>
      <c r="JDB1000" s="10" t="s">
        <v>109</v>
      </c>
      <c r="JDC1000" s="10" t="s">
        <v>109</v>
      </c>
      <c r="JDD1000" s="10" t="s">
        <v>109</v>
      </c>
      <c r="JDE1000" s="10" t="s">
        <v>109</v>
      </c>
      <c r="JDF1000" s="10" t="s">
        <v>109</v>
      </c>
      <c r="JDG1000" s="10" t="s">
        <v>109</v>
      </c>
      <c r="JDH1000" s="10" t="s">
        <v>109</v>
      </c>
      <c r="JDI1000" s="10" t="s">
        <v>109</v>
      </c>
      <c r="JDJ1000" s="10" t="s">
        <v>109</v>
      </c>
      <c r="JDK1000" s="10" t="s">
        <v>109</v>
      </c>
      <c r="JDL1000" s="10" t="s">
        <v>109</v>
      </c>
      <c r="JDM1000" s="10" t="s">
        <v>109</v>
      </c>
      <c r="JDN1000" s="10" t="s">
        <v>109</v>
      </c>
      <c r="JDO1000" s="10" t="s">
        <v>109</v>
      </c>
      <c r="JDP1000" s="10" t="s">
        <v>109</v>
      </c>
      <c r="JDQ1000" s="10" t="s">
        <v>109</v>
      </c>
      <c r="JDR1000" s="10" t="s">
        <v>109</v>
      </c>
      <c r="JDS1000" s="10" t="s">
        <v>109</v>
      </c>
      <c r="JDT1000" s="10" t="s">
        <v>109</v>
      </c>
      <c r="JDU1000" s="10" t="s">
        <v>109</v>
      </c>
      <c r="JDV1000" s="10" t="s">
        <v>109</v>
      </c>
      <c r="JDW1000" s="10" t="s">
        <v>109</v>
      </c>
      <c r="JDX1000" s="10" t="s">
        <v>109</v>
      </c>
      <c r="JDY1000" s="10" t="s">
        <v>109</v>
      </c>
      <c r="JDZ1000" s="10" t="s">
        <v>109</v>
      </c>
      <c r="JEA1000" s="10" t="s">
        <v>109</v>
      </c>
      <c r="JEB1000" s="10" t="s">
        <v>109</v>
      </c>
      <c r="JEC1000" s="10" t="s">
        <v>109</v>
      </c>
      <c r="JED1000" s="10" t="s">
        <v>109</v>
      </c>
      <c r="JEE1000" s="10" t="s">
        <v>109</v>
      </c>
      <c r="JEF1000" s="10" t="s">
        <v>109</v>
      </c>
      <c r="JEG1000" s="10" t="s">
        <v>109</v>
      </c>
      <c r="JEH1000" s="10" t="s">
        <v>109</v>
      </c>
      <c r="JEI1000" s="10" t="s">
        <v>109</v>
      </c>
      <c r="JEJ1000" s="10" t="s">
        <v>109</v>
      </c>
      <c r="JEK1000" s="10" t="s">
        <v>109</v>
      </c>
      <c r="JEL1000" s="10" t="s">
        <v>109</v>
      </c>
      <c r="JEM1000" s="10" t="s">
        <v>109</v>
      </c>
      <c r="JEN1000" s="10" t="s">
        <v>109</v>
      </c>
      <c r="JEO1000" s="10" t="s">
        <v>109</v>
      </c>
      <c r="JEP1000" s="10" t="s">
        <v>109</v>
      </c>
      <c r="JEQ1000" s="10" t="s">
        <v>109</v>
      </c>
      <c r="JER1000" s="10" t="s">
        <v>109</v>
      </c>
      <c r="JES1000" s="10" t="s">
        <v>109</v>
      </c>
      <c r="JET1000" s="10" t="s">
        <v>109</v>
      </c>
      <c r="JEU1000" s="10" t="s">
        <v>109</v>
      </c>
      <c r="JEV1000" s="10" t="s">
        <v>109</v>
      </c>
      <c r="JEW1000" s="10" t="s">
        <v>109</v>
      </c>
      <c r="JEX1000" s="10" t="s">
        <v>109</v>
      </c>
      <c r="JEY1000" s="10" t="s">
        <v>109</v>
      </c>
      <c r="JEZ1000" s="10" t="s">
        <v>109</v>
      </c>
      <c r="JFA1000" s="10" t="s">
        <v>109</v>
      </c>
      <c r="JFB1000" s="10" t="s">
        <v>109</v>
      </c>
      <c r="JFC1000" s="10" t="s">
        <v>109</v>
      </c>
      <c r="JFD1000" s="10" t="s">
        <v>109</v>
      </c>
      <c r="JFE1000" s="10" t="s">
        <v>109</v>
      </c>
      <c r="JFF1000" s="10" t="s">
        <v>109</v>
      </c>
      <c r="JFG1000" s="10" t="s">
        <v>109</v>
      </c>
      <c r="JFH1000" s="10" t="s">
        <v>109</v>
      </c>
      <c r="JFI1000" s="10" t="s">
        <v>109</v>
      </c>
      <c r="JFJ1000" s="10" t="s">
        <v>109</v>
      </c>
      <c r="JFK1000" s="10" t="s">
        <v>109</v>
      </c>
      <c r="JFL1000" s="10" t="s">
        <v>109</v>
      </c>
      <c r="JFM1000" s="10" t="s">
        <v>109</v>
      </c>
      <c r="JFN1000" s="10" t="s">
        <v>109</v>
      </c>
      <c r="JFO1000" s="10" t="s">
        <v>109</v>
      </c>
      <c r="JFP1000" s="10" t="s">
        <v>109</v>
      </c>
      <c r="JFQ1000" s="10" t="s">
        <v>109</v>
      </c>
      <c r="JFR1000" s="10" t="s">
        <v>109</v>
      </c>
      <c r="JFS1000" s="10" t="s">
        <v>109</v>
      </c>
      <c r="JFT1000" s="10" t="s">
        <v>109</v>
      </c>
      <c r="JFU1000" s="10" t="s">
        <v>109</v>
      </c>
      <c r="JFV1000" s="10" t="s">
        <v>109</v>
      </c>
      <c r="JFW1000" s="10" t="s">
        <v>109</v>
      </c>
      <c r="JFX1000" s="10" t="s">
        <v>109</v>
      </c>
      <c r="JFY1000" s="10" t="s">
        <v>109</v>
      </c>
      <c r="JFZ1000" s="10" t="s">
        <v>109</v>
      </c>
      <c r="JGA1000" s="10" t="s">
        <v>109</v>
      </c>
      <c r="JGB1000" s="10" t="s">
        <v>109</v>
      </c>
      <c r="JGC1000" s="10" t="s">
        <v>109</v>
      </c>
      <c r="JGD1000" s="10" t="s">
        <v>109</v>
      </c>
      <c r="JGE1000" s="10" t="s">
        <v>109</v>
      </c>
      <c r="JGF1000" s="10" t="s">
        <v>109</v>
      </c>
      <c r="JGG1000" s="10" t="s">
        <v>109</v>
      </c>
      <c r="JGH1000" s="10" t="s">
        <v>109</v>
      </c>
      <c r="JGI1000" s="10" t="s">
        <v>109</v>
      </c>
      <c r="JGJ1000" s="10" t="s">
        <v>109</v>
      </c>
      <c r="JGK1000" s="10" t="s">
        <v>109</v>
      </c>
      <c r="JGL1000" s="10" t="s">
        <v>109</v>
      </c>
      <c r="JGM1000" s="10" t="s">
        <v>109</v>
      </c>
      <c r="JGN1000" s="10" t="s">
        <v>109</v>
      </c>
      <c r="JGO1000" s="10" t="s">
        <v>109</v>
      </c>
      <c r="JGP1000" s="10" t="s">
        <v>109</v>
      </c>
      <c r="JGQ1000" s="10" t="s">
        <v>109</v>
      </c>
      <c r="JGR1000" s="10" t="s">
        <v>109</v>
      </c>
      <c r="JGS1000" s="10" t="s">
        <v>109</v>
      </c>
      <c r="JGT1000" s="10" t="s">
        <v>109</v>
      </c>
      <c r="JGU1000" s="10" t="s">
        <v>109</v>
      </c>
      <c r="JGV1000" s="10" t="s">
        <v>109</v>
      </c>
      <c r="JGW1000" s="10" t="s">
        <v>109</v>
      </c>
      <c r="JGX1000" s="10" t="s">
        <v>109</v>
      </c>
      <c r="JGY1000" s="10" t="s">
        <v>109</v>
      </c>
      <c r="JGZ1000" s="10" t="s">
        <v>109</v>
      </c>
      <c r="JHA1000" s="10" t="s">
        <v>109</v>
      </c>
      <c r="JHB1000" s="10" t="s">
        <v>109</v>
      </c>
      <c r="JHC1000" s="10" t="s">
        <v>109</v>
      </c>
      <c r="JHD1000" s="10" t="s">
        <v>109</v>
      </c>
      <c r="JHE1000" s="10" t="s">
        <v>109</v>
      </c>
      <c r="JHF1000" s="10" t="s">
        <v>109</v>
      </c>
      <c r="JHG1000" s="10" t="s">
        <v>109</v>
      </c>
      <c r="JHH1000" s="10" t="s">
        <v>109</v>
      </c>
      <c r="JHI1000" s="10" t="s">
        <v>109</v>
      </c>
      <c r="JHJ1000" s="10" t="s">
        <v>109</v>
      </c>
      <c r="JHK1000" s="10" t="s">
        <v>109</v>
      </c>
      <c r="JHL1000" s="10" t="s">
        <v>109</v>
      </c>
      <c r="JHM1000" s="10" t="s">
        <v>109</v>
      </c>
      <c r="JHN1000" s="10" t="s">
        <v>109</v>
      </c>
      <c r="JHO1000" s="10" t="s">
        <v>109</v>
      </c>
      <c r="JHP1000" s="10" t="s">
        <v>109</v>
      </c>
      <c r="JHQ1000" s="10" t="s">
        <v>109</v>
      </c>
      <c r="JHR1000" s="10" t="s">
        <v>109</v>
      </c>
      <c r="JHS1000" s="10" t="s">
        <v>109</v>
      </c>
      <c r="JHT1000" s="10" t="s">
        <v>109</v>
      </c>
      <c r="JHU1000" s="10" t="s">
        <v>109</v>
      </c>
      <c r="JHV1000" s="10" t="s">
        <v>109</v>
      </c>
      <c r="JHW1000" s="10" t="s">
        <v>109</v>
      </c>
      <c r="JHX1000" s="10" t="s">
        <v>109</v>
      </c>
      <c r="JHY1000" s="10" t="s">
        <v>109</v>
      </c>
      <c r="JHZ1000" s="10" t="s">
        <v>109</v>
      </c>
      <c r="JIA1000" s="10" t="s">
        <v>109</v>
      </c>
      <c r="JIB1000" s="10" t="s">
        <v>109</v>
      </c>
      <c r="JIC1000" s="10" t="s">
        <v>109</v>
      </c>
      <c r="JID1000" s="10" t="s">
        <v>109</v>
      </c>
      <c r="JIE1000" s="10" t="s">
        <v>109</v>
      </c>
      <c r="JIF1000" s="10" t="s">
        <v>109</v>
      </c>
      <c r="JIG1000" s="10" t="s">
        <v>109</v>
      </c>
      <c r="JIH1000" s="10" t="s">
        <v>109</v>
      </c>
      <c r="JII1000" s="10" t="s">
        <v>109</v>
      </c>
      <c r="JIJ1000" s="10" t="s">
        <v>109</v>
      </c>
      <c r="JIK1000" s="10" t="s">
        <v>109</v>
      </c>
      <c r="JIL1000" s="10" t="s">
        <v>109</v>
      </c>
      <c r="JIM1000" s="10" t="s">
        <v>109</v>
      </c>
      <c r="JIN1000" s="10" t="s">
        <v>109</v>
      </c>
      <c r="JIO1000" s="10" t="s">
        <v>109</v>
      </c>
      <c r="JIP1000" s="10" t="s">
        <v>109</v>
      </c>
      <c r="JIQ1000" s="10" t="s">
        <v>109</v>
      </c>
      <c r="JIR1000" s="10" t="s">
        <v>109</v>
      </c>
      <c r="JIS1000" s="10" t="s">
        <v>109</v>
      </c>
      <c r="JIT1000" s="10" t="s">
        <v>109</v>
      </c>
      <c r="JIU1000" s="10" t="s">
        <v>109</v>
      </c>
      <c r="JIV1000" s="10" t="s">
        <v>109</v>
      </c>
      <c r="JIW1000" s="10" t="s">
        <v>109</v>
      </c>
      <c r="JIX1000" s="10" t="s">
        <v>109</v>
      </c>
      <c r="JIY1000" s="10" t="s">
        <v>109</v>
      </c>
      <c r="JIZ1000" s="10" t="s">
        <v>109</v>
      </c>
      <c r="JJA1000" s="10" t="s">
        <v>109</v>
      </c>
      <c r="JJB1000" s="10" t="s">
        <v>109</v>
      </c>
      <c r="JJC1000" s="10" t="s">
        <v>109</v>
      </c>
      <c r="JJD1000" s="10" t="s">
        <v>109</v>
      </c>
      <c r="JJE1000" s="10" t="s">
        <v>109</v>
      </c>
      <c r="JJF1000" s="10" t="s">
        <v>109</v>
      </c>
      <c r="JJG1000" s="10" t="s">
        <v>109</v>
      </c>
      <c r="JJH1000" s="10" t="s">
        <v>109</v>
      </c>
      <c r="JJI1000" s="10" t="s">
        <v>109</v>
      </c>
      <c r="JJJ1000" s="10" t="s">
        <v>109</v>
      </c>
      <c r="JJK1000" s="10" t="s">
        <v>109</v>
      </c>
      <c r="JJL1000" s="10" t="s">
        <v>109</v>
      </c>
      <c r="JJM1000" s="10" t="s">
        <v>109</v>
      </c>
      <c r="JJN1000" s="10" t="s">
        <v>109</v>
      </c>
      <c r="JJO1000" s="10" t="s">
        <v>109</v>
      </c>
      <c r="JJP1000" s="10" t="s">
        <v>109</v>
      </c>
      <c r="JJQ1000" s="10" t="s">
        <v>109</v>
      </c>
      <c r="JJR1000" s="10" t="s">
        <v>109</v>
      </c>
      <c r="JJS1000" s="10" t="s">
        <v>109</v>
      </c>
      <c r="JJT1000" s="10" t="s">
        <v>109</v>
      </c>
      <c r="JJU1000" s="10" t="s">
        <v>109</v>
      </c>
      <c r="JJV1000" s="10" t="s">
        <v>109</v>
      </c>
      <c r="JJW1000" s="10" t="s">
        <v>109</v>
      </c>
      <c r="JJX1000" s="10" t="s">
        <v>109</v>
      </c>
      <c r="JJY1000" s="10" t="s">
        <v>109</v>
      </c>
      <c r="JJZ1000" s="10" t="s">
        <v>109</v>
      </c>
      <c r="JKA1000" s="10" t="s">
        <v>109</v>
      </c>
      <c r="JKB1000" s="10" t="s">
        <v>109</v>
      </c>
      <c r="JKC1000" s="10" t="s">
        <v>109</v>
      </c>
      <c r="JKD1000" s="10" t="s">
        <v>109</v>
      </c>
      <c r="JKE1000" s="10" t="s">
        <v>109</v>
      </c>
      <c r="JKF1000" s="10" t="s">
        <v>109</v>
      </c>
      <c r="JKG1000" s="10" t="s">
        <v>109</v>
      </c>
      <c r="JKH1000" s="10" t="s">
        <v>109</v>
      </c>
      <c r="JKI1000" s="10" t="s">
        <v>109</v>
      </c>
      <c r="JKJ1000" s="10" t="s">
        <v>109</v>
      </c>
      <c r="JKK1000" s="10" t="s">
        <v>109</v>
      </c>
      <c r="JKL1000" s="10" t="s">
        <v>109</v>
      </c>
      <c r="JKM1000" s="10" t="s">
        <v>109</v>
      </c>
      <c r="JKN1000" s="10" t="s">
        <v>109</v>
      </c>
      <c r="JKO1000" s="10" t="s">
        <v>109</v>
      </c>
      <c r="JKP1000" s="10" t="s">
        <v>109</v>
      </c>
      <c r="JKQ1000" s="10" t="s">
        <v>109</v>
      </c>
      <c r="JKR1000" s="10" t="s">
        <v>109</v>
      </c>
      <c r="JKS1000" s="10" t="s">
        <v>109</v>
      </c>
      <c r="JKT1000" s="10" t="s">
        <v>109</v>
      </c>
      <c r="JKU1000" s="10" t="s">
        <v>109</v>
      </c>
      <c r="JKV1000" s="10" t="s">
        <v>109</v>
      </c>
      <c r="JKW1000" s="10" t="s">
        <v>109</v>
      </c>
      <c r="JKX1000" s="10" t="s">
        <v>109</v>
      </c>
      <c r="JKY1000" s="10" t="s">
        <v>109</v>
      </c>
      <c r="JKZ1000" s="10" t="s">
        <v>109</v>
      </c>
      <c r="JLA1000" s="10" t="s">
        <v>109</v>
      </c>
      <c r="JLB1000" s="10" t="s">
        <v>109</v>
      </c>
      <c r="JLC1000" s="10" t="s">
        <v>109</v>
      </c>
      <c r="JLD1000" s="10" t="s">
        <v>109</v>
      </c>
      <c r="JLE1000" s="10" t="s">
        <v>109</v>
      </c>
      <c r="JLF1000" s="10" t="s">
        <v>109</v>
      </c>
      <c r="JLG1000" s="10" t="s">
        <v>109</v>
      </c>
      <c r="JLH1000" s="10" t="s">
        <v>109</v>
      </c>
      <c r="JLI1000" s="10" t="s">
        <v>109</v>
      </c>
      <c r="JLJ1000" s="10" t="s">
        <v>109</v>
      </c>
      <c r="JLK1000" s="10" t="s">
        <v>109</v>
      </c>
      <c r="JLL1000" s="10" t="s">
        <v>109</v>
      </c>
      <c r="JLM1000" s="10" t="s">
        <v>109</v>
      </c>
      <c r="JLN1000" s="10" t="s">
        <v>109</v>
      </c>
      <c r="JLO1000" s="10" t="s">
        <v>109</v>
      </c>
      <c r="JLP1000" s="10" t="s">
        <v>109</v>
      </c>
      <c r="JLQ1000" s="10" t="s">
        <v>109</v>
      </c>
      <c r="JLR1000" s="10" t="s">
        <v>109</v>
      </c>
      <c r="JLS1000" s="10" t="s">
        <v>109</v>
      </c>
      <c r="JLT1000" s="10" t="s">
        <v>109</v>
      </c>
      <c r="JLU1000" s="10" t="s">
        <v>109</v>
      </c>
      <c r="JLV1000" s="10" t="s">
        <v>109</v>
      </c>
      <c r="JLW1000" s="10" t="s">
        <v>109</v>
      </c>
      <c r="JLX1000" s="10" t="s">
        <v>109</v>
      </c>
      <c r="JLY1000" s="10" t="s">
        <v>109</v>
      </c>
      <c r="JLZ1000" s="10" t="s">
        <v>109</v>
      </c>
      <c r="JMA1000" s="10" t="s">
        <v>109</v>
      </c>
      <c r="JMB1000" s="10" t="s">
        <v>109</v>
      </c>
      <c r="JMC1000" s="10" t="s">
        <v>109</v>
      </c>
      <c r="JMD1000" s="10" t="s">
        <v>109</v>
      </c>
      <c r="JME1000" s="10" t="s">
        <v>109</v>
      </c>
      <c r="JMF1000" s="10" t="s">
        <v>109</v>
      </c>
      <c r="JMG1000" s="10" t="s">
        <v>109</v>
      </c>
      <c r="JMH1000" s="10" t="s">
        <v>109</v>
      </c>
      <c r="JMI1000" s="10" t="s">
        <v>109</v>
      </c>
      <c r="JMJ1000" s="10" t="s">
        <v>109</v>
      </c>
      <c r="JMK1000" s="10" t="s">
        <v>109</v>
      </c>
      <c r="JML1000" s="10" t="s">
        <v>109</v>
      </c>
      <c r="JMM1000" s="10" t="s">
        <v>109</v>
      </c>
      <c r="JMN1000" s="10" t="s">
        <v>109</v>
      </c>
      <c r="JMO1000" s="10" t="s">
        <v>109</v>
      </c>
      <c r="JMP1000" s="10" t="s">
        <v>109</v>
      </c>
      <c r="JMQ1000" s="10" t="s">
        <v>109</v>
      </c>
      <c r="JMR1000" s="10" t="s">
        <v>109</v>
      </c>
      <c r="JMS1000" s="10" t="s">
        <v>109</v>
      </c>
      <c r="JMT1000" s="10" t="s">
        <v>109</v>
      </c>
      <c r="JMU1000" s="10" t="s">
        <v>109</v>
      </c>
      <c r="JMV1000" s="10" t="s">
        <v>109</v>
      </c>
      <c r="JMW1000" s="10" t="s">
        <v>109</v>
      </c>
      <c r="JMX1000" s="10" t="s">
        <v>109</v>
      </c>
      <c r="JMY1000" s="10" t="s">
        <v>109</v>
      </c>
      <c r="JMZ1000" s="10" t="s">
        <v>109</v>
      </c>
      <c r="JNA1000" s="10" t="s">
        <v>109</v>
      </c>
      <c r="JNB1000" s="10" t="s">
        <v>109</v>
      </c>
      <c r="JNC1000" s="10" t="s">
        <v>109</v>
      </c>
      <c r="JND1000" s="10" t="s">
        <v>109</v>
      </c>
      <c r="JNE1000" s="10" t="s">
        <v>109</v>
      </c>
      <c r="JNF1000" s="10" t="s">
        <v>109</v>
      </c>
      <c r="JNG1000" s="10" t="s">
        <v>109</v>
      </c>
      <c r="JNH1000" s="10" t="s">
        <v>109</v>
      </c>
      <c r="JNI1000" s="10" t="s">
        <v>109</v>
      </c>
      <c r="JNJ1000" s="10" t="s">
        <v>109</v>
      </c>
      <c r="JNK1000" s="10" t="s">
        <v>109</v>
      </c>
      <c r="JNL1000" s="10" t="s">
        <v>109</v>
      </c>
      <c r="JNM1000" s="10" t="s">
        <v>109</v>
      </c>
      <c r="JNN1000" s="10" t="s">
        <v>109</v>
      </c>
      <c r="JNO1000" s="10" t="s">
        <v>109</v>
      </c>
      <c r="JNP1000" s="10" t="s">
        <v>109</v>
      </c>
      <c r="JNQ1000" s="10" t="s">
        <v>109</v>
      </c>
      <c r="JNR1000" s="10" t="s">
        <v>109</v>
      </c>
      <c r="JNS1000" s="10" t="s">
        <v>109</v>
      </c>
      <c r="JNT1000" s="10" t="s">
        <v>109</v>
      </c>
      <c r="JNU1000" s="10" t="s">
        <v>109</v>
      </c>
      <c r="JNV1000" s="10" t="s">
        <v>109</v>
      </c>
      <c r="JNW1000" s="10" t="s">
        <v>109</v>
      </c>
      <c r="JNX1000" s="10" t="s">
        <v>109</v>
      </c>
      <c r="JNY1000" s="10" t="s">
        <v>109</v>
      </c>
      <c r="JNZ1000" s="10" t="s">
        <v>109</v>
      </c>
      <c r="JOA1000" s="10" t="s">
        <v>109</v>
      </c>
      <c r="JOB1000" s="10" t="s">
        <v>109</v>
      </c>
      <c r="JOC1000" s="10" t="s">
        <v>109</v>
      </c>
      <c r="JOD1000" s="10" t="s">
        <v>109</v>
      </c>
      <c r="JOE1000" s="10" t="s">
        <v>109</v>
      </c>
      <c r="JOF1000" s="10" t="s">
        <v>109</v>
      </c>
      <c r="JOG1000" s="10" t="s">
        <v>109</v>
      </c>
      <c r="JOH1000" s="10" t="s">
        <v>109</v>
      </c>
      <c r="JOI1000" s="10" t="s">
        <v>109</v>
      </c>
      <c r="JOJ1000" s="10" t="s">
        <v>109</v>
      </c>
      <c r="JOK1000" s="10" t="s">
        <v>109</v>
      </c>
      <c r="JOL1000" s="10" t="s">
        <v>109</v>
      </c>
      <c r="JOM1000" s="10" t="s">
        <v>109</v>
      </c>
      <c r="JON1000" s="10" t="s">
        <v>109</v>
      </c>
      <c r="JOO1000" s="10" t="s">
        <v>109</v>
      </c>
      <c r="JOP1000" s="10" t="s">
        <v>109</v>
      </c>
      <c r="JOQ1000" s="10" t="s">
        <v>109</v>
      </c>
      <c r="JOR1000" s="10" t="s">
        <v>109</v>
      </c>
      <c r="JOS1000" s="10" t="s">
        <v>109</v>
      </c>
      <c r="JOT1000" s="10" t="s">
        <v>109</v>
      </c>
      <c r="JOU1000" s="10" t="s">
        <v>109</v>
      </c>
      <c r="JOV1000" s="10" t="s">
        <v>109</v>
      </c>
      <c r="JOW1000" s="10" t="s">
        <v>109</v>
      </c>
      <c r="JOX1000" s="10" t="s">
        <v>109</v>
      </c>
      <c r="JOY1000" s="10" t="s">
        <v>109</v>
      </c>
      <c r="JOZ1000" s="10" t="s">
        <v>109</v>
      </c>
      <c r="JPA1000" s="10" t="s">
        <v>109</v>
      </c>
      <c r="JPB1000" s="10" t="s">
        <v>109</v>
      </c>
      <c r="JPC1000" s="10" t="s">
        <v>109</v>
      </c>
      <c r="JPD1000" s="10" t="s">
        <v>109</v>
      </c>
      <c r="JPE1000" s="10" t="s">
        <v>109</v>
      </c>
      <c r="JPF1000" s="10" t="s">
        <v>109</v>
      </c>
      <c r="JPG1000" s="10" t="s">
        <v>109</v>
      </c>
      <c r="JPH1000" s="10" t="s">
        <v>109</v>
      </c>
      <c r="JPI1000" s="10" t="s">
        <v>109</v>
      </c>
      <c r="JPJ1000" s="10" t="s">
        <v>109</v>
      </c>
      <c r="JPK1000" s="10" t="s">
        <v>109</v>
      </c>
      <c r="JPL1000" s="10" t="s">
        <v>109</v>
      </c>
      <c r="JPM1000" s="10" t="s">
        <v>109</v>
      </c>
      <c r="JPN1000" s="10" t="s">
        <v>109</v>
      </c>
      <c r="JPO1000" s="10" t="s">
        <v>109</v>
      </c>
      <c r="JPP1000" s="10" t="s">
        <v>109</v>
      </c>
      <c r="JPQ1000" s="10" t="s">
        <v>109</v>
      </c>
      <c r="JPR1000" s="10" t="s">
        <v>109</v>
      </c>
      <c r="JPS1000" s="10" t="s">
        <v>109</v>
      </c>
      <c r="JPT1000" s="10" t="s">
        <v>109</v>
      </c>
      <c r="JPU1000" s="10" t="s">
        <v>109</v>
      </c>
      <c r="JPV1000" s="10" t="s">
        <v>109</v>
      </c>
      <c r="JPW1000" s="10" t="s">
        <v>109</v>
      </c>
      <c r="JPX1000" s="10" t="s">
        <v>109</v>
      </c>
      <c r="JPY1000" s="10" t="s">
        <v>109</v>
      </c>
      <c r="JPZ1000" s="10" t="s">
        <v>109</v>
      </c>
      <c r="JQA1000" s="10" t="s">
        <v>109</v>
      </c>
      <c r="JQB1000" s="10" t="s">
        <v>109</v>
      </c>
      <c r="JQC1000" s="10" t="s">
        <v>109</v>
      </c>
      <c r="JQD1000" s="10" t="s">
        <v>109</v>
      </c>
      <c r="JQE1000" s="10" t="s">
        <v>109</v>
      </c>
      <c r="JQF1000" s="10" t="s">
        <v>109</v>
      </c>
      <c r="JQG1000" s="10" t="s">
        <v>109</v>
      </c>
      <c r="JQH1000" s="10" t="s">
        <v>109</v>
      </c>
      <c r="JQI1000" s="10" t="s">
        <v>109</v>
      </c>
      <c r="JQJ1000" s="10" t="s">
        <v>109</v>
      </c>
      <c r="JQK1000" s="10" t="s">
        <v>109</v>
      </c>
      <c r="JQL1000" s="10" t="s">
        <v>109</v>
      </c>
      <c r="JQM1000" s="10" t="s">
        <v>109</v>
      </c>
      <c r="JQN1000" s="10" t="s">
        <v>109</v>
      </c>
      <c r="JQO1000" s="10" t="s">
        <v>109</v>
      </c>
      <c r="JQP1000" s="10" t="s">
        <v>109</v>
      </c>
      <c r="JQQ1000" s="10" t="s">
        <v>109</v>
      </c>
      <c r="JQR1000" s="10" t="s">
        <v>109</v>
      </c>
      <c r="JQS1000" s="10" t="s">
        <v>109</v>
      </c>
      <c r="JQT1000" s="10" t="s">
        <v>109</v>
      </c>
      <c r="JQU1000" s="10" t="s">
        <v>109</v>
      </c>
      <c r="JQV1000" s="10" t="s">
        <v>109</v>
      </c>
      <c r="JQW1000" s="10" t="s">
        <v>109</v>
      </c>
      <c r="JQX1000" s="10" t="s">
        <v>109</v>
      </c>
      <c r="JQY1000" s="10" t="s">
        <v>109</v>
      </c>
      <c r="JQZ1000" s="10" t="s">
        <v>109</v>
      </c>
      <c r="JRA1000" s="10" t="s">
        <v>109</v>
      </c>
      <c r="JRB1000" s="10" t="s">
        <v>109</v>
      </c>
      <c r="JRC1000" s="10" t="s">
        <v>109</v>
      </c>
      <c r="JRD1000" s="10" t="s">
        <v>109</v>
      </c>
      <c r="JRE1000" s="10" t="s">
        <v>109</v>
      </c>
      <c r="JRF1000" s="10" t="s">
        <v>109</v>
      </c>
      <c r="JRG1000" s="10" t="s">
        <v>109</v>
      </c>
      <c r="JRH1000" s="10" t="s">
        <v>109</v>
      </c>
      <c r="JRI1000" s="10" t="s">
        <v>109</v>
      </c>
      <c r="JRJ1000" s="10" t="s">
        <v>109</v>
      </c>
      <c r="JRK1000" s="10" t="s">
        <v>109</v>
      </c>
      <c r="JRL1000" s="10" t="s">
        <v>109</v>
      </c>
      <c r="JRM1000" s="10" t="s">
        <v>109</v>
      </c>
      <c r="JRN1000" s="10" t="s">
        <v>109</v>
      </c>
      <c r="JRO1000" s="10" t="s">
        <v>109</v>
      </c>
      <c r="JRP1000" s="10" t="s">
        <v>109</v>
      </c>
      <c r="JRQ1000" s="10" t="s">
        <v>109</v>
      </c>
      <c r="JRR1000" s="10" t="s">
        <v>109</v>
      </c>
      <c r="JRS1000" s="10" t="s">
        <v>109</v>
      </c>
      <c r="JRT1000" s="10" t="s">
        <v>109</v>
      </c>
      <c r="JRU1000" s="10" t="s">
        <v>109</v>
      </c>
      <c r="JRV1000" s="10" t="s">
        <v>109</v>
      </c>
      <c r="JRW1000" s="10" t="s">
        <v>109</v>
      </c>
      <c r="JRX1000" s="10" t="s">
        <v>109</v>
      </c>
      <c r="JRY1000" s="10" t="s">
        <v>109</v>
      </c>
      <c r="JRZ1000" s="10" t="s">
        <v>109</v>
      </c>
      <c r="JSA1000" s="10" t="s">
        <v>109</v>
      </c>
      <c r="JSB1000" s="10" t="s">
        <v>109</v>
      </c>
      <c r="JSC1000" s="10" t="s">
        <v>109</v>
      </c>
      <c r="JSD1000" s="10" t="s">
        <v>109</v>
      </c>
      <c r="JSE1000" s="10" t="s">
        <v>109</v>
      </c>
      <c r="JSF1000" s="10" t="s">
        <v>109</v>
      </c>
      <c r="JSG1000" s="10" t="s">
        <v>109</v>
      </c>
      <c r="JSH1000" s="10" t="s">
        <v>109</v>
      </c>
      <c r="JSI1000" s="10" t="s">
        <v>109</v>
      </c>
      <c r="JSJ1000" s="10" t="s">
        <v>109</v>
      </c>
      <c r="JSK1000" s="10" t="s">
        <v>109</v>
      </c>
      <c r="JSL1000" s="10" t="s">
        <v>109</v>
      </c>
      <c r="JSM1000" s="10" t="s">
        <v>109</v>
      </c>
      <c r="JSN1000" s="10" t="s">
        <v>109</v>
      </c>
      <c r="JSO1000" s="10" t="s">
        <v>109</v>
      </c>
      <c r="JSP1000" s="10" t="s">
        <v>109</v>
      </c>
      <c r="JSQ1000" s="10" t="s">
        <v>109</v>
      </c>
      <c r="JSR1000" s="10" t="s">
        <v>109</v>
      </c>
      <c r="JSS1000" s="10" t="s">
        <v>109</v>
      </c>
      <c r="JST1000" s="10" t="s">
        <v>109</v>
      </c>
      <c r="JSU1000" s="10" t="s">
        <v>109</v>
      </c>
      <c r="JSV1000" s="10" t="s">
        <v>109</v>
      </c>
      <c r="JSW1000" s="10" t="s">
        <v>109</v>
      </c>
      <c r="JSX1000" s="10" t="s">
        <v>109</v>
      </c>
      <c r="JSY1000" s="10" t="s">
        <v>109</v>
      </c>
      <c r="JSZ1000" s="10" t="s">
        <v>109</v>
      </c>
      <c r="JTA1000" s="10" t="s">
        <v>109</v>
      </c>
      <c r="JTB1000" s="10" t="s">
        <v>109</v>
      </c>
      <c r="JTC1000" s="10" t="s">
        <v>109</v>
      </c>
      <c r="JTD1000" s="10" t="s">
        <v>109</v>
      </c>
      <c r="JTE1000" s="10" t="s">
        <v>109</v>
      </c>
      <c r="JTF1000" s="10" t="s">
        <v>109</v>
      </c>
      <c r="JTG1000" s="10" t="s">
        <v>109</v>
      </c>
      <c r="JTH1000" s="10" t="s">
        <v>109</v>
      </c>
      <c r="JTI1000" s="10" t="s">
        <v>109</v>
      </c>
      <c r="JTJ1000" s="10" t="s">
        <v>109</v>
      </c>
      <c r="JTK1000" s="10" t="s">
        <v>109</v>
      </c>
      <c r="JTL1000" s="10" t="s">
        <v>109</v>
      </c>
      <c r="JTM1000" s="10" t="s">
        <v>109</v>
      </c>
      <c r="JTN1000" s="10" t="s">
        <v>109</v>
      </c>
      <c r="JTO1000" s="10" t="s">
        <v>109</v>
      </c>
      <c r="JTP1000" s="10" t="s">
        <v>109</v>
      </c>
      <c r="JTQ1000" s="10" t="s">
        <v>109</v>
      </c>
      <c r="JTR1000" s="10" t="s">
        <v>109</v>
      </c>
      <c r="JTS1000" s="10" t="s">
        <v>109</v>
      </c>
      <c r="JTT1000" s="10" t="s">
        <v>109</v>
      </c>
      <c r="JTU1000" s="10" t="s">
        <v>109</v>
      </c>
      <c r="JTV1000" s="10" t="s">
        <v>109</v>
      </c>
      <c r="JTW1000" s="10" t="s">
        <v>109</v>
      </c>
      <c r="JTX1000" s="10" t="s">
        <v>109</v>
      </c>
      <c r="JTY1000" s="10" t="s">
        <v>109</v>
      </c>
      <c r="JTZ1000" s="10" t="s">
        <v>109</v>
      </c>
      <c r="JUA1000" s="10" t="s">
        <v>109</v>
      </c>
      <c r="JUB1000" s="10" t="s">
        <v>109</v>
      </c>
      <c r="JUC1000" s="10" t="s">
        <v>109</v>
      </c>
      <c r="JUD1000" s="10" t="s">
        <v>109</v>
      </c>
      <c r="JUE1000" s="10" t="s">
        <v>109</v>
      </c>
      <c r="JUF1000" s="10" t="s">
        <v>109</v>
      </c>
      <c r="JUG1000" s="10" t="s">
        <v>109</v>
      </c>
      <c r="JUH1000" s="10" t="s">
        <v>109</v>
      </c>
      <c r="JUI1000" s="10" t="s">
        <v>109</v>
      </c>
      <c r="JUJ1000" s="10" t="s">
        <v>109</v>
      </c>
      <c r="JUK1000" s="10" t="s">
        <v>109</v>
      </c>
      <c r="JUL1000" s="10" t="s">
        <v>109</v>
      </c>
      <c r="JUM1000" s="10" t="s">
        <v>109</v>
      </c>
      <c r="JUN1000" s="10" t="s">
        <v>109</v>
      </c>
      <c r="JUO1000" s="10" t="s">
        <v>109</v>
      </c>
      <c r="JUP1000" s="10" t="s">
        <v>109</v>
      </c>
      <c r="JUQ1000" s="10" t="s">
        <v>109</v>
      </c>
      <c r="JUR1000" s="10" t="s">
        <v>109</v>
      </c>
      <c r="JUS1000" s="10" t="s">
        <v>109</v>
      </c>
      <c r="JUT1000" s="10" t="s">
        <v>109</v>
      </c>
      <c r="JUU1000" s="10" t="s">
        <v>109</v>
      </c>
      <c r="JUV1000" s="10" t="s">
        <v>109</v>
      </c>
      <c r="JUW1000" s="10" t="s">
        <v>109</v>
      </c>
      <c r="JUX1000" s="10" t="s">
        <v>109</v>
      </c>
      <c r="JUY1000" s="10" t="s">
        <v>109</v>
      </c>
      <c r="JUZ1000" s="10" t="s">
        <v>109</v>
      </c>
      <c r="JVA1000" s="10" t="s">
        <v>109</v>
      </c>
      <c r="JVB1000" s="10" t="s">
        <v>109</v>
      </c>
      <c r="JVC1000" s="10" t="s">
        <v>109</v>
      </c>
      <c r="JVD1000" s="10" t="s">
        <v>109</v>
      </c>
      <c r="JVE1000" s="10" t="s">
        <v>109</v>
      </c>
      <c r="JVF1000" s="10" t="s">
        <v>109</v>
      </c>
      <c r="JVG1000" s="10" t="s">
        <v>109</v>
      </c>
      <c r="JVH1000" s="10" t="s">
        <v>109</v>
      </c>
      <c r="JVI1000" s="10" t="s">
        <v>109</v>
      </c>
      <c r="JVJ1000" s="10" t="s">
        <v>109</v>
      </c>
      <c r="JVK1000" s="10" t="s">
        <v>109</v>
      </c>
      <c r="JVL1000" s="10" t="s">
        <v>109</v>
      </c>
      <c r="JVM1000" s="10" t="s">
        <v>109</v>
      </c>
      <c r="JVN1000" s="10" t="s">
        <v>109</v>
      </c>
      <c r="JVO1000" s="10" t="s">
        <v>109</v>
      </c>
      <c r="JVP1000" s="10" t="s">
        <v>109</v>
      </c>
      <c r="JVQ1000" s="10" t="s">
        <v>109</v>
      </c>
      <c r="JVR1000" s="10" t="s">
        <v>109</v>
      </c>
      <c r="JVS1000" s="10" t="s">
        <v>109</v>
      </c>
      <c r="JVT1000" s="10" t="s">
        <v>109</v>
      </c>
      <c r="JVU1000" s="10" t="s">
        <v>109</v>
      </c>
      <c r="JVV1000" s="10" t="s">
        <v>109</v>
      </c>
      <c r="JVW1000" s="10" t="s">
        <v>109</v>
      </c>
      <c r="JVX1000" s="10" t="s">
        <v>109</v>
      </c>
      <c r="JVY1000" s="10" t="s">
        <v>109</v>
      </c>
      <c r="JVZ1000" s="10" t="s">
        <v>109</v>
      </c>
      <c r="JWA1000" s="10" t="s">
        <v>109</v>
      </c>
      <c r="JWB1000" s="10" t="s">
        <v>109</v>
      </c>
      <c r="JWC1000" s="10" t="s">
        <v>109</v>
      </c>
      <c r="JWD1000" s="10" t="s">
        <v>109</v>
      </c>
      <c r="JWE1000" s="10" t="s">
        <v>109</v>
      </c>
      <c r="JWF1000" s="10" t="s">
        <v>109</v>
      </c>
      <c r="JWG1000" s="10" t="s">
        <v>109</v>
      </c>
      <c r="JWH1000" s="10" t="s">
        <v>109</v>
      </c>
      <c r="JWI1000" s="10" t="s">
        <v>109</v>
      </c>
      <c r="JWJ1000" s="10" t="s">
        <v>109</v>
      </c>
      <c r="JWK1000" s="10" t="s">
        <v>109</v>
      </c>
      <c r="JWL1000" s="10" t="s">
        <v>109</v>
      </c>
      <c r="JWM1000" s="10" t="s">
        <v>109</v>
      </c>
      <c r="JWN1000" s="10" t="s">
        <v>109</v>
      </c>
      <c r="JWO1000" s="10" t="s">
        <v>109</v>
      </c>
      <c r="JWP1000" s="10" t="s">
        <v>109</v>
      </c>
      <c r="JWQ1000" s="10" t="s">
        <v>109</v>
      </c>
      <c r="JWR1000" s="10" t="s">
        <v>109</v>
      </c>
      <c r="JWS1000" s="10" t="s">
        <v>109</v>
      </c>
      <c r="JWT1000" s="10" t="s">
        <v>109</v>
      </c>
      <c r="JWU1000" s="10" t="s">
        <v>109</v>
      </c>
      <c r="JWV1000" s="10" t="s">
        <v>109</v>
      </c>
      <c r="JWW1000" s="10" t="s">
        <v>109</v>
      </c>
      <c r="JWX1000" s="10" t="s">
        <v>109</v>
      </c>
      <c r="JWY1000" s="10" t="s">
        <v>109</v>
      </c>
      <c r="JWZ1000" s="10" t="s">
        <v>109</v>
      </c>
      <c r="JXA1000" s="10" t="s">
        <v>109</v>
      </c>
      <c r="JXB1000" s="10" t="s">
        <v>109</v>
      </c>
      <c r="JXC1000" s="10" t="s">
        <v>109</v>
      </c>
      <c r="JXD1000" s="10" t="s">
        <v>109</v>
      </c>
      <c r="JXE1000" s="10" t="s">
        <v>109</v>
      </c>
      <c r="JXF1000" s="10" t="s">
        <v>109</v>
      </c>
      <c r="JXG1000" s="10" t="s">
        <v>109</v>
      </c>
      <c r="JXH1000" s="10" t="s">
        <v>109</v>
      </c>
      <c r="JXI1000" s="10" t="s">
        <v>109</v>
      </c>
      <c r="JXJ1000" s="10" t="s">
        <v>109</v>
      </c>
      <c r="JXK1000" s="10" t="s">
        <v>109</v>
      </c>
      <c r="JXL1000" s="10" t="s">
        <v>109</v>
      </c>
      <c r="JXM1000" s="10" t="s">
        <v>109</v>
      </c>
      <c r="JXN1000" s="10" t="s">
        <v>109</v>
      </c>
      <c r="JXO1000" s="10" t="s">
        <v>109</v>
      </c>
      <c r="JXP1000" s="10" t="s">
        <v>109</v>
      </c>
      <c r="JXQ1000" s="10" t="s">
        <v>109</v>
      </c>
      <c r="JXR1000" s="10" t="s">
        <v>109</v>
      </c>
      <c r="JXS1000" s="10" t="s">
        <v>109</v>
      </c>
      <c r="JXT1000" s="10" t="s">
        <v>109</v>
      </c>
      <c r="JXU1000" s="10" t="s">
        <v>109</v>
      </c>
      <c r="JXV1000" s="10" t="s">
        <v>109</v>
      </c>
      <c r="JXW1000" s="10" t="s">
        <v>109</v>
      </c>
      <c r="JXX1000" s="10" t="s">
        <v>109</v>
      </c>
      <c r="JXY1000" s="10" t="s">
        <v>109</v>
      </c>
      <c r="JXZ1000" s="10" t="s">
        <v>109</v>
      </c>
      <c r="JYA1000" s="10" t="s">
        <v>109</v>
      </c>
      <c r="JYB1000" s="10" t="s">
        <v>109</v>
      </c>
      <c r="JYC1000" s="10" t="s">
        <v>109</v>
      </c>
      <c r="JYD1000" s="10" t="s">
        <v>109</v>
      </c>
      <c r="JYE1000" s="10" t="s">
        <v>109</v>
      </c>
      <c r="JYF1000" s="10" t="s">
        <v>109</v>
      </c>
      <c r="JYG1000" s="10" t="s">
        <v>109</v>
      </c>
      <c r="JYH1000" s="10" t="s">
        <v>109</v>
      </c>
      <c r="JYI1000" s="10" t="s">
        <v>109</v>
      </c>
      <c r="JYJ1000" s="10" t="s">
        <v>109</v>
      </c>
      <c r="JYK1000" s="10" t="s">
        <v>109</v>
      </c>
      <c r="JYL1000" s="10" t="s">
        <v>109</v>
      </c>
      <c r="JYM1000" s="10" t="s">
        <v>109</v>
      </c>
      <c r="JYN1000" s="10" t="s">
        <v>109</v>
      </c>
      <c r="JYO1000" s="10" t="s">
        <v>109</v>
      </c>
      <c r="JYP1000" s="10" t="s">
        <v>109</v>
      </c>
      <c r="JYQ1000" s="10" t="s">
        <v>109</v>
      </c>
      <c r="JYR1000" s="10" t="s">
        <v>109</v>
      </c>
      <c r="JYS1000" s="10" t="s">
        <v>109</v>
      </c>
      <c r="JYT1000" s="10" t="s">
        <v>109</v>
      </c>
      <c r="JYU1000" s="10" t="s">
        <v>109</v>
      </c>
      <c r="JYV1000" s="10" t="s">
        <v>109</v>
      </c>
      <c r="JYW1000" s="10" t="s">
        <v>109</v>
      </c>
      <c r="JYX1000" s="10" t="s">
        <v>109</v>
      </c>
      <c r="JYY1000" s="10" t="s">
        <v>109</v>
      </c>
      <c r="JYZ1000" s="10" t="s">
        <v>109</v>
      </c>
      <c r="JZA1000" s="10" t="s">
        <v>109</v>
      </c>
      <c r="JZB1000" s="10" t="s">
        <v>109</v>
      </c>
      <c r="JZC1000" s="10" t="s">
        <v>109</v>
      </c>
      <c r="JZD1000" s="10" t="s">
        <v>109</v>
      </c>
      <c r="JZE1000" s="10" t="s">
        <v>109</v>
      </c>
      <c r="JZF1000" s="10" t="s">
        <v>109</v>
      </c>
      <c r="JZG1000" s="10" t="s">
        <v>109</v>
      </c>
      <c r="JZH1000" s="10" t="s">
        <v>109</v>
      </c>
      <c r="JZI1000" s="10" t="s">
        <v>109</v>
      </c>
      <c r="JZJ1000" s="10" t="s">
        <v>109</v>
      </c>
      <c r="JZK1000" s="10" t="s">
        <v>109</v>
      </c>
      <c r="JZL1000" s="10" t="s">
        <v>109</v>
      </c>
      <c r="JZM1000" s="10" t="s">
        <v>109</v>
      </c>
      <c r="JZN1000" s="10" t="s">
        <v>109</v>
      </c>
      <c r="JZO1000" s="10" t="s">
        <v>109</v>
      </c>
      <c r="JZP1000" s="10" t="s">
        <v>109</v>
      </c>
      <c r="JZQ1000" s="10" t="s">
        <v>109</v>
      </c>
      <c r="JZR1000" s="10" t="s">
        <v>109</v>
      </c>
      <c r="JZS1000" s="10" t="s">
        <v>109</v>
      </c>
      <c r="JZT1000" s="10" t="s">
        <v>109</v>
      </c>
      <c r="JZU1000" s="10" t="s">
        <v>109</v>
      </c>
      <c r="JZV1000" s="10" t="s">
        <v>109</v>
      </c>
      <c r="JZW1000" s="10" t="s">
        <v>109</v>
      </c>
      <c r="JZX1000" s="10" t="s">
        <v>109</v>
      </c>
      <c r="JZY1000" s="10" t="s">
        <v>109</v>
      </c>
      <c r="JZZ1000" s="10" t="s">
        <v>109</v>
      </c>
      <c r="KAA1000" s="10" t="s">
        <v>109</v>
      </c>
      <c r="KAB1000" s="10" t="s">
        <v>109</v>
      </c>
      <c r="KAC1000" s="10" t="s">
        <v>109</v>
      </c>
      <c r="KAD1000" s="10" t="s">
        <v>109</v>
      </c>
      <c r="KAE1000" s="10" t="s">
        <v>109</v>
      </c>
      <c r="KAF1000" s="10" t="s">
        <v>109</v>
      </c>
      <c r="KAG1000" s="10" t="s">
        <v>109</v>
      </c>
      <c r="KAH1000" s="10" t="s">
        <v>109</v>
      </c>
      <c r="KAI1000" s="10" t="s">
        <v>109</v>
      </c>
      <c r="KAJ1000" s="10" t="s">
        <v>109</v>
      </c>
      <c r="KAK1000" s="10" t="s">
        <v>109</v>
      </c>
      <c r="KAL1000" s="10" t="s">
        <v>109</v>
      </c>
      <c r="KAM1000" s="10" t="s">
        <v>109</v>
      </c>
      <c r="KAN1000" s="10" t="s">
        <v>109</v>
      </c>
      <c r="KAO1000" s="10" t="s">
        <v>109</v>
      </c>
      <c r="KAP1000" s="10" t="s">
        <v>109</v>
      </c>
      <c r="KAQ1000" s="10" t="s">
        <v>109</v>
      </c>
      <c r="KAR1000" s="10" t="s">
        <v>109</v>
      </c>
      <c r="KAS1000" s="10" t="s">
        <v>109</v>
      </c>
      <c r="KAT1000" s="10" t="s">
        <v>109</v>
      </c>
      <c r="KAU1000" s="10" t="s">
        <v>109</v>
      </c>
      <c r="KAV1000" s="10" t="s">
        <v>109</v>
      </c>
      <c r="KAW1000" s="10" t="s">
        <v>109</v>
      </c>
      <c r="KAX1000" s="10" t="s">
        <v>109</v>
      </c>
      <c r="KAY1000" s="10" t="s">
        <v>109</v>
      </c>
      <c r="KAZ1000" s="10" t="s">
        <v>109</v>
      </c>
      <c r="KBA1000" s="10" t="s">
        <v>109</v>
      </c>
      <c r="KBB1000" s="10" t="s">
        <v>109</v>
      </c>
      <c r="KBC1000" s="10" t="s">
        <v>109</v>
      </c>
      <c r="KBD1000" s="10" t="s">
        <v>109</v>
      </c>
      <c r="KBE1000" s="10" t="s">
        <v>109</v>
      </c>
      <c r="KBF1000" s="10" t="s">
        <v>109</v>
      </c>
      <c r="KBG1000" s="10" t="s">
        <v>109</v>
      </c>
      <c r="KBH1000" s="10" t="s">
        <v>109</v>
      </c>
      <c r="KBI1000" s="10" t="s">
        <v>109</v>
      </c>
      <c r="KBJ1000" s="10" t="s">
        <v>109</v>
      </c>
      <c r="KBK1000" s="10" t="s">
        <v>109</v>
      </c>
      <c r="KBL1000" s="10" t="s">
        <v>109</v>
      </c>
      <c r="KBM1000" s="10" t="s">
        <v>109</v>
      </c>
      <c r="KBN1000" s="10" t="s">
        <v>109</v>
      </c>
      <c r="KBO1000" s="10" t="s">
        <v>109</v>
      </c>
      <c r="KBP1000" s="10" t="s">
        <v>109</v>
      </c>
      <c r="KBQ1000" s="10" t="s">
        <v>109</v>
      </c>
      <c r="KBR1000" s="10" t="s">
        <v>109</v>
      </c>
      <c r="KBS1000" s="10" t="s">
        <v>109</v>
      </c>
      <c r="KBT1000" s="10" t="s">
        <v>109</v>
      </c>
      <c r="KBU1000" s="10" t="s">
        <v>109</v>
      </c>
      <c r="KBV1000" s="10" t="s">
        <v>109</v>
      </c>
      <c r="KBW1000" s="10" t="s">
        <v>109</v>
      </c>
      <c r="KBX1000" s="10" t="s">
        <v>109</v>
      </c>
      <c r="KBY1000" s="10" t="s">
        <v>109</v>
      </c>
      <c r="KBZ1000" s="10" t="s">
        <v>109</v>
      </c>
      <c r="KCA1000" s="10" t="s">
        <v>109</v>
      </c>
      <c r="KCB1000" s="10" t="s">
        <v>109</v>
      </c>
      <c r="KCC1000" s="10" t="s">
        <v>109</v>
      </c>
      <c r="KCD1000" s="10" t="s">
        <v>109</v>
      </c>
      <c r="KCE1000" s="10" t="s">
        <v>109</v>
      </c>
      <c r="KCF1000" s="10" t="s">
        <v>109</v>
      </c>
      <c r="KCG1000" s="10" t="s">
        <v>109</v>
      </c>
      <c r="KCH1000" s="10" t="s">
        <v>109</v>
      </c>
      <c r="KCI1000" s="10" t="s">
        <v>109</v>
      </c>
      <c r="KCJ1000" s="10" t="s">
        <v>109</v>
      </c>
      <c r="KCK1000" s="10" t="s">
        <v>109</v>
      </c>
      <c r="KCL1000" s="10" t="s">
        <v>109</v>
      </c>
      <c r="KCM1000" s="10" t="s">
        <v>109</v>
      </c>
      <c r="KCN1000" s="10" t="s">
        <v>109</v>
      </c>
      <c r="KCO1000" s="10" t="s">
        <v>109</v>
      </c>
      <c r="KCP1000" s="10" t="s">
        <v>109</v>
      </c>
      <c r="KCQ1000" s="10" t="s">
        <v>109</v>
      </c>
      <c r="KCR1000" s="10" t="s">
        <v>109</v>
      </c>
      <c r="KCS1000" s="10" t="s">
        <v>109</v>
      </c>
      <c r="KCT1000" s="10" t="s">
        <v>109</v>
      </c>
      <c r="KCU1000" s="10" t="s">
        <v>109</v>
      </c>
      <c r="KCV1000" s="10" t="s">
        <v>109</v>
      </c>
      <c r="KCW1000" s="10" t="s">
        <v>109</v>
      </c>
      <c r="KCX1000" s="10" t="s">
        <v>109</v>
      </c>
      <c r="KCY1000" s="10" t="s">
        <v>109</v>
      </c>
      <c r="KCZ1000" s="10" t="s">
        <v>109</v>
      </c>
      <c r="KDA1000" s="10" t="s">
        <v>109</v>
      </c>
      <c r="KDB1000" s="10" t="s">
        <v>109</v>
      </c>
      <c r="KDC1000" s="10" t="s">
        <v>109</v>
      </c>
      <c r="KDD1000" s="10" t="s">
        <v>109</v>
      </c>
      <c r="KDE1000" s="10" t="s">
        <v>109</v>
      </c>
      <c r="KDF1000" s="10" t="s">
        <v>109</v>
      </c>
      <c r="KDG1000" s="10" t="s">
        <v>109</v>
      </c>
      <c r="KDH1000" s="10" t="s">
        <v>109</v>
      </c>
      <c r="KDI1000" s="10" t="s">
        <v>109</v>
      </c>
      <c r="KDJ1000" s="10" t="s">
        <v>109</v>
      </c>
      <c r="KDK1000" s="10" t="s">
        <v>109</v>
      </c>
      <c r="KDL1000" s="10" t="s">
        <v>109</v>
      </c>
      <c r="KDM1000" s="10" t="s">
        <v>109</v>
      </c>
      <c r="KDN1000" s="10" t="s">
        <v>109</v>
      </c>
      <c r="KDO1000" s="10" t="s">
        <v>109</v>
      </c>
      <c r="KDP1000" s="10" t="s">
        <v>109</v>
      </c>
      <c r="KDQ1000" s="10" t="s">
        <v>109</v>
      </c>
      <c r="KDR1000" s="10" t="s">
        <v>109</v>
      </c>
      <c r="KDS1000" s="10" t="s">
        <v>109</v>
      </c>
      <c r="KDT1000" s="10" t="s">
        <v>109</v>
      </c>
      <c r="KDU1000" s="10" t="s">
        <v>109</v>
      </c>
      <c r="KDV1000" s="10" t="s">
        <v>109</v>
      </c>
      <c r="KDW1000" s="10" t="s">
        <v>109</v>
      </c>
      <c r="KDX1000" s="10" t="s">
        <v>109</v>
      </c>
      <c r="KDY1000" s="10" t="s">
        <v>109</v>
      </c>
      <c r="KDZ1000" s="10" t="s">
        <v>109</v>
      </c>
      <c r="KEA1000" s="10" t="s">
        <v>109</v>
      </c>
      <c r="KEB1000" s="10" t="s">
        <v>109</v>
      </c>
      <c r="KEC1000" s="10" t="s">
        <v>109</v>
      </c>
      <c r="KED1000" s="10" t="s">
        <v>109</v>
      </c>
      <c r="KEE1000" s="10" t="s">
        <v>109</v>
      </c>
      <c r="KEF1000" s="10" t="s">
        <v>109</v>
      </c>
      <c r="KEG1000" s="10" t="s">
        <v>109</v>
      </c>
      <c r="KEH1000" s="10" t="s">
        <v>109</v>
      </c>
      <c r="KEI1000" s="10" t="s">
        <v>109</v>
      </c>
      <c r="KEJ1000" s="10" t="s">
        <v>109</v>
      </c>
      <c r="KEK1000" s="10" t="s">
        <v>109</v>
      </c>
      <c r="KEL1000" s="10" t="s">
        <v>109</v>
      </c>
      <c r="KEM1000" s="10" t="s">
        <v>109</v>
      </c>
      <c r="KEN1000" s="10" t="s">
        <v>109</v>
      </c>
      <c r="KEO1000" s="10" t="s">
        <v>109</v>
      </c>
      <c r="KEP1000" s="10" t="s">
        <v>109</v>
      </c>
      <c r="KEQ1000" s="10" t="s">
        <v>109</v>
      </c>
      <c r="KER1000" s="10" t="s">
        <v>109</v>
      </c>
      <c r="KES1000" s="10" t="s">
        <v>109</v>
      </c>
      <c r="KET1000" s="10" t="s">
        <v>109</v>
      </c>
      <c r="KEU1000" s="10" t="s">
        <v>109</v>
      </c>
      <c r="KEV1000" s="10" t="s">
        <v>109</v>
      </c>
      <c r="KEW1000" s="10" t="s">
        <v>109</v>
      </c>
      <c r="KEX1000" s="10" t="s">
        <v>109</v>
      </c>
      <c r="KEY1000" s="10" t="s">
        <v>109</v>
      </c>
      <c r="KEZ1000" s="10" t="s">
        <v>109</v>
      </c>
      <c r="KFA1000" s="10" t="s">
        <v>109</v>
      </c>
      <c r="KFB1000" s="10" t="s">
        <v>109</v>
      </c>
      <c r="KFC1000" s="10" t="s">
        <v>109</v>
      </c>
      <c r="KFD1000" s="10" t="s">
        <v>109</v>
      </c>
      <c r="KFE1000" s="10" t="s">
        <v>109</v>
      </c>
      <c r="KFF1000" s="10" t="s">
        <v>109</v>
      </c>
      <c r="KFG1000" s="10" t="s">
        <v>109</v>
      </c>
      <c r="KFH1000" s="10" t="s">
        <v>109</v>
      </c>
      <c r="KFI1000" s="10" t="s">
        <v>109</v>
      </c>
      <c r="KFJ1000" s="10" t="s">
        <v>109</v>
      </c>
      <c r="KFK1000" s="10" t="s">
        <v>109</v>
      </c>
      <c r="KFL1000" s="10" t="s">
        <v>109</v>
      </c>
      <c r="KFM1000" s="10" t="s">
        <v>109</v>
      </c>
      <c r="KFN1000" s="10" t="s">
        <v>109</v>
      </c>
      <c r="KFO1000" s="10" t="s">
        <v>109</v>
      </c>
      <c r="KFP1000" s="10" t="s">
        <v>109</v>
      </c>
      <c r="KFQ1000" s="10" t="s">
        <v>109</v>
      </c>
      <c r="KFR1000" s="10" t="s">
        <v>109</v>
      </c>
      <c r="KFS1000" s="10" t="s">
        <v>109</v>
      </c>
      <c r="KFT1000" s="10" t="s">
        <v>109</v>
      </c>
      <c r="KFU1000" s="10" t="s">
        <v>109</v>
      </c>
      <c r="KFV1000" s="10" t="s">
        <v>109</v>
      </c>
      <c r="KFW1000" s="10" t="s">
        <v>109</v>
      </c>
      <c r="KFX1000" s="10" t="s">
        <v>109</v>
      </c>
      <c r="KFY1000" s="10" t="s">
        <v>109</v>
      </c>
      <c r="KFZ1000" s="10" t="s">
        <v>109</v>
      </c>
      <c r="KGA1000" s="10" t="s">
        <v>109</v>
      </c>
      <c r="KGB1000" s="10" t="s">
        <v>109</v>
      </c>
      <c r="KGC1000" s="10" t="s">
        <v>109</v>
      </c>
      <c r="KGD1000" s="10" t="s">
        <v>109</v>
      </c>
      <c r="KGE1000" s="10" t="s">
        <v>109</v>
      </c>
      <c r="KGF1000" s="10" t="s">
        <v>109</v>
      </c>
      <c r="KGG1000" s="10" t="s">
        <v>109</v>
      </c>
      <c r="KGH1000" s="10" t="s">
        <v>109</v>
      </c>
      <c r="KGI1000" s="10" t="s">
        <v>109</v>
      </c>
      <c r="KGJ1000" s="10" t="s">
        <v>109</v>
      </c>
      <c r="KGK1000" s="10" t="s">
        <v>109</v>
      </c>
      <c r="KGL1000" s="10" t="s">
        <v>109</v>
      </c>
      <c r="KGM1000" s="10" t="s">
        <v>109</v>
      </c>
      <c r="KGN1000" s="10" t="s">
        <v>109</v>
      </c>
      <c r="KGO1000" s="10" t="s">
        <v>109</v>
      </c>
      <c r="KGP1000" s="10" t="s">
        <v>109</v>
      </c>
      <c r="KGQ1000" s="10" t="s">
        <v>109</v>
      </c>
      <c r="KGR1000" s="10" t="s">
        <v>109</v>
      </c>
      <c r="KGS1000" s="10" t="s">
        <v>109</v>
      </c>
      <c r="KGT1000" s="10" t="s">
        <v>109</v>
      </c>
      <c r="KGU1000" s="10" t="s">
        <v>109</v>
      </c>
      <c r="KGV1000" s="10" t="s">
        <v>109</v>
      </c>
      <c r="KGW1000" s="10" t="s">
        <v>109</v>
      </c>
      <c r="KGX1000" s="10" t="s">
        <v>109</v>
      </c>
      <c r="KGY1000" s="10" t="s">
        <v>109</v>
      </c>
      <c r="KGZ1000" s="10" t="s">
        <v>109</v>
      </c>
      <c r="KHA1000" s="10" t="s">
        <v>109</v>
      </c>
      <c r="KHB1000" s="10" t="s">
        <v>109</v>
      </c>
      <c r="KHC1000" s="10" t="s">
        <v>109</v>
      </c>
      <c r="KHD1000" s="10" t="s">
        <v>109</v>
      </c>
      <c r="KHE1000" s="10" t="s">
        <v>109</v>
      </c>
      <c r="KHF1000" s="10" t="s">
        <v>109</v>
      </c>
      <c r="KHG1000" s="10" t="s">
        <v>109</v>
      </c>
      <c r="KHH1000" s="10" t="s">
        <v>109</v>
      </c>
      <c r="KHI1000" s="10" t="s">
        <v>109</v>
      </c>
      <c r="KHJ1000" s="10" t="s">
        <v>109</v>
      </c>
      <c r="KHK1000" s="10" t="s">
        <v>109</v>
      </c>
      <c r="KHL1000" s="10" t="s">
        <v>109</v>
      </c>
      <c r="KHM1000" s="10" t="s">
        <v>109</v>
      </c>
      <c r="KHN1000" s="10" t="s">
        <v>109</v>
      </c>
      <c r="KHO1000" s="10" t="s">
        <v>109</v>
      </c>
      <c r="KHP1000" s="10" t="s">
        <v>109</v>
      </c>
      <c r="KHQ1000" s="10" t="s">
        <v>109</v>
      </c>
      <c r="KHR1000" s="10" t="s">
        <v>109</v>
      </c>
      <c r="KHS1000" s="10" t="s">
        <v>109</v>
      </c>
      <c r="KHT1000" s="10" t="s">
        <v>109</v>
      </c>
      <c r="KHU1000" s="10" t="s">
        <v>109</v>
      </c>
      <c r="KHV1000" s="10" t="s">
        <v>109</v>
      </c>
      <c r="KHW1000" s="10" t="s">
        <v>109</v>
      </c>
      <c r="KHX1000" s="10" t="s">
        <v>109</v>
      </c>
      <c r="KHY1000" s="10" t="s">
        <v>109</v>
      </c>
      <c r="KHZ1000" s="10" t="s">
        <v>109</v>
      </c>
      <c r="KIA1000" s="10" t="s">
        <v>109</v>
      </c>
      <c r="KIB1000" s="10" t="s">
        <v>109</v>
      </c>
      <c r="KIC1000" s="10" t="s">
        <v>109</v>
      </c>
      <c r="KID1000" s="10" t="s">
        <v>109</v>
      </c>
      <c r="KIE1000" s="10" t="s">
        <v>109</v>
      </c>
      <c r="KIF1000" s="10" t="s">
        <v>109</v>
      </c>
      <c r="KIG1000" s="10" t="s">
        <v>109</v>
      </c>
      <c r="KIH1000" s="10" t="s">
        <v>109</v>
      </c>
      <c r="KII1000" s="10" t="s">
        <v>109</v>
      </c>
      <c r="KIJ1000" s="10" t="s">
        <v>109</v>
      </c>
      <c r="KIK1000" s="10" t="s">
        <v>109</v>
      </c>
      <c r="KIL1000" s="10" t="s">
        <v>109</v>
      </c>
      <c r="KIM1000" s="10" t="s">
        <v>109</v>
      </c>
      <c r="KIN1000" s="10" t="s">
        <v>109</v>
      </c>
      <c r="KIO1000" s="10" t="s">
        <v>109</v>
      </c>
      <c r="KIP1000" s="10" t="s">
        <v>109</v>
      </c>
      <c r="KIQ1000" s="10" t="s">
        <v>109</v>
      </c>
      <c r="KIR1000" s="10" t="s">
        <v>109</v>
      </c>
      <c r="KIS1000" s="10" t="s">
        <v>109</v>
      </c>
      <c r="KIT1000" s="10" t="s">
        <v>109</v>
      </c>
      <c r="KIU1000" s="10" t="s">
        <v>109</v>
      </c>
      <c r="KIV1000" s="10" t="s">
        <v>109</v>
      </c>
      <c r="KIW1000" s="10" t="s">
        <v>109</v>
      </c>
      <c r="KIX1000" s="10" t="s">
        <v>109</v>
      </c>
      <c r="KIY1000" s="10" t="s">
        <v>109</v>
      </c>
      <c r="KIZ1000" s="10" t="s">
        <v>109</v>
      </c>
      <c r="KJA1000" s="10" t="s">
        <v>109</v>
      </c>
      <c r="KJB1000" s="10" t="s">
        <v>109</v>
      </c>
      <c r="KJC1000" s="10" t="s">
        <v>109</v>
      </c>
      <c r="KJD1000" s="10" t="s">
        <v>109</v>
      </c>
      <c r="KJE1000" s="10" t="s">
        <v>109</v>
      </c>
      <c r="KJF1000" s="10" t="s">
        <v>109</v>
      </c>
      <c r="KJG1000" s="10" t="s">
        <v>109</v>
      </c>
      <c r="KJH1000" s="10" t="s">
        <v>109</v>
      </c>
      <c r="KJI1000" s="10" t="s">
        <v>109</v>
      </c>
      <c r="KJJ1000" s="10" t="s">
        <v>109</v>
      </c>
      <c r="KJK1000" s="10" t="s">
        <v>109</v>
      </c>
      <c r="KJL1000" s="10" t="s">
        <v>109</v>
      </c>
      <c r="KJM1000" s="10" t="s">
        <v>109</v>
      </c>
      <c r="KJN1000" s="10" t="s">
        <v>109</v>
      </c>
      <c r="KJO1000" s="10" t="s">
        <v>109</v>
      </c>
      <c r="KJP1000" s="10" t="s">
        <v>109</v>
      </c>
      <c r="KJQ1000" s="10" t="s">
        <v>109</v>
      </c>
      <c r="KJR1000" s="10" t="s">
        <v>109</v>
      </c>
      <c r="KJS1000" s="10" t="s">
        <v>109</v>
      </c>
      <c r="KJT1000" s="10" t="s">
        <v>109</v>
      </c>
      <c r="KJU1000" s="10" t="s">
        <v>109</v>
      </c>
      <c r="KJV1000" s="10" t="s">
        <v>109</v>
      </c>
      <c r="KJW1000" s="10" t="s">
        <v>109</v>
      </c>
      <c r="KJX1000" s="10" t="s">
        <v>109</v>
      </c>
      <c r="KJY1000" s="10" t="s">
        <v>109</v>
      </c>
      <c r="KJZ1000" s="10" t="s">
        <v>109</v>
      </c>
      <c r="KKA1000" s="10" t="s">
        <v>109</v>
      </c>
      <c r="KKB1000" s="10" t="s">
        <v>109</v>
      </c>
      <c r="KKC1000" s="10" t="s">
        <v>109</v>
      </c>
      <c r="KKD1000" s="10" t="s">
        <v>109</v>
      </c>
      <c r="KKE1000" s="10" t="s">
        <v>109</v>
      </c>
      <c r="KKF1000" s="10" t="s">
        <v>109</v>
      </c>
      <c r="KKG1000" s="10" t="s">
        <v>109</v>
      </c>
      <c r="KKH1000" s="10" t="s">
        <v>109</v>
      </c>
      <c r="KKI1000" s="10" t="s">
        <v>109</v>
      </c>
      <c r="KKJ1000" s="10" t="s">
        <v>109</v>
      </c>
      <c r="KKK1000" s="10" t="s">
        <v>109</v>
      </c>
      <c r="KKL1000" s="10" t="s">
        <v>109</v>
      </c>
      <c r="KKM1000" s="10" t="s">
        <v>109</v>
      </c>
      <c r="KKN1000" s="10" t="s">
        <v>109</v>
      </c>
      <c r="KKO1000" s="10" t="s">
        <v>109</v>
      </c>
      <c r="KKP1000" s="10" t="s">
        <v>109</v>
      </c>
      <c r="KKQ1000" s="10" t="s">
        <v>109</v>
      </c>
      <c r="KKR1000" s="10" t="s">
        <v>109</v>
      </c>
      <c r="KKS1000" s="10" t="s">
        <v>109</v>
      </c>
      <c r="KKT1000" s="10" t="s">
        <v>109</v>
      </c>
      <c r="KKU1000" s="10" t="s">
        <v>109</v>
      </c>
      <c r="KKV1000" s="10" t="s">
        <v>109</v>
      </c>
      <c r="KKW1000" s="10" t="s">
        <v>109</v>
      </c>
      <c r="KKX1000" s="10" t="s">
        <v>109</v>
      </c>
      <c r="KKY1000" s="10" t="s">
        <v>109</v>
      </c>
      <c r="KKZ1000" s="10" t="s">
        <v>109</v>
      </c>
      <c r="KLA1000" s="10" t="s">
        <v>109</v>
      </c>
      <c r="KLB1000" s="10" t="s">
        <v>109</v>
      </c>
      <c r="KLC1000" s="10" t="s">
        <v>109</v>
      </c>
      <c r="KLD1000" s="10" t="s">
        <v>109</v>
      </c>
      <c r="KLE1000" s="10" t="s">
        <v>109</v>
      </c>
      <c r="KLF1000" s="10" t="s">
        <v>109</v>
      </c>
      <c r="KLG1000" s="10" t="s">
        <v>109</v>
      </c>
      <c r="KLH1000" s="10" t="s">
        <v>109</v>
      </c>
      <c r="KLI1000" s="10" t="s">
        <v>109</v>
      </c>
      <c r="KLJ1000" s="10" t="s">
        <v>109</v>
      </c>
      <c r="KLK1000" s="10" t="s">
        <v>109</v>
      </c>
      <c r="KLL1000" s="10" t="s">
        <v>109</v>
      </c>
      <c r="KLM1000" s="10" t="s">
        <v>109</v>
      </c>
      <c r="KLN1000" s="10" t="s">
        <v>109</v>
      </c>
      <c r="KLO1000" s="10" t="s">
        <v>109</v>
      </c>
      <c r="KLP1000" s="10" t="s">
        <v>109</v>
      </c>
      <c r="KLQ1000" s="10" t="s">
        <v>109</v>
      </c>
      <c r="KLR1000" s="10" t="s">
        <v>109</v>
      </c>
      <c r="KLS1000" s="10" t="s">
        <v>109</v>
      </c>
      <c r="KLT1000" s="10" t="s">
        <v>109</v>
      </c>
      <c r="KLU1000" s="10" t="s">
        <v>109</v>
      </c>
      <c r="KLV1000" s="10" t="s">
        <v>109</v>
      </c>
      <c r="KLW1000" s="10" t="s">
        <v>109</v>
      </c>
      <c r="KLX1000" s="10" t="s">
        <v>109</v>
      </c>
      <c r="KLY1000" s="10" t="s">
        <v>109</v>
      </c>
      <c r="KLZ1000" s="10" t="s">
        <v>109</v>
      </c>
      <c r="KMA1000" s="10" t="s">
        <v>109</v>
      </c>
      <c r="KMB1000" s="10" t="s">
        <v>109</v>
      </c>
      <c r="KMC1000" s="10" t="s">
        <v>109</v>
      </c>
      <c r="KMD1000" s="10" t="s">
        <v>109</v>
      </c>
      <c r="KME1000" s="10" t="s">
        <v>109</v>
      </c>
      <c r="KMF1000" s="10" t="s">
        <v>109</v>
      </c>
      <c r="KMG1000" s="10" t="s">
        <v>109</v>
      </c>
      <c r="KMH1000" s="10" t="s">
        <v>109</v>
      </c>
      <c r="KMI1000" s="10" t="s">
        <v>109</v>
      </c>
      <c r="KMJ1000" s="10" t="s">
        <v>109</v>
      </c>
      <c r="KMK1000" s="10" t="s">
        <v>109</v>
      </c>
      <c r="KML1000" s="10" t="s">
        <v>109</v>
      </c>
      <c r="KMM1000" s="10" t="s">
        <v>109</v>
      </c>
      <c r="KMN1000" s="10" t="s">
        <v>109</v>
      </c>
      <c r="KMO1000" s="10" t="s">
        <v>109</v>
      </c>
      <c r="KMP1000" s="10" t="s">
        <v>109</v>
      </c>
      <c r="KMQ1000" s="10" t="s">
        <v>109</v>
      </c>
      <c r="KMR1000" s="10" t="s">
        <v>109</v>
      </c>
      <c r="KMS1000" s="10" t="s">
        <v>109</v>
      </c>
      <c r="KMT1000" s="10" t="s">
        <v>109</v>
      </c>
      <c r="KMU1000" s="10" t="s">
        <v>109</v>
      </c>
      <c r="KMV1000" s="10" t="s">
        <v>109</v>
      </c>
      <c r="KMW1000" s="10" t="s">
        <v>109</v>
      </c>
      <c r="KMX1000" s="10" t="s">
        <v>109</v>
      </c>
      <c r="KMY1000" s="10" t="s">
        <v>109</v>
      </c>
      <c r="KMZ1000" s="10" t="s">
        <v>109</v>
      </c>
      <c r="KNA1000" s="10" t="s">
        <v>109</v>
      </c>
      <c r="KNB1000" s="10" t="s">
        <v>109</v>
      </c>
      <c r="KNC1000" s="10" t="s">
        <v>109</v>
      </c>
      <c r="KND1000" s="10" t="s">
        <v>109</v>
      </c>
      <c r="KNE1000" s="10" t="s">
        <v>109</v>
      </c>
      <c r="KNF1000" s="10" t="s">
        <v>109</v>
      </c>
      <c r="KNG1000" s="10" t="s">
        <v>109</v>
      </c>
      <c r="KNH1000" s="10" t="s">
        <v>109</v>
      </c>
      <c r="KNI1000" s="10" t="s">
        <v>109</v>
      </c>
      <c r="KNJ1000" s="10" t="s">
        <v>109</v>
      </c>
      <c r="KNK1000" s="10" t="s">
        <v>109</v>
      </c>
      <c r="KNL1000" s="10" t="s">
        <v>109</v>
      </c>
      <c r="KNM1000" s="10" t="s">
        <v>109</v>
      </c>
      <c r="KNN1000" s="10" t="s">
        <v>109</v>
      </c>
      <c r="KNO1000" s="10" t="s">
        <v>109</v>
      </c>
      <c r="KNP1000" s="10" t="s">
        <v>109</v>
      </c>
      <c r="KNQ1000" s="10" t="s">
        <v>109</v>
      </c>
      <c r="KNR1000" s="10" t="s">
        <v>109</v>
      </c>
      <c r="KNS1000" s="10" t="s">
        <v>109</v>
      </c>
      <c r="KNT1000" s="10" t="s">
        <v>109</v>
      </c>
      <c r="KNU1000" s="10" t="s">
        <v>109</v>
      </c>
      <c r="KNV1000" s="10" t="s">
        <v>109</v>
      </c>
      <c r="KNW1000" s="10" t="s">
        <v>109</v>
      </c>
      <c r="KNX1000" s="10" t="s">
        <v>109</v>
      </c>
      <c r="KNY1000" s="10" t="s">
        <v>109</v>
      </c>
      <c r="KNZ1000" s="10" t="s">
        <v>109</v>
      </c>
      <c r="KOA1000" s="10" t="s">
        <v>109</v>
      </c>
      <c r="KOB1000" s="10" t="s">
        <v>109</v>
      </c>
      <c r="KOC1000" s="10" t="s">
        <v>109</v>
      </c>
      <c r="KOD1000" s="10" t="s">
        <v>109</v>
      </c>
      <c r="KOE1000" s="10" t="s">
        <v>109</v>
      </c>
      <c r="KOF1000" s="10" t="s">
        <v>109</v>
      </c>
      <c r="KOG1000" s="10" t="s">
        <v>109</v>
      </c>
      <c r="KOH1000" s="10" t="s">
        <v>109</v>
      </c>
      <c r="KOI1000" s="10" t="s">
        <v>109</v>
      </c>
      <c r="KOJ1000" s="10" t="s">
        <v>109</v>
      </c>
      <c r="KOK1000" s="10" t="s">
        <v>109</v>
      </c>
      <c r="KOL1000" s="10" t="s">
        <v>109</v>
      </c>
      <c r="KOM1000" s="10" t="s">
        <v>109</v>
      </c>
      <c r="KON1000" s="10" t="s">
        <v>109</v>
      </c>
      <c r="KOO1000" s="10" t="s">
        <v>109</v>
      </c>
      <c r="KOP1000" s="10" t="s">
        <v>109</v>
      </c>
      <c r="KOQ1000" s="10" t="s">
        <v>109</v>
      </c>
      <c r="KOR1000" s="10" t="s">
        <v>109</v>
      </c>
      <c r="KOS1000" s="10" t="s">
        <v>109</v>
      </c>
      <c r="KOT1000" s="10" t="s">
        <v>109</v>
      </c>
      <c r="KOU1000" s="10" t="s">
        <v>109</v>
      </c>
      <c r="KOV1000" s="10" t="s">
        <v>109</v>
      </c>
      <c r="KOW1000" s="10" t="s">
        <v>109</v>
      </c>
      <c r="KOX1000" s="10" t="s">
        <v>109</v>
      </c>
      <c r="KOY1000" s="10" t="s">
        <v>109</v>
      </c>
      <c r="KOZ1000" s="10" t="s">
        <v>109</v>
      </c>
      <c r="KPA1000" s="10" t="s">
        <v>109</v>
      </c>
      <c r="KPB1000" s="10" t="s">
        <v>109</v>
      </c>
      <c r="KPC1000" s="10" t="s">
        <v>109</v>
      </c>
      <c r="KPD1000" s="10" t="s">
        <v>109</v>
      </c>
      <c r="KPE1000" s="10" t="s">
        <v>109</v>
      </c>
      <c r="KPF1000" s="10" t="s">
        <v>109</v>
      </c>
      <c r="KPG1000" s="10" t="s">
        <v>109</v>
      </c>
      <c r="KPH1000" s="10" t="s">
        <v>109</v>
      </c>
      <c r="KPI1000" s="10" t="s">
        <v>109</v>
      </c>
      <c r="KPJ1000" s="10" t="s">
        <v>109</v>
      </c>
      <c r="KPK1000" s="10" t="s">
        <v>109</v>
      </c>
      <c r="KPL1000" s="10" t="s">
        <v>109</v>
      </c>
      <c r="KPM1000" s="10" t="s">
        <v>109</v>
      </c>
      <c r="KPN1000" s="10" t="s">
        <v>109</v>
      </c>
      <c r="KPO1000" s="10" t="s">
        <v>109</v>
      </c>
      <c r="KPP1000" s="10" t="s">
        <v>109</v>
      </c>
      <c r="KPQ1000" s="10" t="s">
        <v>109</v>
      </c>
      <c r="KPR1000" s="10" t="s">
        <v>109</v>
      </c>
      <c r="KPS1000" s="10" t="s">
        <v>109</v>
      </c>
      <c r="KPT1000" s="10" t="s">
        <v>109</v>
      </c>
      <c r="KPU1000" s="10" t="s">
        <v>109</v>
      </c>
      <c r="KPV1000" s="10" t="s">
        <v>109</v>
      </c>
      <c r="KPW1000" s="10" t="s">
        <v>109</v>
      </c>
      <c r="KPX1000" s="10" t="s">
        <v>109</v>
      </c>
      <c r="KPY1000" s="10" t="s">
        <v>109</v>
      </c>
      <c r="KPZ1000" s="10" t="s">
        <v>109</v>
      </c>
      <c r="KQA1000" s="10" t="s">
        <v>109</v>
      </c>
      <c r="KQB1000" s="10" t="s">
        <v>109</v>
      </c>
      <c r="KQC1000" s="10" t="s">
        <v>109</v>
      </c>
      <c r="KQD1000" s="10" t="s">
        <v>109</v>
      </c>
      <c r="KQE1000" s="10" t="s">
        <v>109</v>
      </c>
      <c r="KQF1000" s="10" t="s">
        <v>109</v>
      </c>
      <c r="KQG1000" s="10" t="s">
        <v>109</v>
      </c>
      <c r="KQH1000" s="10" t="s">
        <v>109</v>
      </c>
      <c r="KQI1000" s="10" t="s">
        <v>109</v>
      </c>
      <c r="KQJ1000" s="10" t="s">
        <v>109</v>
      </c>
      <c r="KQK1000" s="10" t="s">
        <v>109</v>
      </c>
      <c r="KQL1000" s="10" t="s">
        <v>109</v>
      </c>
      <c r="KQM1000" s="10" t="s">
        <v>109</v>
      </c>
      <c r="KQN1000" s="10" t="s">
        <v>109</v>
      </c>
      <c r="KQO1000" s="10" t="s">
        <v>109</v>
      </c>
      <c r="KQP1000" s="10" t="s">
        <v>109</v>
      </c>
      <c r="KQQ1000" s="10" t="s">
        <v>109</v>
      </c>
      <c r="KQR1000" s="10" t="s">
        <v>109</v>
      </c>
      <c r="KQS1000" s="10" t="s">
        <v>109</v>
      </c>
      <c r="KQT1000" s="10" t="s">
        <v>109</v>
      </c>
      <c r="KQU1000" s="10" t="s">
        <v>109</v>
      </c>
      <c r="KQV1000" s="10" t="s">
        <v>109</v>
      </c>
      <c r="KQW1000" s="10" t="s">
        <v>109</v>
      </c>
      <c r="KQX1000" s="10" t="s">
        <v>109</v>
      </c>
      <c r="KQY1000" s="10" t="s">
        <v>109</v>
      </c>
      <c r="KQZ1000" s="10" t="s">
        <v>109</v>
      </c>
      <c r="KRA1000" s="10" t="s">
        <v>109</v>
      </c>
      <c r="KRB1000" s="10" t="s">
        <v>109</v>
      </c>
      <c r="KRC1000" s="10" t="s">
        <v>109</v>
      </c>
      <c r="KRD1000" s="10" t="s">
        <v>109</v>
      </c>
      <c r="KRE1000" s="10" t="s">
        <v>109</v>
      </c>
      <c r="KRF1000" s="10" t="s">
        <v>109</v>
      </c>
      <c r="KRG1000" s="10" t="s">
        <v>109</v>
      </c>
      <c r="KRH1000" s="10" t="s">
        <v>109</v>
      </c>
      <c r="KRI1000" s="10" t="s">
        <v>109</v>
      </c>
      <c r="KRJ1000" s="10" t="s">
        <v>109</v>
      </c>
      <c r="KRK1000" s="10" t="s">
        <v>109</v>
      </c>
      <c r="KRL1000" s="10" t="s">
        <v>109</v>
      </c>
      <c r="KRM1000" s="10" t="s">
        <v>109</v>
      </c>
      <c r="KRN1000" s="10" t="s">
        <v>109</v>
      </c>
      <c r="KRO1000" s="10" t="s">
        <v>109</v>
      </c>
      <c r="KRP1000" s="10" t="s">
        <v>109</v>
      </c>
      <c r="KRQ1000" s="10" t="s">
        <v>109</v>
      </c>
      <c r="KRR1000" s="10" t="s">
        <v>109</v>
      </c>
      <c r="KRS1000" s="10" t="s">
        <v>109</v>
      </c>
      <c r="KRT1000" s="10" t="s">
        <v>109</v>
      </c>
      <c r="KRU1000" s="10" t="s">
        <v>109</v>
      </c>
      <c r="KRV1000" s="10" t="s">
        <v>109</v>
      </c>
      <c r="KRW1000" s="10" t="s">
        <v>109</v>
      </c>
      <c r="KRX1000" s="10" t="s">
        <v>109</v>
      </c>
      <c r="KRY1000" s="10" t="s">
        <v>109</v>
      </c>
      <c r="KRZ1000" s="10" t="s">
        <v>109</v>
      </c>
      <c r="KSA1000" s="10" t="s">
        <v>109</v>
      </c>
      <c r="KSB1000" s="10" t="s">
        <v>109</v>
      </c>
      <c r="KSC1000" s="10" t="s">
        <v>109</v>
      </c>
      <c r="KSD1000" s="10" t="s">
        <v>109</v>
      </c>
      <c r="KSE1000" s="10" t="s">
        <v>109</v>
      </c>
      <c r="KSF1000" s="10" t="s">
        <v>109</v>
      </c>
      <c r="KSG1000" s="10" t="s">
        <v>109</v>
      </c>
      <c r="KSH1000" s="10" t="s">
        <v>109</v>
      </c>
      <c r="KSI1000" s="10" t="s">
        <v>109</v>
      </c>
      <c r="KSJ1000" s="10" t="s">
        <v>109</v>
      </c>
      <c r="KSK1000" s="10" t="s">
        <v>109</v>
      </c>
      <c r="KSL1000" s="10" t="s">
        <v>109</v>
      </c>
      <c r="KSM1000" s="10" t="s">
        <v>109</v>
      </c>
      <c r="KSN1000" s="10" t="s">
        <v>109</v>
      </c>
      <c r="KSO1000" s="10" t="s">
        <v>109</v>
      </c>
      <c r="KSP1000" s="10" t="s">
        <v>109</v>
      </c>
      <c r="KSQ1000" s="10" t="s">
        <v>109</v>
      </c>
      <c r="KSR1000" s="10" t="s">
        <v>109</v>
      </c>
      <c r="KSS1000" s="10" t="s">
        <v>109</v>
      </c>
      <c r="KST1000" s="10" t="s">
        <v>109</v>
      </c>
      <c r="KSU1000" s="10" t="s">
        <v>109</v>
      </c>
      <c r="KSV1000" s="10" t="s">
        <v>109</v>
      </c>
      <c r="KSW1000" s="10" t="s">
        <v>109</v>
      </c>
      <c r="KSX1000" s="10" t="s">
        <v>109</v>
      </c>
      <c r="KSY1000" s="10" t="s">
        <v>109</v>
      </c>
      <c r="KSZ1000" s="10" t="s">
        <v>109</v>
      </c>
      <c r="KTA1000" s="10" t="s">
        <v>109</v>
      </c>
      <c r="KTB1000" s="10" t="s">
        <v>109</v>
      </c>
      <c r="KTC1000" s="10" t="s">
        <v>109</v>
      </c>
      <c r="KTD1000" s="10" t="s">
        <v>109</v>
      </c>
      <c r="KTE1000" s="10" t="s">
        <v>109</v>
      </c>
      <c r="KTF1000" s="10" t="s">
        <v>109</v>
      </c>
      <c r="KTG1000" s="10" t="s">
        <v>109</v>
      </c>
      <c r="KTH1000" s="10" t="s">
        <v>109</v>
      </c>
      <c r="KTI1000" s="10" t="s">
        <v>109</v>
      </c>
      <c r="KTJ1000" s="10" t="s">
        <v>109</v>
      </c>
      <c r="KTK1000" s="10" t="s">
        <v>109</v>
      </c>
      <c r="KTL1000" s="10" t="s">
        <v>109</v>
      </c>
      <c r="KTM1000" s="10" t="s">
        <v>109</v>
      </c>
      <c r="KTN1000" s="10" t="s">
        <v>109</v>
      </c>
      <c r="KTO1000" s="10" t="s">
        <v>109</v>
      </c>
      <c r="KTP1000" s="10" t="s">
        <v>109</v>
      </c>
      <c r="KTQ1000" s="10" t="s">
        <v>109</v>
      </c>
      <c r="KTR1000" s="10" t="s">
        <v>109</v>
      </c>
      <c r="KTS1000" s="10" t="s">
        <v>109</v>
      </c>
      <c r="KTT1000" s="10" t="s">
        <v>109</v>
      </c>
      <c r="KTU1000" s="10" t="s">
        <v>109</v>
      </c>
      <c r="KTV1000" s="10" t="s">
        <v>109</v>
      </c>
      <c r="KTW1000" s="10" t="s">
        <v>109</v>
      </c>
      <c r="KTX1000" s="10" t="s">
        <v>109</v>
      </c>
      <c r="KTY1000" s="10" t="s">
        <v>109</v>
      </c>
      <c r="KTZ1000" s="10" t="s">
        <v>109</v>
      </c>
      <c r="KUA1000" s="10" t="s">
        <v>109</v>
      </c>
      <c r="KUB1000" s="10" t="s">
        <v>109</v>
      </c>
      <c r="KUC1000" s="10" t="s">
        <v>109</v>
      </c>
      <c r="KUD1000" s="10" t="s">
        <v>109</v>
      </c>
      <c r="KUE1000" s="10" t="s">
        <v>109</v>
      </c>
      <c r="KUF1000" s="10" t="s">
        <v>109</v>
      </c>
      <c r="KUG1000" s="10" t="s">
        <v>109</v>
      </c>
      <c r="KUH1000" s="10" t="s">
        <v>109</v>
      </c>
      <c r="KUI1000" s="10" t="s">
        <v>109</v>
      </c>
      <c r="KUJ1000" s="10" t="s">
        <v>109</v>
      </c>
      <c r="KUK1000" s="10" t="s">
        <v>109</v>
      </c>
      <c r="KUL1000" s="10" t="s">
        <v>109</v>
      </c>
      <c r="KUM1000" s="10" t="s">
        <v>109</v>
      </c>
      <c r="KUN1000" s="10" t="s">
        <v>109</v>
      </c>
      <c r="KUO1000" s="10" t="s">
        <v>109</v>
      </c>
      <c r="KUP1000" s="10" t="s">
        <v>109</v>
      </c>
      <c r="KUQ1000" s="10" t="s">
        <v>109</v>
      </c>
      <c r="KUR1000" s="10" t="s">
        <v>109</v>
      </c>
      <c r="KUS1000" s="10" t="s">
        <v>109</v>
      </c>
      <c r="KUT1000" s="10" t="s">
        <v>109</v>
      </c>
      <c r="KUU1000" s="10" t="s">
        <v>109</v>
      </c>
      <c r="KUV1000" s="10" t="s">
        <v>109</v>
      </c>
      <c r="KUW1000" s="10" t="s">
        <v>109</v>
      </c>
      <c r="KUX1000" s="10" t="s">
        <v>109</v>
      </c>
      <c r="KUY1000" s="10" t="s">
        <v>109</v>
      </c>
      <c r="KUZ1000" s="10" t="s">
        <v>109</v>
      </c>
      <c r="KVA1000" s="10" t="s">
        <v>109</v>
      </c>
      <c r="KVB1000" s="10" t="s">
        <v>109</v>
      </c>
      <c r="KVC1000" s="10" t="s">
        <v>109</v>
      </c>
      <c r="KVD1000" s="10" t="s">
        <v>109</v>
      </c>
      <c r="KVE1000" s="10" t="s">
        <v>109</v>
      </c>
      <c r="KVF1000" s="10" t="s">
        <v>109</v>
      </c>
      <c r="KVG1000" s="10" t="s">
        <v>109</v>
      </c>
      <c r="KVH1000" s="10" t="s">
        <v>109</v>
      </c>
      <c r="KVI1000" s="10" t="s">
        <v>109</v>
      </c>
      <c r="KVJ1000" s="10" t="s">
        <v>109</v>
      </c>
      <c r="KVK1000" s="10" t="s">
        <v>109</v>
      </c>
      <c r="KVL1000" s="10" t="s">
        <v>109</v>
      </c>
      <c r="KVM1000" s="10" t="s">
        <v>109</v>
      </c>
      <c r="KVN1000" s="10" t="s">
        <v>109</v>
      </c>
      <c r="KVO1000" s="10" t="s">
        <v>109</v>
      </c>
      <c r="KVP1000" s="10" t="s">
        <v>109</v>
      </c>
      <c r="KVQ1000" s="10" t="s">
        <v>109</v>
      </c>
      <c r="KVR1000" s="10" t="s">
        <v>109</v>
      </c>
      <c r="KVS1000" s="10" t="s">
        <v>109</v>
      </c>
      <c r="KVT1000" s="10" t="s">
        <v>109</v>
      </c>
      <c r="KVU1000" s="10" t="s">
        <v>109</v>
      </c>
      <c r="KVV1000" s="10" t="s">
        <v>109</v>
      </c>
      <c r="KVW1000" s="10" t="s">
        <v>109</v>
      </c>
      <c r="KVX1000" s="10" t="s">
        <v>109</v>
      </c>
      <c r="KVY1000" s="10" t="s">
        <v>109</v>
      </c>
      <c r="KVZ1000" s="10" t="s">
        <v>109</v>
      </c>
      <c r="KWA1000" s="10" t="s">
        <v>109</v>
      </c>
      <c r="KWB1000" s="10" t="s">
        <v>109</v>
      </c>
      <c r="KWC1000" s="10" t="s">
        <v>109</v>
      </c>
      <c r="KWD1000" s="10" t="s">
        <v>109</v>
      </c>
      <c r="KWE1000" s="10" t="s">
        <v>109</v>
      </c>
      <c r="KWF1000" s="10" t="s">
        <v>109</v>
      </c>
      <c r="KWG1000" s="10" t="s">
        <v>109</v>
      </c>
      <c r="KWH1000" s="10" t="s">
        <v>109</v>
      </c>
      <c r="KWI1000" s="10" t="s">
        <v>109</v>
      </c>
      <c r="KWJ1000" s="10" t="s">
        <v>109</v>
      </c>
      <c r="KWK1000" s="10" t="s">
        <v>109</v>
      </c>
      <c r="KWL1000" s="10" t="s">
        <v>109</v>
      </c>
      <c r="KWM1000" s="10" t="s">
        <v>109</v>
      </c>
      <c r="KWN1000" s="10" t="s">
        <v>109</v>
      </c>
      <c r="KWO1000" s="10" t="s">
        <v>109</v>
      </c>
      <c r="KWP1000" s="10" t="s">
        <v>109</v>
      </c>
      <c r="KWQ1000" s="10" t="s">
        <v>109</v>
      </c>
      <c r="KWR1000" s="10" t="s">
        <v>109</v>
      </c>
      <c r="KWS1000" s="10" t="s">
        <v>109</v>
      </c>
      <c r="KWT1000" s="10" t="s">
        <v>109</v>
      </c>
      <c r="KWU1000" s="10" t="s">
        <v>109</v>
      </c>
      <c r="KWV1000" s="10" t="s">
        <v>109</v>
      </c>
      <c r="KWW1000" s="10" t="s">
        <v>109</v>
      </c>
      <c r="KWX1000" s="10" t="s">
        <v>109</v>
      </c>
      <c r="KWY1000" s="10" t="s">
        <v>109</v>
      </c>
      <c r="KWZ1000" s="10" t="s">
        <v>109</v>
      </c>
      <c r="KXA1000" s="10" t="s">
        <v>109</v>
      </c>
      <c r="KXB1000" s="10" t="s">
        <v>109</v>
      </c>
      <c r="KXC1000" s="10" t="s">
        <v>109</v>
      </c>
      <c r="KXD1000" s="10" t="s">
        <v>109</v>
      </c>
      <c r="KXE1000" s="10" t="s">
        <v>109</v>
      </c>
      <c r="KXF1000" s="10" t="s">
        <v>109</v>
      </c>
      <c r="KXG1000" s="10" t="s">
        <v>109</v>
      </c>
      <c r="KXH1000" s="10" t="s">
        <v>109</v>
      </c>
      <c r="KXI1000" s="10" t="s">
        <v>109</v>
      </c>
      <c r="KXJ1000" s="10" t="s">
        <v>109</v>
      </c>
      <c r="KXK1000" s="10" t="s">
        <v>109</v>
      </c>
      <c r="KXL1000" s="10" t="s">
        <v>109</v>
      </c>
      <c r="KXM1000" s="10" t="s">
        <v>109</v>
      </c>
      <c r="KXN1000" s="10" t="s">
        <v>109</v>
      </c>
      <c r="KXO1000" s="10" t="s">
        <v>109</v>
      </c>
      <c r="KXP1000" s="10" t="s">
        <v>109</v>
      </c>
      <c r="KXQ1000" s="10" t="s">
        <v>109</v>
      </c>
      <c r="KXR1000" s="10" t="s">
        <v>109</v>
      </c>
      <c r="KXS1000" s="10" t="s">
        <v>109</v>
      </c>
      <c r="KXT1000" s="10" t="s">
        <v>109</v>
      </c>
      <c r="KXU1000" s="10" t="s">
        <v>109</v>
      </c>
      <c r="KXV1000" s="10" t="s">
        <v>109</v>
      </c>
      <c r="KXW1000" s="10" t="s">
        <v>109</v>
      </c>
      <c r="KXX1000" s="10" t="s">
        <v>109</v>
      </c>
      <c r="KXY1000" s="10" t="s">
        <v>109</v>
      </c>
      <c r="KXZ1000" s="10" t="s">
        <v>109</v>
      </c>
      <c r="KYA1000" s="10" t="s">
        <v>109</v>
      </c>
      <c r="KYB1000" s="10" t="s">
        <v>109</v>
      </c>
      <c r="KYC1000" s="10" t="s">
        <v>109</v>
      </c>
      <c r="KYD1000" s="10" t="s">
        <v>109</v>
      </c>
      <c r="KYE1000" s="10" t="s">
        <v>109</v>
      </c>
      <c r="KYF1000" s="10" t="s">
        <v>109</v>
      </c>
      <c r="KYG1000" s="10" t="s">
        <v>109</v>
      </c>
      <c r="KYH1000" s="10" t="s">
        <v>109</v>
      </c>
      <c r="KYI1000" s="10" t="s">
        <v>109</v>
      </c>
      <c r="KYJ1000" s="10" t="s">
        <v>109</v>
      </c>
      <c r="KYK1000" s="10" t="s">
        <v>109</v>
      </c>
      <c r="KYL1000" s="10" t="s">
        <v>109</v>
      </c>
      <c r="KYM1000" s="10" t="s">
        <v>109</v>
      </c>
      <c r="KYN1000" s="10" t="s">
        <v>109</v>
      </c>
      <c r="KYO1000" s="10" t="s">
        <v>109</v>
      </c>
      <c r="KYP1000" s="10" t="s">
        <v>109</v>
      </c>
      <c r="KYQ1000" s="10" t="s">
        <v>109</v>
      </c>
      <c r="KYR1000" s="10" t="s">
        <v>109</v>
      </c>
      <c r="KYS1000" s="10" t="s">
        <v>109</v>
      </c>
      <c r="KYT1000" s="10" t="s">
        <v>109</v>
      </c>
      <c r="KYU1000" s="10" t="s">
        <v>109</v>
      </c>
      <c r="KYV1000" s="10" t="s">
        <v>109</v>
      </c>
      <c r="KYW1000" s="10" t="s">
        <v>109</v>
      </c>
      <c r="KYX1000" s="10" t="s">
        <v>109</v>
      </c>
      <c r="KYY1000" s="10" t="s">
        <v>109</v>
      </c>
      <c r="KYZ1000" s="10" t="s">
        <v>109</v>
      </c>
      <c r="KZA1000" s="10" t="s">
        <v>109</v>
      </c>
      <c r="KZB1000" s="10" t="s">
        <v>109</v>
      </c>
      <c r="KZC1000" s="10" t="s">
        <v>109</v>
      </c>
      <c r="KZD1000" s="10" t="s">
        <v>109</v>
      </c>
      <c r="KZE1000" s="10" t="s">
        <v>109</v>
      </c>
      <c r="KZF1000" s="10" t="s">
        <v>109</v>
      </c>
      <c r="KZG1000" s="10" t="s">
        <v>109</v>
      </c>
      <c r="KZH1000" s="10" t="s">
        <v>109</v>
      </c>
      <c r="KZI1000" s="10" t="s">
        <v>109</v>
      </c>
      <c r="KZJ1000" s="10" t="s">
        <v>109</v>
      </c>
      <c r="KZK1000" s="10" t="s">
        <v>109</v>
      </c>
      <c r="KZL1000" s="10" t="s">
        <v>109</v>
      </c>
      <c r="KZM1000" s="10" t="s">
        <v>109</v>
      </c>
      <c r="KZN1000" s="10" t="s">
        <v>109</v>
      </c>
      <c r="KZO1000" s="10" t="s">
        <v>109</v>
      </c>
      <c r="KZP1000" s="10" t="s">
        <v>109</v>
      </c>
      <c r="KZQ1000" s="10" t="s">
        <v>109</v>
      </c>
      <c r="KZR1000" s="10" t="s">
        <v>109</v>
      </c>
      <c r="KZS1000" s="10" t="s">
        <v>109</v>
      </c>
      <c r="KZT1000" s="10" t="s">
        <v>109</v>
      </c>
      <c r="KZU1000" s="10" t="s">
        <v>109</v>
      </c>
      <c r="KZV1000" s="10" t="s">
        <v>109</v>
      </c>
      <c r="KZW1000" s="10" t="s">
        <v>109</v>
      </c>
      <c r="KZX1000" s="10" t="s">
        <v>109</v>
      </c>
      <c r="KZY1000" s="10" t="s">
        <v>109</v>
      </c>
      <c r="KZZ1000" s="10" t="s">
        <v>109</v>
      </c>
      <c r="LAA1000" s="10" t="s">
        <v>109</v>
      </c>
      <c r="LAB1000" s="10" t="s">
        <v>109</v>
      </c>
      <c r="LAC1000" s="10" t="s">
        <v>109</v>
      </c>
      <c r="LAD1000" s="10" t="s">
        <v>109</v>
      </c>
      <c r="LAE1000" s="10" t="s">
        <v>109</v>
      </c>
      <c r="LAF1000" s="10" t="s">
        <v>109</v>
      </c>
      <c r="LAG1000" s="10" t="s">
        <v>109</v>
      </c>
      <c r="LAH1000" s="10" t="s">
        <v>109</v>
      </c>
      <c r="LAI1000" s="10" t="s">
        <v>109</v>
      </c>
      <c r="LAJ1000" s="10" t="s">
        <v>109</v>
      </c>
      <c r="LAK1000" s="10" t="s">
        <v>109</v>
      </c>
      <c r="LAL1000" s="10" t="s">
        <v>109</v>
      </c>
      <c r="LAM1000" s="10" t="s">
        <v>109</v>
      </c>
      <c r="LAN1000" s="10" t="s">
        <v>109</v>
      </c>
      <c r="LAO1000" s="10" t="s">
        <v>109</v>
      </c>
      <c r="LAP1000" s="10" t="s">
        <v>109</v>
      </c>
      <c r="LAQ1000" s="10" t="s">
        <v>109</v>
      </c>
      <c r="LAR1000" s="10" t="s">
        <v>109</v>
      </c>
      <c r="LAS1000" s="10" t="s">
        <v>109</v>
      </c>
      <c r="LAT1000" s="10" t="s">
        <v>109</v>
      </c>
      <c r="LAU1000" s="10" t="s">
        <v>109</v>
      </c>
      <c r="LAV1000" s="10" t="s">
        <v>109</v>
      </c>
      <c r="LAW1000" s="10" t="s">
        <v>109</v>
      </c>
      <c r="LAX1000" s="10" t="s">
        <v>109</v>
      </c>
      <c r="LAY1000" s="10" t="s">
        <v>109</v>
      </c>
      <c r="LAZ1000" s="10" t="s">
        <v>109</v>
      </c>
      <c r="LBA1000" s="10" t="s">
        <v>109</v>
      </c>
      <c r="LBB1000" s="10" t="s">
        <v>109</v>
      </c>
      <c r="LBC1000" s="10" t="s">
        <v>109</v>
      </c>
      <c r="LBD1000" s="10" t="s">
        <v>109</v>
      </c>
      <c r="LBE1000" s="10" t="s">
        <v>109</v>
      </c>
      <c r="LBF1000" s="10" t="s">
        <v>109</v>
      </c>
      <c r="LBG1000" s="10" t="s">
        <v>109</v>
      </c>
      <c r="LBH1000" s="10" t="s">
        <v>109</v>
      </c>
      <c r="LBI1000" s="10" t="s">
        <v>109</v>
      </c>
      <c r="LBJ1000" s="10" t="s">
        <v>109</v>
      </c>
      <c r="LBK1000" s="10" t="s">
        <v>109</v>
      </c>
      <c r="LBL1000" s="10" t="s">
        <v>109</v>
      </c>
      <c r="LBM1000" s="10" t="s">
        <v>109</v>
      </c>
      <c r="LBN1000" s="10" t="s">
        <v>109</v>
      </c>
      <c r="LBO1000" s="10" t="s">
        <v>109</v>
      </c>
      <c r="LBP1000" s="10" t="s">
        <v>109</v>
      </c>
      <c r="LBQ1000" s="10" t="s">
        <v>109</v>
      </c>
      <c r="LBR1000" s="10" t="s">
        <v>109</v>
      </c>
      <c r="LBS1000" s="10" t="s">
        <v>109</v>
      </c>
      <c r="LBT1000" s="10" t="s">
        <v>109</v>
      </c>
      <c r="LBU1000" s="10" t="s">
        <v>109</v>
      </c>
      <c r="LBV1000" s="10" t="s">
        <v>109</v>
      </c>
      <c r="LBW1000" s="10" t="s">
        <v>109</v>
      </c>
      <c r="LBX1000" s="10" t="s">
        <v>109</v>
      </c>
      <c r="LBY1000" s="10" t="s">
        <v>109</v>
      </c>
      <c r="LBZ1000" s="10" t="s">
        <v>109</v>
      </c>
      <c r="LCA1000" s="10" t="s">
        <v>109</v>
      </c>
      <c r="LCB1000" s="10" t="s">
        <v>109</v>
      </c>
      <c r="LCC1000" s="10" t="s">
        <v>109</v>
      </c>
      <c r="LCD1000" s="10" t="s">
        <v>109</v>
      </c>
      <c r="LCE1000" s="10" t="s">
        <v>109</v>
      </c>
      <c r="LCF1000" s="10" t="s">
        <v>109</v>
      </c>
      <c r="LCG1000" s="10" t="s">
        <v>109</v>
      </c>
      <c r="LCH1000" s="10" t="s">
        <v>109</v>
      </c>
      <c r="LCI1000" s="10" t="s">
        <v>109</v>
      </c>
      <c r="LCJ1000" s="10" t="s">
        <v>109</v>
      </c>
      <c r="LCK1000" s="10" t="s">
        <v>109</v>
      </c>
      <c r="LCL1000" s="10" t="s">
        <v>109</v>
      </c>
      <c r="LCM1000" s="10" t="s">
        <v>109</v>
      </c>
      <c r="LCN1000" s="10" t="s">
        <v>109</v>
      </c>
      <c r="LCO1000" s="10" t="s">
        <v>109</v>
      </c>
      <c r="LCP1000" s="10" t="s">
        <v>109</v>
      </c>
      <c r="LCQ1000" s="10" t="s">
        <v>109</v>
      </c>
      <c r="LCR1000" s="10" t="s">
        <v>109</v>
      </c>
      <c r="LCS1000" s="10" t="s">
        <v>109</v>
      </c>
      <c r="LCT1000" s="10" t="s">
        <v>109</v>
      </c>
      <c r="LCU1000" s="10" t="s">
        <v>109</v>
      </c>
      <c r="LCV1000" s="10" t="s">
        <v>109</v>
      </c>
      <c r="LCW1000" s="10" t="s">
        <v>109</v>
      </c>
      <c r="LCX1000" s="10" t="s">
        <v>109</v>
      </c>
      <c r="LCY1000" s="10" t="s">
        <v>109</v>
      </c>
      <c r="LCZ1000" s="10" t="s">
        <v>109</v>
      </c>
      <c r="LDA1000" s="10" t="s">
        <v>109</v>
      </c>
      <c r="LDB1000" s="10" t="s">
        <v>109</v>
      </c>
      <c r="LDC1000" s="10" t="s">
        <v>109</v>
      </c>
      <c r="LDD1000" s="10" t="s">
        <v>109</v>
      </c>
      <c r="LDE1000" s="10" t="s">
        <v>109</v>
      </c>
      <c r="LDF1000" s="10" t="s">
        <v>109</v>
      </c>
      <c r="LDG1000" s="10" t="s">
        <v>109</v>
      </c>
      <c r="LDH1000" s="10" t="s">
        <v>109</v>
      </c>
      <c r="LDI1000" s="10" t="s">
        <v>109</v>
      </c>
      <c r="LDJ1000" s="10" t="s">
        <v>109</v>
      </c>
      <c r="LDK1000" s="10" t="s">
        <v>109</v>
      </c>
      <c r="LDL1000" s="10" t="s">
        <v>109</v>
      </c>
      <c r="LDM1000" s="10" t="s">
        <v>109</v>
      </c>
      <c r="LDN1000" s="10" t="s">
        <v>109</v>
      </c>
      <c r="LDO1000" s="10" t="s">
        <v>109</v>
      </c>
      <c r="LDP1000" s="10" t="s">
        <v>109</v>
      </c>
      <c r="LDQ1000" s="10" t="s">
        <v>109</v>
      </c>
      <c r="LDR1000" s="10" t="s">
        <v>109</v>
      </c>
      <c r="LDS1000" s="10" t="s">
        <v>109</v>
      </c>
      <c r="LDT1000" s="10" t="s">
        <v>109</v>
      </c>
      <c r="LDU1000" s="10" t="s">
        <v>109</v>
      </c>
      <c r="LDV1000" s="10" t="s">
        <v>109</v>
      </c>
      <c r="LDW1000" s="10" t="s">
        <v>109</v>
      </c>
      <c r="LDX1000" s="10" t="s">
        <v>109</v>
      </c>
      <c r="LDY1000" s="10" t="s">
        <v>109</v>
      </c>
      <c r="LDZ1000" s="10" t="s">
        <v>109</v>
      </c>
      <c r="LEA1000" s="10" t="s">
        <v>109</v>
      </c>
      <c r="LEB1000" s="10" t="s">
        <v>109</v>
      </c>
      <c r="LEC1000" s="10" t="s">
        <v>109</v>
      </c>
      <c r="LED1000" s="10" t="s">
        <v>109</v>
      </c>
      <c r="LEE1000" s="10" t="s">
        <v>109</v>
      </c>
      <c r="LEF1000" s="10" t="s">
        <v>109</v>
      </c>
      <c r="LEG1000" s="10" t="s">
        <v>109</v>
      </c>
      <c r="LEH1000" s="10" t="s">
        <v>109</v>
      </c>
      <c r="LEI1000" s="10" t="s">
        <v>109</v>
      </c>
      <c r="LEJ1000" s="10" t="s">
        <v>109</v>
      </c>
      <c r="LEK1000" s="10" t="s">
        <v>109</v>
      </c>
      <c r="LEL1000" s="10" t="s">
        <v>109</v>
      </c>
      <c r="LEM1000" s="10" t="s">
        <v>109</v>
      </c>
      <c r="LEN1000" s="10" t="s">
        <v>109</v>
      </c>
      <c r="LEO1000" s="10" t="s">
        <v>109</v>
      </c>
      <c r="LEP1000" s="10" t="s">
        <v>109</v>
      </c>
      <c r="LEQ1000" s="10" t="s">
        <v>109</v>
      </c>
      <c r="LER1000" s="10" t="s">
        <v>109</v>
      </c>
      <c r="LES1000" s="10" t="s">
        <v>109</v>
      </c>
      <c r="LET1000" s="10" t="s">
        <v>109</v>
      </c>
      <c r="LEU1000" s="10" t="s">
        <v>109</v>
      </c>
      <c r="LEV1000" s="10" t="s">
        <v>109</v>
      </c>
      <c r="LEW1000" s="10" t="s">
        <v>109</v>
      </c>
      <c r="LEX1000" s="10" t="s">
        <v>109</v>
      </c>
      <c r="LEY1000" s="10" t="s">
        <v>109</v>
      </c>
      <c r="LEZ1000" s="10" t="s">
        <v>109</v>
      </c>
      <c r="LFA1000" s="10" t="s">
        <v>109</v>
      </c>
      <c r="LFB1000" s="10" t="s">
        <v>109</v>
      </c>
      <c r="LFC1000" s="10" t="s">
        <v>109</v>
      </c>
      <c r="LFD1000" s="10" t="s">
        <v>109</v>
      </c>
      <c r="LFE1000" s="10" t="s">
        <v>109</v>
      </c>
      <c r="LFF1000" s="10" t="s">
        <v>109</v>
      </c>
      <c r="LFG1000" s="10" t="s">
        <v>109</v>
      </c>
      <c r="LFH1000" s="10" t="s">
        <v>109</v>
      </c>
      <c r="LFI1000" s="10" t="s">
        <v>109</v>
      </c>
      <c r="LFJ1000" s="10" t="s">
        <v>109</v>
      </c>
      <c r="LFK1000" s="10" t="s">
        <v>109</v>
      </c>
      <c r="LFL1000" s="10" t="s">
        <v>109</v>
      </c>
      <c r="LFM1000" s="10" t="s">
        <v>109</v>
      </c>
      <c r="LFN1000" s="10" t="s">
        <v>109</v>
      </c>
      <c r="LFO1000" s="10" t="s">
        <v>109</v>
      </c>
      <c r="LFP1000" s="10" t="s">
        <v>109</v>
      </c>
      <c r="LFQ1000" s="10" t="s">
        <v>109</v>
      </c>
      <c r="LFR1000" s="10" t="s">
        <v>109</v>
      </c>
      <c r="LFS1000" s="10" t="s">
        <v>109</v>
      </c>
      <c r="LFT1000" s="10" t="s">
        <v>109</v>
      </c>
      <c r="LFU1000" s="10" t="s">
        <v>109</v>
      </c>
      <c r="LFV1000" s="10" t="s">
        <v>109</v>
      </c>
      <c r="LFW1000" s="10" t="s">
        <v>109</v>
      </c>
      <c r="LFX1000" s="10" t="s">
        <v>109</v>
      </c>
      <c r="LFY1000" s="10" t="s">
        <v>109</v>
      </c>
      <c r="LFZ1000" s="10" t="s">
        <v>109</v>
      </c>
      <c r="LGA1000" s="10" t="s">
        <v>109</v>
      </c>
      <c r="LGB1000" s="10" t="s">
        <v>109</v>
      </c>
      <c r="LGC1000" s="10" t="s">
        <v>109</v>
      </c>
      <c r="LGD1000" s="10" t="s">
        <v>109</v>
      </c>
      <c r="LGE1000" s="10" t="s">
        <v>109</v>
      </c>
      <c r="LGF1000" s="10" t="s">
        <v>109</v>
      </c>
      <c r="LGG1000" s="10" t="s">
        <v>109</v>
      </c>
      <c r="LGH1000" s="10" t="s">
        <v>109</v>
      </c>
      <c r="LGI1000" s="10" t="s">
        <v>109</v>
      </c>
      <c r="LGJ1000" s="10" t="s">
        <v>109</v>
      </c>
      <c r="LGK1000" s="10" t="s">
        <v>109</v>
      </c>
      <c r="LGL1000" s="10" t="s">
        <v>109</v>
      </c>
      <c r="LGM1000" s="10" t="s">
        <v>109</v>
      </c>
      <c r="LGN1000" s="10" t="s">
        <v>109</v>
      </c>
      <c r="LGO1000" s="10" t="s">
        <v>109</v>
      </c>
      <c r="LGP1000" s="10" t="s">
        <v>109</v>
      </c>
      <c r="LGQ1000" s="10" t="s">
        <v>109</v>
      </c>
      <c r="LGR1000" s="10" t="s">
        <v>109</v>
      </c>
      <c r="LGS1000" s="10" t="s">
        <v>109</v>
      </c>
      <c r="LGT1000" s="10" t="s">
        <v>109</v>
      </c>
      <c r="LGU1000" s="10" t="s">
        <v>109</v>
      </c>
      <c r="LGV1000" s="10" t="s">
        <v>109</v>
      </c>
      <c r="LGW1000" s="10" t="s">
        <v>109</v>
      </c>
      <c r="LGX1000" s="10" t="s">
        <v>109</v>
      </c>
      <c r="LGY1000" s="10" t="s">
        <v>109</v>
      </c>
      <c r="LGZ1000" s="10" t="s">
        <v>109</v>
      </c>
      <c r="LHA1000" s="10" t="s">
        <v>109</v>
      </c>
      <c r="LHB1000" s="10" t="s">
        <v>109</v>
      </c>
      <c r="LHC1000" s="10" t="s">
        <v>109</v>
      </c>
      <c r="LHD1000" s="10" t="s">
        <v>109</v>
      </c>
      <c r="LHE1000" s="10" t="s">
        <v>109</v>
      </c>
      <c r="LHF1000" s="10" t="s">
        <v>109</v>
      </c>
      <c r="LHG1000" s="10" t="s">
        <v>109</v>
      </c>
      <c r="LHH1000" s="10" t="s">
        <v>109</v>
      </c>
      <c r="LHI1000" s="10" t="s">
        <v>109</v>
      </c>
      <c r="LHJ1000" s="10" t="s">
        <v>109</v>
      </c>
      <c r="LHK1000" s="10" t="s">
        <v>109</v>
      </c>
      <c r="LHL1000" s="10" t="s">
        <v>109</v>
      </c>
      <c r="LHM1000" s="10" t="s">
        <v>109</v>
      </c>
      <c r="LHN1000" s="10" t="s">
        <v>109</v>
      </c>
      <c r="LHO1000" s="10" t="s">
        <v>109</v>
      </c>
      <c r="LHP1000" s="10" t="s">
        <v>109</v>
      </c>
      <c r="LHQ1000" s="10" t="s">
        <v>109</v>
      </c>
      <c r="LHR1000" s="10" t="s">
        <v>109</v>
      </c>
      <c r="LHS1000" s="10" t="s">
        <v>109</v>
      </c>
      <c r="LHT1000" s="10" t="s">
        <v>109</v>
      </c>
      <c r="LHU1000" s="10" t="s">
        <v>109</v>
      </c>
      <c r="LHV1000" s="10" t="s">
        <v>109</v>
      </c>
      <c r="LHW1000" s="10" t="s">
        <v>109</v>
      </c>
      <c r="LHX1000" s="10" t="s">
        <v>109</v>
      </c>
      <c r="LHY1000" s="10" t="s">
        <v>109</v>
      </c>
      <c r="LHZ1000" s="10" t="s">
        <v>109</v>
      </c>
      <c r="LIA1000" s="10" t="s">
        <v>109</v>
      </c>
      <c r="LIB1000" s="10" t="s">
        <v>109</v>
      </c>
      <c r="LIC1000" s="10" t="s">
        <v>109</v>
      </c>
      <c r="LID1000" s="10" t="s">
        <v>109</v>
      </c>
      <c r="LIE1000" s="10" t="s">
        <v>109</v>
      </c>
      <c r="LIF1000" s="10" t="s">
        <v>109</v>
      </c>
      <c r="LIG1000" s="10" t="s">
        <v>109</v>
      </c>
      <c r="LIH1000" s="10" t="s">
        <v>109</v>
      </c>
      <c r="LII1000" s="10" t="s">
        <v>109</v>
      </c>
      <c r="LIJ1000" s="10" t="s">
        <v>109</v>
      </c>
      <c r="LIK1000" s="10" t="s">
        <v>109</v>
      </c>
      <c r="LIL1000" s="10" t="s">
        <v>109</v>
      </c>
      <c r="LIM1000" s="10" t="s">
        <v>109</v>
      </c>
      <c r="LIN1000" s="10" t="s">
        <v>109</v>
      </c>
      <c r="LIO1000" s="10" t="s">
        <v>109</v>
      </c>
      <c r="LIP1000" s="10" t="s">
        <v>109</v>
      </c>
      <c r="LIQ1000" s="10" t="s">
        <v>109</v>
      </c>
      <c r="LIR1000" s="10" t="s">
        <v>109</v>
      </c>
      <c r="LIS1000" s="10" t="s">
        <v>109</v>
      </c>
      <c r="LIT1000" s="10" t="s">
        <v>109</v>
      </c>
      <c r="LIU1000" s="10" t="s">
        <v>109</v>
      </c>
      <c r="LIV1000" s="10" t="s">
        <v>109</v>
      </c>
      <c r="LIW1000" s="10" t="s">
        <v>109</v>
      </c>
      <c r="LIX1000" s="10" t="s">
        <v>109</v>
      </c>
      <c r="LIY1000" s="10" t="s">
        <v>109</v>
      </c>
      <c r="LIZ1000" s="10" t="s">
        <v>109</v>
      </c>
      <c r="LJA1000" s="10" t="s">
        <v>109</v>
      </c>
      <c r="LJB1000" s="10" t="s">
        <v>109</v>
      </c>
      <c r="LJC1000" s="10" t="s">
        <v>109</v>
      </c>
      <c r="LJD1000" s="10" t="s">
        <v>109</v>
      </c>
      <c r="LJE1000" s="10" t="s">
        <v>109</v>
      </c>
      <c r="LJF1000" s="10" t="s">
        <v>109</v>
      </c>
      <c r="LJG1000" s="10" t="s">
        <v>109</v>
      </c>
      <c r="LJH1000" s="10" t="s">
        <v>109</v>
      </c>
      <c r="LJI1000" s="10" t="s">
        <v>109</v>
      </c>
      <c r="LJJ1000" s="10" t="s">
        <v>109</v>
      </c>
      <c r="LJK1000" s="10" t="s">
        <v>109</v>
      </c>
      <c r="LJL1000" s="10" t="s">
        <v>109</v>
      </c>
      <c r="LJM1000" s="10" t="s">
        <v>109</v>
      </c>
      <c r="LJN1000" s="10" t="s">
        <v>109</v>
      </c>
      <c r="LJO1000" s="10" t="s">
        <v>109</v>
      </c>
      <c r="LJP1000" s="10" t="s">
        <v>109</v>
      </c>
      <c r="LJQ1000" s="10" t="s">
        <v>109</v>
      </c>
      <c r="LJR1000" s="10" t="s">
        <v>109</v>
      </c>
      <c r="LJS1000" s="10" t="s">
        <v>109</v>
      </c>
      <c r="LJT1000" s="10" t="s">
        <v>109</v>
      </c>
      <c r="LJU1000" s="10" t="s">
        <v>109</v>
      </c>
      <c r="LJV1000" s="10" t="s">
        <v>109</v>
      </c>
      <c r="LJW1000" s="10" t="s">
        <v>109</v>
      </c>
      <c r="LJX1000" s="10" t="s">
        <v>109</v>
      </c>
      <c r="LJY1000" s="10" t="s">
        <v>109</v>
      </c>
      <c r="LJZ1000" s="10" t="s">
        <v>109</v>
      </c>
      <c r="LKA1000" s="10" t="s">
        <v>109</v>
      </c>
      <c r="LKB1000" s="10" t="s">
        <v>109</v>
      </c>
      <c r="LKC1000" s="10" t="s">
        <v>109</v>
      </c>
      <c r="LKD1000" s="10" t="s">
        <v>109</v>
      </c>
      <c r="LKE1000" s="10" t="s">
        <v>109</v>
      </c>
      <c r="LKF1000" s="10" t="s">
        <v>109</v>
      </c>
      <c r="LKG1000" s="10" t="s">
        <v>109</v>
      </c>
      <c r="LKH1000" s="10" t="s">
        <v>109</v>
      </c>
      <c r="LKI1000" s="10" t="s">
        <v>109</v>
      </c>
      <c r="LKJ1000" s="10" t="s">
        <v>109</v>
      </c>
      <c r="LKK1000" s="10" t="s">
        <v>109</v>
      </c>
      <c r="LKL1000" s="10" t="s">
        <v>109</v>
      </c>
      <c r="LKM1000" s="10" t="s">
        <v>109</v>
      </c>
      <c r="LKN1000" s="10" t="s">
        <v>109</v>
      </c>
      <c r="LKO1000" s="10" t="s">
        <v>109</v>
      </c>
      <c r="LKP1000" s="10" t="s">
        <v>109</v>
      </c>
      <c r="LKQ1000" s="10" t="s">
        <v>109</v>
      </c>
      <c r="LKR1000" s="10" t="s">
        <v>109</v>
      </c>
      <c r="LKS1000" s="10" t="s">
        <v>109</v>
      </c>
      <c r="LKT1000" s="10" t="s">
        <v>109</v>
      </c>
      <c r="LKU1000" s="10" t="s">
        <v>109</v>
      </c>
      <c r="LKV1000" s="10" t="s">
        <v>109</v>
      </c>
      <c r="LKW1000" s="10" t="s">
        <v>109</v>
      </c>
      <c r="LKX1000" s="10" t="s">
        <v>109</v>
      </c>
      <c r="LKY1000" s="10" t="s">
        <v>109</v>
      </c>
      <c r="LKZ1000" s="10" t="s">
        <v>109</v>
      </c>
      <c r="LLA1000" s="10" t="s">
        <v>109</v>
      </c>
      <c r="LLB1000" s="10" t="s">
        <v>109</v>
      </c>
      <c r="LLC1000" s="10" t="s">
        <v>109</v>
      </c>
      <c r="LLD1000" s="10" t="s">
        <v>109</v>
      </c>
      <c r="LLE1000" s="10" t="s">
        <v>109</v>
      </c>
      <c r="LLF1000" s="10" t="s">
        <v>109</v>
      </c>
      <c r="LLG1000" s="10" t="s">
        <v>109</v>
      </c>
      <c r="LLH1000" s="10" t="s">
        <v>109</v>
      </c>
      <c r="LLI1000" s="10" t="s">
        <v>109</v>
      </c>
      <c r="LLJ1000" s="10" t="s">
        <v>109</v>
      </c>
      <c r="LLK1000" s="10" t="s">
        <v>109</v>
      </c>
      <c r="LLL1000" s="10" t="s">
        <v>109</v>
      </c>
      <c r="LLM1000" s="10" t="s">
        <v>109</v>
      </c>
      <c r="LLN1000" s="10" t="s">
        <v>109</v>
      </c>
      <c r="LLO1000" s="10" t="s">
        <v>109</v>
      </c>
      <c r="LLP1000" s="10" t="s">
        <v>109</v>
      </c>
      <c r="LLQ1000" s="10" t="s">
        <v>109</v>
      </c>
      <c r="LLR1000" s="10" t="s">
        <v>109</v>
      </c>
      <c r="LLS1000" s="10" t="s">
        <v>109</v>
      </c>
      <c r="LLT1000" s="10" t="s">
        <v>109</v>
      </c>
      <c r="LLU1000" s="10" t="s">
        <v>109</v>
      </c>
      <c r="LLV1000" s="10" t="s">
        <v>109</v>
      </c>
      <c r="LLW1000" s="10" t="s">
        <v>109</v>
      </c>
      <c r="LLX1000" s="10" t="s">
        <v>109</v>
      </c>
      <c r="LLY1000" s="10" t="s">
        <v>109</v>
      </c>
      <c r="LLZ1000" s="10" t="s">
        <v>109</v>
      </c>
      <c r="LMA1000" s="10" t="s">
        <v>109</v>
      </c>
      <c r="LMB1000" s="10" t="s">
        <v>109</v>
      </c>
      <c r="LMC1000" s="10" t="s">
        <v>109</v>
      </c>
      <c r="LMD1000" s="10" t="s">
        <v>109</v>
      </c>
      <c r="LME1000" s="10" t="s">
        <v>109</v>
      </c>
      <c r="LMF1000" s="10" t="s">
        <v>109</v>
      </c>
      <c r="LMG1000" s="10" t="s">
        <v>109</v>
      </c>
      <c r="LMH1000" s="10" t="s">
        <v>109</v>
      </c>
      <c r="LMI1000" s="10" t="s">
        <v>109</v>
      </c>
      <c r="LMJ1000" s="10" t="s">
        <v>109</v>
      </c>
      <c r="LMK1000" s="10" t="s">
        <v>109</v>
      </c>
      <c r="LML1000" s="10" t="s">
        <v>109</v>
      </c>
      <c r="LMM1000" s="10" t="s">
        <v>109</v>
      </c>
      <c r="LMN1000" s="10" t="s">
        <v>109</v>
      </c>
      <c r="LMO1000" s="10" t="s">
        <v>109</v>
      </c>
      <c r="LMP1000" s="10" t="s">
        <v>109</v>
      </c>
      <c r="LMQ1000" s="10" t="s">
        <v>109</v>
      </c>
      <c r="LMR1000" s="10" t="s">
        <v>109</v>
      </c>
      <c r="LMS1000" s="10" t="s">
        <v>109</v>
      </c>
      <c r="LMT1000" s="10" t="s">
        <v>109</v>
      </c>
      <c r="LMU1000" s="10" t="s">
        <v>109</v>
      </c>
      <c r="LMV1000" s="10" t="s">
        <v>109</v>
      </c>
      <c r="LMW1000" s="10" t="s">
        <v>109</v>
      </c>
      <c r="LMX1000" s="10" t="s">
        <v>109</v>
      </c>
      <c r="LMY1000" s="10" t="s">
        <v>109</v>
      </c>
      <c r="LMZ1000" s="10" t="s">
        <v>109</v>
      </c>
      <c r="LNA1000" s="10" t="s">
        <v>109</v>
      </c>
      <c r="LNB1000" s="10" t="s">
        <v>109</v>
      </c>
      <c r="LNC1000" s="10" t="s">
        <v>109</v>
      </c>
      <c r="LND1000" s="10" t="s">
        <v>109</v>
      </c>
      <c r="LNE1000" s="10" t="s">
        <v>109</v>
      </c>
      <c r="LNF1000" s="10" t="s">
        <v>109</v>
      </c>
      <c r="LNG1000" s="10" t="s">
        <v>109</v>
      </c>
      <c r="LNH1000" s="10" t="s">
        <v>109</v>
      </c>
      <c r="LNI1000" s="10" t="s">
        <v>109</v>
      </c>
      <c r="LNJ1000" s="10" t="s">
        <v>109</v>
      </c>
      <c r="LNK1000" s="10" t="s">
        <v>109</v>
      </c>
      <c r="LNL1000" s="10" t="s">
        <v>109</v>
      </c>
      <c r="LNM1000" s="10" t="s">
        <v>109</v>
      </c>
      <c r="LNN1000" s="10" t="s">
        <v>109</v>
      </c>
      <c r="LNO1000" s="10" t="s">
        <v>109</v>
      </c>
      <c r="LNP1000" s="10" t="s">
        <v>109</v>
      </c>
      <c r="LNQ1000" s="10" t="s">
        <v>109</v>
      </c>
      <c r="LNR1000" s="10" t="s">
        <v>109</v>
      </c>
      <c r="LNS1000" s="10" t="s">
        <v>109</v>
      </c>
      <c r="LNT1000" s="10" t="s">
        <v>109</v>
      </c>
      <c r="LNU1000" s="10" t="s">
        <v>109</v>
      </c>
      <c r="LNV1000" s="10" t="s">
        <v>109</v>
      </c>
      <c r="LNW1000" s="10" t="s">
        <v>109</v>
      </c>
      <c r="LNX1000" s="10" t="s">
        <v>109</v>
      </c>
      <c r="LNY1000" s="10" t="s">
        <v>109</v>
      </c>
      <c r="LNZ1000" s="10" t="s">
        <v>109</v>
      </c>
      <c r="LOA1000" s="10" t="s">
        <v>109</v>
      </c>
      <c r="LOB1000" s="10" t="s">
        <v>109</v>
      </c>
      <c r="LOC1000" s="10" t="s">
        <v>109</v>
      </c>
      <c r="LOD1000" s="10" t="s">
        <v>109</v>
      </c>
      <c r="LOE1000" s="10" t="s">
        <v>109</v>
      </c>
      <c r="LOF1000" s="10" t="s">
        <v>109</v>
      </c>
      <c r="LOG1000" s="10" t="s">
        <v>109</v>
      </c>
      <c r="LOH1000" s="10" t="s">
        <v>109</v>
      </c>
      <c r="LOI1000" s="10" t="s">
        <v>109</v>
      </c>
      <c r="LOJ1000" s="10" t="s">
        <v>109</v>
      </c>
      <c r="LOK1000" s="10" t="s">
        <v>109</v>
      </c>
      <c r="LOL1000" s="10" t="s">
        <v>109</v>
      </c>
      <c r="LOM1000" s="10" t="s">
        <v>109</v>
      </c>
      <c r="LON1000" s="10" t="s">
        <v>109</v>
      </c>
      <c r="LOO1000" s="10" t="s">
        <v>109</v>
      </c>
      <c r="LOP1000" s="10" t="s">
        <v>109</v>
      </c>
      <c r="LOQ1000" s="10" t="s">
        <v>109</v>
      </c>
      <c r="LOR1000" s="10" t="s">
        <v>109</v>
      </c>
      <c r="LOS1000" s="10" t="s">
        <v>109</v>
      </c>
      <c r="LOT1000" s="10" t="s">
        <v>109</v>
      </c>
      <c r="LOU1000" s="10" t="s">
        <v>109</v>
      </c>
      <c r="LOV1000" s="10" t="s">
        <v>109</v>
      </c>
      <c r="LOW1000" s="10" t="s">
        <v>109</v>
      </c>
      <c r="LOX1000" s="10" t="s">
        <v>109</v>
      </c>
      <c r="LOY1000" s="10" t="s">
        <v>109</v>
      </c>
      <c r="LOZ1000" s="10" t="s">
        <v>109</v>
      </c>
      <c r="LPA1000" s="10" t="s">
        <v>109</v>
      </c>
      <c r="LPB1000" s="10" t="s">
        <v>109</v>
      </c>
      <c r="LPC1000" s="10" t="s">
        <v>109</v>
      </c>
      <c r="LPD1000" s="10" t="s">
        <v>109</v>
      </c>
      <c r="LPE1000" s="10" t="s">
        <v>109</v>
      </c>
      <c r="LPF1000" s="10" t="s">
        <v>109</v>
      </c>
      <c r="LPG1000" s="10" t="s">
        <v>109</v>
      </c>
      <c r="LPH1000" s="10" t="s">
        <v>109</v>
      </c>
      <c r="LPI1000" s="10" t="s">
        <v>109</v>
      </c>
      <c r="LPJ1000" s="10" t="s">
        <v>109</v>
      </c>
      <c r="LPK1000" s="10" t="s">
        <v>109</v>
      </c>
      <c r="LPL1000" s="10" t="s">
        <v>109</v>
      </c>
      <c r="LPM1000" s="10" t="s">
        <v>109</v>
      </c>
      <c r="LPN1000" s="10" t="s">
        <v>109</v>
      </c>
      <c r="LPO1000" s="10" t="s">
        <v>109</v>
      </c>
      <c r="LPP1000" s="10" t="s">
        <v>109</v>
      </c>
      <c r="LPQ1000" s="10" t="s">
        <v>109</v>
      </c>
      <c r="LPR1000" s="10" t="s">
        <v>109</v>
      </c>
      <c r="LPS1000" s="10" t="s">
        <v>109</v>
      </c>
      <c r="LPT1000" s="10" t="s">
        <v>109</v>
      </c>
      <c r="LPU1000" s="10" t="s">
        <v>109</v>
      </c>
      <c r="LPV1000" s="10" t="s">
        <v>109</v>
      </c>
      <c r="LPW1000" s="10" t="s">
        <v>109</v>
      </c>
      <c r="LPX1000" s="10" t="s">
        <v>109</v>
      </c>
      <c r="LPY1000" s="10" t="s">
        <v>109</v>
      </c>
      <c r="LPZ1000" s="10" t="s">
        <v>109</v>
      </c>
      <c r="LQA1000" s="10" t="s">
        <v>109</v>
      </c>
      <c r="LQB1000" s="10" t="s">
        <v>109</v>
      </c>
      <c r="LQC1000" s="10" t="s">
        <v>109</v>
      </c>
      <c r="LQD1000" s="10" t="s">
        <v>109</v>
      </c>
      <c r="LQE1000" s="10" t="s">
        <v>109</v>
      </c>
      <c r="LQF1000" s="10" t="s">
        <v>109</v>
      </c>
      <c r="LQG1000" s="10" t="s">
        <v>109</v>
      </c>
      <c r="LQH1000" s="10" t="s">
        <v>109</v>
      </c>
      <c r="LQI1000" s="10" t="s">
        <v>109</v>
      </c>
      <c r="LQJ1000" s="10" t="s">
        <v>109</v>
      </c>
      <c r="LQK1000" s="10" t="s">
        <v>109</v>
      </c>
      <c r="LQL1000" s="10" t="s">
        <v>109</v>
      </c>
      <c r="LQM1000" s="10" t="s">
        <v>109</v>
      </c>
      <c r="LQN1000" s="10" t="s">
        <v>109</v>
      </c>
      <c r="LQO1000" s="10" t="s">
        <v>109</v>
      </c>
      <c r="LQP1000" s="10" t="s">
        <v>109</v>
      </c>
      <c r="LQQ1000" s="10" t="s">
        <v>109</v>
      </c>
      <c r="LQR1000" s="10" t="s">
        <v>109</v>
      </c>
      <c r="LQS1000" s="10" t="s">
        <v>109</v>
      </c>
      <c r="LQT1000" s="10" t="s">
        <v>109</v>
      </c>
      <c r="LQU1000" s="10" t="s">
        <v>109</v>
      </c>
      <c r="LQV1000" s="10" t="s">
        <v>109</v>
      </c>
      <c r="LQW1000" s="10" t="s">
        <v>109</v>
      </c>
      <c r="LQX1000" s="10" t="s">
        <v>109</v>
      </c>
      <c r="LQY1000" s="10" t="s">
        <v>109</v>
      </c>
      <c r="LQZ1000" s="10" t="s">
        <v>109</v>
      </c>
      <c r="LRA1000" s="10" t="s">
        <v>109</v>
      </c>
      <c r="LRB1000" s="10" t="s">
        <v>109</v>
      </c>
      <c r="LRC1000" s="10" t="s">
        <v>109</v>
      </c>
      <c r="LRD1000" s="10" t="s">
        <v>109</v>
      </c>
      <c r="LRE1000" s="10" t="s">
        <v>109</v>
      </c>
      <c r="LRF1000" s="10" t="s">
        <v>109</v>
      </c>
      <c r="LRG1000" s="10" t="s">
        <v>109</v>
      </c>
      <c r="LRH1000" s="10" t="s">
        <v>109</v>
      </c>
      <c r="LRI1000" s="10" t="s">
        <v>109</v>
      </c>
      <c r="LRJ1000" s="10" t="s">
        <v>109</v>
      </c>
      <c r="LRK1000" s="10" t="s">
        <v>109</v>
      </c>
      <c r="LRL1000" s="10" t="s">
        <v>109</v>
      </c>
      <c r="LRM1000" s="10" t="s">
        <v>109</v>
      </c>
      <c r="LRN1000" s="10" t="s">
        <v>109</v>
      </c>
      <c r="LRO1000" s="10" t="s">
        <v>109</v>
      </c>
      <c r="LRP1000" s="10" t="s">
        <v>109</v>
      </c>
      <c r="LRQ1000" s="10" t="s">
        <v>109</v>
      </c>
      <c r="LRR1000" s="10" t="s">
        <v>109</v>
      </c>
      <c r="LRS1000" s="10" t="s">
        <v>109</v>
      </c>
      <c r="LRT1000" s="10" t="s">
        <v>109</v>
      </c>
      <c r="LRU1000" s="10" t="s">
        <v>109</v>
      </c>
      <c r="LRV1000" s="10" t="s">
        <v>109</v>
      </c>
      <c r="LRW1000" s="10" t="s">
        <v>109</v>
      </c>
      <c r="LRX1000" s="10" t="s">
        <v>109</v>
      </c>
      <c r="LRY1000" s="10" t="s">
        <v>109</v>
      </c>
      <c r="LRZ1000" s="10" t="s">
        <v>109</v>
      </c>
      <c r="LSA1000" s="10" t="s">
        <v>109</v>
      </c>
      <c r="LSB1000" s="10" t="s">
        <v>109</v>
      </c>
      <c r="LSC1000" s="10" t="s">
        <v>109</v>
      </c>
      <c r="LSD1000" s="10" t="s">
        <v>109</v>
      </c>
      <c r="LSE1000" s="10" t="s">
        <v>109</v>
      </c>
      <c r="LSF1000" s="10" t="s">
        <v>109</v>
      </c>
      <c r="LSG1000" s="10" t="s">
        <v>109</v>
      </c>
      <c r="LSH1000" s="10" t="s">
        <v>109</v>
      </c>
      <c r="LSI1000" s="10" t="s">
        <v>109</v>
      </c>
      <c r="LSJ1000" s="10" t="s">
        <v>109</v>
      </c>
      <c r="LSK1000" s="10" t="s">
        <v>109</v>
      </c>
      <c r="LSL1000" s="10" t="s">
        <v>109</v>
      </c>
      <c r="LSM1000" s="10" t="s">
        <v>109</v>
      </c>
      <c r="LSN1000" s="10" t="s">
        <v>109</v>
      </c>
      <c r="LSO1000" s="10" t="s">
        <v>109</v>
      </c>
      <c r="LSP1000" s="10" t="s">
        <v>109</v>
      </c>
      <c r="LSQ1000" s="10" t="s">
        <v>109</v>
      </c>
      <c r="LSR1000" s="10" t="s">
        <v>109</v>
      </c>
      <c r="LSS1000" s="10" t="s">
        <v>109</v>
      </c>
      <c r="LST1000" s="10" t="s">
        <v>109</v>
      </c>
      <c r="LSU1000" s="10" t="s">
        <v>109</v>
      </c>
      <c r="LSV1000" s="10" t="s">
        <v>109</v>
      </c>
      <c r="LSW1000" s="10" t="s">
        <v>109</v>
      </c>
      <c r="LSX1000" s="10" t="s">
        <v>109</v>
      </c>
      <c r="LSY1000" s="10" t="s">
        <v>109</v>
      </c>
      <c r="LSZ1000" s="10" t="s">
        <v>109</v>
      </c>
      <c r="LTA1000" s="10" t="s">
        <v>109</v>
      </c>
      <c r="LTB1000" s="10" t="s">
        <v>109</v>
      </c>
      <c r="LTC1000" s="10" t="s">
        <v>109</v>
      </c>
      <c r="LTD1000" s="10" t="s">
        <v>109</v>
      </c>
      <c r="LTE1000" s="10" t="s">
        <v>109</v>
      </c>
      <c r="LTF1000" s="10" t="s">
        <v>109</v>
      </c>
      <c r="LTG1000" s="10" t="s">
        <v>109</v>
      </c>
      <c r="LTH1000" s="10" t="s">
        <v>109</v>
      </c>
      <c r="LTI1000" s="10" t="s">
        <v>109</v>
      </c>
      <c r="LTJ1000" s="10" t="s">
        <v>109</v>
      </c>
      <c r="LTK1000" s="10" t="s">
        <v>109</v>
      </c>
      <c r="LTL1000" s="10" t="s">
        <v>109</v>
      </c>
      <c r="LTM1000" s="10" t="s">
        <v>109</v>
      </c>
      <c r="LTN1000" s="10" t="s">
        <v>109</v>
      </c>
      <c r="LTO1000" s="10" t="s">
        <v>109</v>
      </c>
      <c r="LTP1000" s="10" t="s">
        <v>109</v>
      </c>
      <c r="LTQ1000" s="10" t="s">
        <v>109</v>
      </c>
      <c r="LTR1000" s="10" t="s">
        <v>109</v>
      </c>
      <c r="LTS1000" s="10" t="s">
        <v>109</v>
      </c>
      <c r="LTT1000" s="10" t="s">
        <v>109</v>
      </c>
      <c r="LTU1000" s="10" t="s">
        <v>109</v>
      </c>
      <c r="LTV1000" s="10" t="s">
        <v>109</v>
      </c>
      <c r="LTW1000" s="10" t="s">
        <v>109</v>
      </c>
      <c r="LTX1000" s="10" t="s">
        <v>109</v>
      </c>
      <c r="LTY1000" s="10" t="s">
        <v>109</v>
      </c>
      <c r="LTZ1000" s="10" t="s">
        <v>109</v>
      </c>
      <c r="LUA1000" s="10" t="s">
        <v>109</v>
      </c>
      <c r="LUB1000" s="10" t="s">
        <v>109</v>
      </c>
      <c r="LUC1000" s="10" t="s">
        <v>109</v>
      </c>
      <c r="LUD1000" s="10" t="s">
        <v>109</v>
      </c>
      <c r="LUE1000" s="10" t="s">
        <v>109</v>
      </c>
      <c r="LUF1000" s="10" t="s">
        <v>109</v>
      </c>
      <c r="LUG1000" s="10" t="s">
        <v>109</v>
      </c>
      <c r="LUH1000" s="10" t="s">
        <v>109</v>
      </c>
      <c r="LUI1000" s="10" t="s">
        <v>109</v>
      </c>
      <c r="LUJ1000" s="10" t="s">
        <v>109</v>
      </c>
      <c r="LUK1000" s="10" t="s">
        <v>109</v>
      </c>
      <c r="LUL1000" s="10" t="s">
        <v>109</v>
      </c>
      <c r="LUM1000" s="10" t="s">
        <v>109</v>
      </c>
      <c r="LUN1000" s="10" t="s">
        <v>109</v>
      </c>
      <c r="LUO1000" s="10" t="s">
        <v>109</v>
      </c>
      <c r="LUP1000" s="10" t="s">
        <v>109</v>
      </c>
      <c r="LUQ1000" s="10" t="s">
        <v>109</v>
      </c>
      <c r="LUR1000" s="10" t="s">
        <v>109</v>
      </c>
      <c r="LUS1000" s="10" t="s">
        <v>109</v>
      </c>
      <c r="LUT1000" s="10" t="s">
        <v>109</v>
      </c>
      <c r="LUU1000" s="10" t="s">
        <v>109</v>
      </c>
      <c r="LUV1000" s="10" t="s">
        <v>109</v>
      </c>
      <c r="LUW1000" s="10" t="s">
        <v>109</v>
      </c>
      <c r="LUX1000" s="10" t="s">
        <v>109</v>
      </c>
      <c r="LUY1000" s="10" t="s">
        <v>109</v>
      </c>
      <c r="LUZ1000" s="10" t="s">
        <v>109</v>
      </c>
      <c r="LVA1000" s="10" t="s">
        <v>109</v>
      </c>
      <c r="LVB1000" s="10" t="s">
        <v>109</v>
      </c>
      <c r="LVC1000" s="10" t="s">
        <v>109</v>
      </c>
      <c r="LVD1000" s="10" t="s">
        <v>109</v>
      </c>
      <c r="LVE1000" s="10" t="s">
        <v>109</v>
      </c>
      <c r="LVF1000" s="10" t="s">
        <v>109</v>
      </c>
      <c r="LVG1000" s="10" t="s">
        <v>109</v>
      </c>
      <c r="LVH1000" s="10" t="s">
        <v>109</v>
      </c>
      <c r="LVI1000" s="10" t="s">
        <v>109</v>
      </c>
      <c r="LVJ1000" s="10" t="s">
        <v>109</v>
      </c>
      <c r="LVK1000" s="10" t="s">
        <v>109</v>
      </c>
      <c r="LVL1000" s="10" t="s">
        <v>109</v>
      </c>
      <c r="LVM1000" s="10" t="s">
        <v>109</v>
      </c>
      <c r="LVN1000" s="10" t="s">
        <v>109</v>
      </c>
      <c r="LVO1000" s="10" t="s">
        <v>109</v>
      </c>
      <c r="LVP1000" s="10" t="s">
        <v>109</v>
      </c>
      <c r="LVQ1000" s="10" t="s">
        <v>109</v>
      </c>
      <c r="LVR1000" s="10" t="s">
        <v>109</v>
      </c>
      <c r="LVS1000" s="10" t="s">
        <v>109</v>
      </c>
      <c r="LVT1000" s="10" t="s">
        <v>109</v>
      </c>
      <c r="LVU1000" s="10" t="s">
        <v>109</v>
      </c>
      <c r="LVV1000" s="10" t="s">
        <v>109</v>
      </c>
      <c r="LVW1000" s="10" t="s">
        <v>109</v>
      </c>
      <c r="LVX1000" s="10" t="s">
        <v>109</v>
      </c>
      <c r="LVY1000" s="10" t="s">
        <v>109</v>
      </c>
      <c r="LVZ1000" s="10" t="s">
        <v>109</v>
      </c>
      <c r="LWA1000" s="10" t="s">
        <v>109</v>
      </c>
      <c r="LWB1000" s="10" t="s">
        <v>109</v>
      </c>
      <c r="LWC1000" s="10" t="s">
        <v>109</v>
      </c>
      <c r="LWD1000" s="10" t="s">
        <v>109</v>
      </c>
      <c r="LWE1000" s="10" t="s">
        <v>109</v>
      </c>
      <c r="LWF1000" s="10" t="s">
        <v>109</v>
      </c>
      <c r="LWG1000" s="10" t="s">
        <v>109</v>
      </c>
      <c r="LWH1000" s="10" t="s">
        <v>109</v>
      </c>
      <c r="LWI1000" s="10" t="s">
        <v>109</v>
      </c>
      <c r="LWJ1000" s="10" t="s">
        <v>109</v>
      </c>
      <c r="LWK1000" s="10" t="s">
        <v>109</v>
      </c>
      <c r="LWL1000" s="10" t="s">
        <v>109</v>
      </c>
      <c r="LWM1000" s="10" t="s">
        <v>109</v>
      </c>
      <c r="LWN1000" s="10" t="s">
        <v>109</v>
      </c>
      <c r="LWO1000" s="10" t="s">
        <v>109</v>
      </c>
      <c r="LWP1000" s="10" t="s">
        <v>109</v>
      </c>
      <c r="LWQ1000" s="10" t="s">
        <v>109</v>
      </c>
      <c r="LWR1000" s="10" t="s">
        <v>109</v>
      </c>
      <c r="LWS1000" s="10" t="s">
        <v>109</v>
      </c>
      <c r="LWT1000" s="10" t="s">
        <v>109</v>
      </c>
      <c r="LWU1000" s="10" t="s">
        <v>109</v>
      </c>
      <c r="LWV1000" s="10" t="s">
        <v>109</v>
      </c>
      <c r="LWW1000" s="10" t="s">
        <v>109</v>
      </c>
      <c r="LWX1000" s="10" t="s">
        <v>109</v>
      </c>
      <c r="LWY1000" s="10" t="s">
        <v>109</v>
      </c>
      <c r="LWZ1000" s="10" t="s">
        <v>109</v>
      </c>
      <c r="LXA1000" s="10" t="s">
        <v>109</v>
      </c>
      <c r="LXB1000" s="10" t="s">
        <v>109</v>
      </c>
      <c r="LXC1000" s="10" t="s">
        <v>109</v>
      </c>
      <c r="LXD1000" s="10" t="s">
        <v>109</v>
      </c>
      <c r="LXE1000" s="10" t="s">
        <v>109</v>
      </c>
      <c r="LXF1000" s="10" t="s">
        <v>109</v>
      </c>
      <c r="LXG1000" s="10" t="s">
        <v>109</v>
      </c>
      <c r="LXH1000" s="10" t="s">
        <v>109</v>
      </c>
      <c r="LXI1000" s="10" t="s">
        <v>109</v>
      </c>
      <c r="LXJ1000" s="10" t="s">
        <v>109</v>
      </c>
      <c r="LXK1000" s="10" t="s">
        <v>109</v>
      </c>
      <c r="LXL1000" s="10" t="s">
        <v>109</v>
      </c>
      <c r="LXM1000" s="10" t="s">
        <v>109</v>
      </c>
      <c r="LXN1000" s="10" t="s">
        <v>109</v>
      </c>
      <c r="LXO1000" s="10" t="s">
        <v>109</v>
      </c>
      <c r="LXP1000" s="10" t="s">
        <v>109</v>
      </c>
      <c r="LXQ1000" s="10" t="s">
        <v>109</v>
      </c>
      <c r="LXR1000" s="10" t="s">
        <v>109</v>
      </c>
      <c r="LXS1000" s="10" t="s">
        <v>109</v>
      </c>
      <c r="LXT1000" s="10" t="s">
        <v>109</v>
      </c>
      <c r="LXU1000" s="10" t="s">
        <v>109</v>
      </c>
      <c r="LXV1000" s="10" t="s">
        <v>109</v>
      </c>
      <c r="LXW1000" s="10" t="s">
        <v>109</v>
      </c>
      <c r="LXX1000" s="10" t="s">
        <v>109</v>
      </c>
      <c r="LXY1000" s="10" t="s">
        <v>109</v>
      </c>
      <c r="LXZ1000" s="10" t="s">
        <v>109</v>
      </c>
      <c r="LYA1000" s="10" t="s">
        <v>109</v>
      </c>
      <c r="LYB1000" s="10" t="s">
        <v>109</v>
      </c>
      <c r="LYC1000" s="10" t="s">
        <v>109</v>
      </c>
      <c r="LYD1000" s="10" t="s">
        <v>109</v>
      </c>
      <c r="LYE1000" s="10" t="s">
        <v>109</v>
      </c>
      <c r="LYF1000" s="10" t="s">
        <v>109</v>
      </c>
      <c r="LYG1000" s="10" t="s">
        <v>109</v>
      </c>
      <c r="LYH1000" s="10" t="s">
        <v>109</v>
      </c>
      <c r="LYI1000" s="10" t="s">
        <v>109</v>
      </c>
      <c r="LYJ1000" s="10" t="s">
        <v>109</v>
      </c>
      <c r="LYK1000" s="10" t="s">
        <v>109</v>
      </c>
      <c r="LYL1000" s="10" t="s">
        <v>109</v>
      </c>
      <c r="LYM1000" s="10" t="s">
        <v>109</v>
      </c>
      <c r="LYN1000" s="10" t="s">
        <v>109</v>
      </c>
      <c r="LYO1000" s="10" t="s">
        <v>109</v>
      </c>
      <c r="LYP1000" s="10" t="s">
        <v>109</v>
      </c>
      <c r="LYQ1000" s="10" t="s">
        <v>109</v>
      </c>
      <c r="LYR1000" s="10" t="s">
        <v>109</v>
      </c>
      <c r="LYS1000" s="10" t="s">
        <v>109</v>
      </c>
      <c r="LYT1000" s="10" t="s">
        <v>109</v>
      </c>
      <c r="LYU1000" s="10" t="s">
        <v>109</v>
      </c>
      <c r="LYV1000" s="10" t="s">
        <v>109</v>
      </c>
      <c r="LYW1000" s="10" t="s">
        <v>109</v>
      </c>
      <c r="LYX1000" s="10" t="s">
        <v>109</v>
      </c>
      <c r="LYY1000" s="10" t="s">
        <v>109</v>
      </c>
      <c r="LYZ1000" s="10" t="s">
        <v>109</v>
      </c>
      <c r="LZA1000" s="10" t="s">
        <v>109</v>
      </c>
      <c r="LZB1000" s="10" t="s">
        <v>109</v>
      </c>
      <c r="LZC1000" s="10" t="s">
        <v>109</v>
      </c>
      <c r="LZD1000" s="10" t="s">
        <v>109</v>
      </c>
      <c r="LZE1000" s="10" t="s">
        <v>109</v>
      </c>
      <c r="LZF1000" s="10" t="s">
        <v>109</v>
      </c>
      <c r="LZG1000" s="10" t="s">
        <v>109</v>
      </c>
      <c r="LZH1000" s="10" t="s">
        <v>109</v>
      </c>
      <c r="LZI1000" s="10" t="s">
        <v>109</v>
      </c>
      <c r="LZJ1000" s="10" t="s">
        <v>109</v>
      </c>
      <c r="LZK1000" s="10" t="s">
        <v>109</v>
      </c>
      <c r="LZL1000" s="10" t="s">
        <v>109</v>
      </c>
      <c r="LZM1000" s="10" t="s">
        <v>109</v>
      </c>
      <c r="LZN1000" s="10" t="s">
        <v>109</v>
      </c>
      <c r="LZO1000" s="10" t="s">
        <v>109</v>
      </c>
      <c r="LZP1000" s="10" t="s">
        <v>109</v>
      </c>
      <c r="LZQ1000" s="10" t="s">
        <v>109</v>
      </c>
      <c r="LZR1000" s="10" t="s">
        <v>109</v>
      </c>
      <c r="LZS1000" s="10" t="s">
        <v>109</v>
      </c>
      <c r="LZT1000" s="10" t="s">
        <v>109</v>
      </c>
      <c r="LZU1000" s="10" t="s">
        <v>109</v>
      </c>
      <c r="LZV1000" s="10" t="s">
        <v>109</v>
      </c>
      <c r="LZW1000" s="10" t="s">
        <v>109</v>
      </c>
      <c r="LZX1000" s="10" t="s">
        <v>109</v>
      </c>
      <c r="LZY1000" s="10" t="s">
        <v>109</v>
      </c>
      <c r="LZZ1000" s="10" t="s">
        <v>109</v>
      </c>
      <c r="MAA1000" s="10" t="s">
        <v>109</v>
      </c>
      <c r="MAB1000" s="10" t="s">
        <v>109</v>
      </c>
      <c r="MAC1000" s="10" t="s">
        <v>109</v>
      </c>
      <c r="MAD1000" s="10" t="s">
        <v>109</v>
      </c>
      <c r="MAE1000" s="10" t="s">
        <v>109</v>
      </c>
      <c r="MAF1000" s="10" t="s">
        <v>109</v>
      </c>
      <c r="MAG1000" s="10" t="s">
        <v>109</v>
      </c>
      <c r="MAH1000" s="10" t="s">
        <v>109</v>
      </c>
      <c r="MAI1000" s="10" t="s">
        <v>109</v>
      </c>
      <c r="MAJ1000" s="10" t="s">
        <v>109</v>
      </c>
      <c r="MAK1000" s="10" t="s">
        <v>109</v>
      </c>
      <c r="MAL1000" s="10" t="s">
        <v>109</v>
      </c>
      <c r="MAM1000" s="10" t="s">
        <v>109</v>
      </c>
      <c r="MAN1000" s="10" t="s">
        <v>109</v>
      </c>
      <c r="MAO1000" s="10" t="s">
        <v>109</v>
      </c>
      <c r="MAP1000" s="10" t="s">
        <v>109</v>
      </c>
      <c r="MAQ1000" s="10" t="s">
        <v>109</v>
      </c>
      <c r="MAR1000" s="10" t="s">
        <v>109</v>
      </c>
      <c r="MAS1000" s="10" t="s">
        <v>109</v>
      </c>
      <c r="MAT1000" s="10" t="s">
        <v>109</v>
      </c>
      <c r="MAU1000" s="10" t="s">
        <v>109</v>
      </c>
      <c r="MAV1000" s="10" t="s">
        <v>109</v>
      </c>
      <c r="MAW1000" s="10" t="s">
        <v>109</v>
      </c>
      <c r="MAX1000" s="10" t="s">
        <v>109</v>
      </c>
      <c r="MAY1000" s="10" t="s">
        <v>109</v>
      </c>
      <c r="MAZ1000" s="10" t="s">
        <v>109</v>
      </c>
      <c r="MBA1000" s="10" t="s">
        <v>109</v>
      </c>
      <c r="MBB1000" s="10" t="s">
        <v>109</v>
      </c>
      <c r="MBC1000" s="10" t="s">
        <v>109</v>
      </c>
      <c r="MBD1000" s="10" t="s">
        <v>109</v>
      </c>
      <c r="MBE1000" s="10" t="s">
        <v>109</v>
      </c>
      <c r="MBF1000" s="10" t="s">
        <v>109</v>
      </c>
      <c r="MBG1000" s="10" t="s">
        <v>109</v>
      </c>
      <c r="MBH1000" s="10" t="s">
        <v>109</v>
      </c>
      <c r="MBI1000" s="10" t="s">
        <v>109</v>
      </c>
      <c r="MBJ1000" s="10" t="s">
        <v>109</v>
      </c>
      <c r="MBK1000" s="10" t="s">
        <v>109</v>
      </c>
      <c r="MBL1000" s="10" t="s">
        <v>109</v>
      </c>
      <c r="MBM1000" s="10" t="s">
        <v>109</v>
      </c>
      <c r="MBN1000" s="10" t="s">
        <v>109</v>
      </c>
      <c r="MBO1000" s="10" t="s">
        <v>109</v>
      </c>
      <c r="MBP1000" s="10" t="s">
        <v>109</v>
      </c>
      <c r="MBQ1000" s="10" t="s">
        <v>109</v>
      </c>
      <c r="MBR1000" s="10" t="s">
        <v>109</v>
      </c>
      <c r="MBS1000" s="10" t="s">
        <v>109</v>
      </c>
      <c r="MBT1000" s="10" t="s">
        <v>109</v>
      </c>
      <c r="MBU1000" s="10" t="s">
        <v>109</v>
      </c>
      <c r="MBV1000" s="10" t="s">
        <v>109</v>
      </c>
      <c r="MBW1000" s="10" t="s">
        <v>109</v>
      </c>
      <c r="MBX1000" s="10" t="s">
        <v>109</v>
      </c>
      <c r="MBY1000" s="10" t="s">
        <v>109</v>
      </c>
      <c r="MBZ1000" s="10" t="s">
        <v>109</v>
      </c>
      <c r="MCA1000" s="10" t="s">
        <v>109</v>
      </c>
      <c r="MCB1000" s="10" t="s">
        <v>109</v>
      </c>
      <c r="MCC1000" s="10" t="s">
        <v>109</v>
      </c>
      <c r="MCD1000" s="10" t="s">
        <v>109</v>
      </c>
      <c r="MCE1000" s="10" t="s">
        <v>109</v>
      </c>
      <c r="MCF1000" s="10" t="s">
        <v>109</v>
      </c>
      <c r="MCG1000" s="10" t="s">
        <v>109</v>
      </c>
      <c r="MCH1000" s="10" t="s">
        <v>109</v>
      </c>
      <c r="MCI1000" s="10" t="s">
        <v>109</v>
      </c>
      <c r="MCJ1000" s="10" t="s">
        <v>109</v>
      </c>
      <c r="MCK1000" s="10" t="s">
        <v>109</v>
      </c>
      <c r="MCL1000" s="10" t="s">
        <v>109</v>
      </c>
      <c r="MCM1000" s="10" t="s">
        <v>109</v>
      </c>
      <c r="MCN1000" s="10" t="s">
        <v>109</v>
      </c>
      <c r="MCO1000" s="10" t="s">
        <v>109</v>
      </c>
      <c r="MCP1000" s="10" t="s">
        <v>109</v>
      </c>
      <c r="MCQ1000" s="10" t="s">
        <v>109</v>
      </c>
      <c r="MCR1000" s="10" t="s">
        <v>109</v>
      </c>
      <c r="MCS1000" s="10" t="s">
        <v>109</v>
      </c>
      <c r="MCT1000" s="10" t="s">
        <v>109</v>
      </c>
      <c r="MCU1000" s="10" t="s">
        <v>109</v>
      </c>
      <c r="MCV1000" s="10" t="s">
        <v>109</v>
      </c>
      <c r="MCW1000" s="10" t="s">
        <v>109</v>
      </c>
      <c r="MCX1000" s="10" t="s">
        <v>109</v>
      </c>
      <c r="MCY1000" s="10" t="s">
        <v>109</v>
      </c>
      <c r="MCZ1000" s="10" t="s">
        <v>109</v>
      </c>
      <c r="MDA1000" s="10" t="s">
        <v>109</v>
      </c>
      <c r="MDB1000" s="10" t="s">
        <v>109</v>
      </c>
      <c r="MDC1000" s="10" t="s">
        <v>109</v>
      </c>
      <c r="MDD1000" s="10" t="s">
        <v>109</v>
      </c>
      <c r="MDE1000" s="10" t="s">
        <v>109</v>
      </c>
      <c r="MDF1000" s="10" t="s">
        <v>109</v>
      </c>
      <c r="MDG1000" s="10" t="s">
        <v>109</v>
      </c>
      <c r="MDH1000" s="10" t="s">
        <v>109</v>
      </c>
      <c r="MDI1000" s="10" t="s">
        <v>109</v>
      </c>
      <c r="MDJ1000" s="10" t="s">
        <v>109</v>
      </c>
      <c r="MDK1000" s="10" t="s">
        <v>109</v>
      </c>
      <c r="MDL1000" s="10" t="s">
        <v>109</v>
      </c>
      <c r="MDM1000" s="10" t="s">
        <v>109</v>
      </c>
      <c r="MDN1000" s="10" t="s">
        <v>109</v>
      </c>
      <c r="MDO1000" s="10" t="s">
        <v>109</v>
      </c>
      <c r="MDP1000" s="10" t="s">
        <v>109</v>
      </c>
      <c r="MDQ1000" s="10" t="s">
        <v>109</v>
      </c>
      <c r="MDR1000" s="10" t="s">
        <v>109</v>
      </c>
      <c r="MDS1000" s="10" t="s">
        <v>109</v>
      </c>
      <c r="MDT1000" s="10" t="s">
        <v>109</v>
      </c>
      <c r="MDU1000" s="10" t="s">
        <v>109</v>
      </c>
      <c r="MDV1000" s="10" t="s">
        <v>109</v>
      </c>
      <c r="MDW1000" s="10" t="s">
        <v>109</v>
      </c>
      <c r="MDX1000" s="10" t="s">
        <v>109</v>
      </c>
      <c r="MDY1000" s="10" t="s">
        <v>109</v>
      </c>
      <c r="MDZ1000" s="10" t="s">
        <v>109</v>
      </c>
      <c r="MEA1000" s="10" t="s">
        <v>109</v>
      </c>
      <c r="MEB1000" s="10" t="s">
        <v>109</v>
      </c>
      <c r="MEC1000" s="10" t="s">
        <v>109</v>
      </c>
      <c r="MED1000" s="10" t="s">
        <v>109</v>
      </c>
      <c r="MEE1000" s="10" t="s">
        <v>109</v>
      </c>
      <c r="MEF1000" s="10" t="s">
        <v>109</v>
      </c>
      <c r="MEG1000" s="10" t="s">
        <v>109</v>
      </c>
      <c r="MEH1000" s="10" t="s">
        <v>109</v>
      </c>
      <c r="MEI1000" s="10" t="s">
        <v>109</v>
      </c>
      <c r="MEJ1000" s="10" t="s">
        <v>109</v>
      </c>
      <c r="MEK1000" s="10" t="s">
        <v>109</v>
      </c>
      <c r="MEL1000" s="10" t="s">
        <v>109</v>
      </c>
      <c r="MEM1000" s="10" t="s">
        <v>109</v>
      </c>
      <c r="MEN1000" s="10" t="s">
        <v>109</v>
      </c>
      <c r="MEO1000" s="10" t="s">
        <v>109</v>
      </c>
      <c r="MEP1000" s="10" t="s">
        <v>109</v>
      </c>
      <c r="MEQ1000" s="10" t="s">
        <v>109</v>
      </c>
      <c r="MER1000" s="10" t="s">
        <v>109</v>
      </c>
      <c r="MES1000" s="10" t="s">
        <v>109</v>
      </c>
      <c r="MET1000" s="10" t="s">
        <v>109</v>
      </c>
      <c r="MEU1000" s="10" t="s">
        <v>109</v>
      </c>
      <c r="MEV1000" s="10" t="s">
        <v>109</v>
      </c>
      <c r="MEW1000" s="10" t="s">
        <v>109</v>
      </c>
      <c r="MEX1000" s="10" t="s">
        <v>109</v>
      </c>
      <c r="MEY1000" s="10" t="s">
        <v>109</v>
      </c>
      <c r="MEZ1000" s="10" t="s">
        <v>109</v>
      </c>
      <c r="MFA1000" s="10" t="s">
        <v>109</v>
      </c>
      <c r="MFB1000" s="10" t="s">
        <v>109</v>
      </c>
      <c r="MFC1000" s="10" t="s">
        <v>109</v>
      </c>
      <c r="MFD1000" s="10" t="s">
        <v>109</v>
      </c>
      <c r="MFE1000" s="10" t="s">
        <v>109</v>
      </c>
      <c r="MFF1000" s="10" t="s">
        <v>109</v>
      </c>
      <c r="MFG1000" s="10" t="s">
        <v>109</v>
      </c>
      <c r="MFH1000" s="10" t="s">
        <v>109</v>
      </c>
      <c r="MFI1000" s="10" t="s">
        <v>109</v>
      </c>
      <c r="MFJ1000" s="10" t="s">
        <v>109</v>
      </c>
      <c r="MFK1000" s="10" t="s">
        <v>109</v>
      </c>
      <c r="MFL1000" s="10" t="s">
        <v>109</v>
      </c>
      <c r="MFM1000" s="10" t="s">
        <v>109</v>
      </c>
      <c r="MFN1000" s="10" t="s">
        <v>109</v>
      </c>
      <c r="MFO1000" s="10" t="s">
        <v>109</v>
      </c>
      <c r="MFP1000" s="10" t="s">
        <v>109</v>
      </c>
      <c r="MFQ1000" s="10" t="s">
        <v>109</v>
      </c>
      <c r="MFR1000" s="10" t="s">
        <v>109</v>
      </c>
      <c r="MFS1000" s="10" t="s">
        <v>109</v>
      </c>
      <c r="MFT1000" s="10" t="s">
        <v>109</v>
      </c>
      <c r="MFU1000" s="10" t="s">
        <v>109</v>
      </c>
      <c r="MFV1000" s="10" t="s">
        <v>109</v>
      </c>
      <c r="MFW1000" s="10" t="s">
        <v>109</v>
      </c>
      <c r="MFX1000" s="10" t="s">
        <v>109</v>
      </c>
      <c r="MFY1000" s="10" t="s">
        <v>109</v>
      </c>
      <c r="MFZ1000" s="10" t="s">
        <v>109</v>
      </c>
      <c r="MGA1000" s="10" t="s">
        <v>109</v>
      </c>
      <c r="MGB1000" s="10" t="s">
        <v>109</v>
      </c>
      <c r="MGC1000" s="10" t="s">
        <v>109</v>
      </c>
      <c r="MGD1000" s="10" t="s">
        <v>109</v>
      </c>
      <c r="MGE1000" s="10" t="s">
        <v>109</v>
      </c>
      <c r="MGF1000" s="10" t="s">
        <v>109</v>
      </c>
      <c r="MGG1000" s="10" t="s">
        <v>109</v>
      </c>
      <c r="MGH1000" s="10" t="s">
        <v>109</v>
      </c>
      <c r="MGI1000" s="10" t="s">
        <v>109</v>
      </c>
      <c r="MGJ1000" s="10" t="s">
        <v>109</v>
      </c>
      <c r="MGK1000" s="10" t="s">
        <v>109</v>
      </c>
      <c r="MGL1000" s="10" t="s">
        <v>109</v>
      </c>
      <c r="MGM1000" s="10" t="s">
        <v>109</v>
      </c>
      <c r="MGN1000" s="10" t="s">
        <v>109</v>
      </c>
      <c r="MGO1000" s="10" t="s">
        <v>109</v>
      </c>
      <c r="MGP1000" s="10" t="s">
        <v>109</v>
      </c>
      <c r="MGQ1000" s="10" t="s">
        <v>109</v>
      </c>
      <c r="MGR1000" s="10" t="s">
        <v>109</v>
      </c>
      <c r="MGS1000" s="10" t="s">
        <v>109</v>
      </c>
      <c r="MGT1000" s="10" t="s">
        <v>109</v>
      </c>
      <c r="MGU1000" s="10" t="s">
        <v>109</v>
      </c>
      <c r="MGV1000" s="10" t="s">
        <v>109</v>
      </c>
      <c r="MGW1000" s="10" t="s">
        <v>109</v>
      </c>
      <c r="MGX1000" s="10" t="s">
        <v>109</v>
      </c>
      <c r="MGY1000" s="10" t="s">
        <v>109</v>
      </c>
      <c r="MGZ1000" s="10" t="s">
        <v>109</v>
      </c>
      <c r="MHA1000" s="10" t="s">
        <v>109</v>
      </c>
      <c r="MHB1000" s="10" t="s">
        <v>109</v>
      </c>
      <c r="MHC1000" s="10" t="s">
        <v>109</v>
      </c>
      <c r="MHD1000" s="10" t="s">
        <v>109</v>
      </c>
      <c r="MHE1000" s="10" t="s">
        <v>109</v>
      </c>
      <c r="MHF1000" s="10" t="s">
        <v>109</v>
      </c>
      <c r="MHG1000" s="10" t="s">
        <v>109</v>
      </c>
      <c r="MHH1000" s="10" t="s">
        <v>109</v>
      </c>
      <c r="MHI1000" s="10" t="s">
        <v>109</v>
      </c>
      <c r="MHJ1000" s="10" t="s">
        <v>109</v>
      </c>
      <c r="MHK1000" s="10" t="s">
        <v>109</v>
      </c>
      <c r="MHL1000" s="10" t="s">
        <v>109</v>
      </c>
      <c r="MHM1000" s="10" t="s">
        <v>109</v>
      </c>
      <c r="MHN1000" s="10" t="s">
        <v>109</v>
      </c>
      <c r="MHO1000" s="10" t="s">
        <v>109</v>
      </c>
      <c r="MHP1000" s="10" t="s">
        <v>109</v>
      </c>
      <c r="MHQ1000" s="10" t="s">
        <v>109</v>
      </c>
      <c r="MHR1000" s="10" t="s">
        <v>109</v>
      </c>
      <c r="MHS1000" s="10" t="s">
        <v>109</v>
      </c>
      <c r="MHT1000" s="10" t="s">
        <v>109</v>
      </c>
      <c r="MHU1000" s="10" t="s">
        <v>109</v>
      </c>
      <c r="MHV1000" s="10" t="s">
        <v>109</v>
      </c>
      <c r="MHW1000" s="10" t="s">
        <v>109</v>
      </c>
      <c r="MHX1000" s="10" t="s">
        <v>109</v>
      </c>
      <c r="MHY1000" s="10" t="s">
        <v>109</v>
      </c>
      <c r="MHZ1000" s="10" t="s">
        <v>109</v>
      </c>
      <c r="MIA1000" s="10" t="s">
        <v>109</v>
      </c>
      <c r="MIB1000" s="10" t="s">
        <v>109</v>
      </c>
      <c r="MIC1000" s="10" t="s">
        <v>109</v>
      </c>
      <c r="MID1000" s="10" t="s">
        <v>109</v>
      </c>
      <c r="MIE1000" s="10" t="s">
        <v>109</v>
      </c>
      <c r="MIF1000" s="10" t="s">
        <v>109</v>
      </c>
      <c r="MIG1000" s="10" t="s">
        <v>109</v>
      </c>
      <c r="MIH1000" s="10" t="s">
        <v>109</v>
      </c>
      <c r="MII1000" s="10" t="s">
        <v>109</v>
      </c>
      <c r="MIJ1000" s="10" t="s">
        <v>109</v>
      </c>
      <c r="MIK1000" s="10" t="s">
        <v>109</v>
      </c>
      <c r="MIL1000" s="10" t="s">
        <v>109</v>
      </c>
      <c r="MIM1000" s="10" t="s">
        <v>109</v>
      </c>
      <c r="MIN1000" s="10" t="s">
        <v>109</v>
      </c>
      <c r="MIO1000" s="10" t="s">
        <v>109</v>
      </c>
      <c r="MIP1000" s="10" t="s">
        <v>109</v>
      </c>
      <c r="MIQ1000" s="10" t="s">
        <v>109</v>
      </c>
      <c r="MIR1000" s="10" t="s">
        <v>109</v>
      </c>
      <c r="MIS1000" s="10" t="s">
        <v>109</v>
      </c>
      <c r="MIT1000" s="10" t="s">
        <v>109</v>
      </c>
      <c r="MIU1000" s="10" t="s">
        <v>109</v>
      </c>
      <c r="MIV1000" s="10" t="s">
        <v>109</v>
      </c>
      <c r="MIW1000" s="10" t="s">
        <v>109</v>
      </c>
      <c r="MIX1000" s="10" t="s">
        <v>109</v>
      </c>
      <c r="MIY1000" s="10" t="s">
        <v>109</v>
      </c>
      <c r="MIZ1000" s="10" t="s">
        <v>109</v>
      </c>
      <c r="MJA1000" s="10" t="s">
        <v>109</v>
      </c>
      <c r="MJB1000" s="10" t="s">
        <v>109</v>
      </c>
      <c r="MJC1000" s="10" t="s">
        <v>109</v>
      </c>
      <c r="MJD1000" s="10" t="s">
        <v>109</v>
      </c>
      <c r="MJE1000" s="10" t="s">
        <v>109</v>
      </c>
      <c r="MJF1000" s="10" t="s">
        <v>109</v>
      </c>
      <c r="MJG1000" s="10" t="s">
        <v>109</v>
      </c>
      <c r="MJH1000" s="10" t="s">
        <v>109</v>
      </c>
      <c r="MJI1000" s="10" t="s">
        <v>109</v>
      </c>
      <c r="MJJ1000" s="10" t="s">
        <v>109</v>
      </c>
      <c r="MJK1000" s="10" t="s">
        <v>109</v>
      </c>
      <c r="MJL1000" s="10" t="s">
        <v>109</v>
      </c>
      <c r="MJM1000" s="10" t="s">
        <v>109</v>
      </c>
      <c r="MJN1000" s="10" t="s">
        <v>109</v>
      </c>
      <c r="MJO1000" s="10" t="s">
        <v>109</v>
      </c>
      <c r="MJP1000" s="10" t="s">
        <v>109</v>
      </c>
      <c r="MJQ1000" s="10" t="s">
        <v>109</v>
      </c>
      <c r="MJR1000" s="10" t="s">
        <v>109</v>
      </c>
      <c r="MJS1000" s="10" t="s">
        <v>109</v>
      </c>
      <c r="MJT1000" s="10" t="s">
        <v>109</v>
      </c>
      <c r="MJU1000" s="10" t="s">
        <v>109</v>
      </c>
      <c r="MJV1000" s="10" t="s">
        <v>109</v>
      </c>
      <c r="MJW1000" s="10" t="s">
        <v>109</v>
      </c>
      <c r="MJX1000" s="10" t="s">
        <v>109</v>
      </c>
      <c r="MJY1000" s="10" t="s">
        <v>109</v>
      </c>
      <c r="MJZ1000" s="10" t="s">
        <v>109</v>
      </c>
      <c r="MKA1000" s="10" t="s">
        <v>109</v>
      </c>
      <c r="MKB1000" s="10" t="s">
        <v>109</v>
      </c>
      <c r="MKC1000" s="10" t="s">
        <v>109</v>
      </c>
      <c r="MKD1000" s="10" t="s">
        <v>109</v>
      </c>
      <c r="MKE1000" s="10" t="s">
        <v>109</v>
      </c>
      <c r="MKF1000" s="10" t="s">
        <v>109</v>
      </c>
      <c r="MKG1000" s="10" t="s">
        <v>109</v>
      </c>
      <c r="MKH1000" s="10" t="s">
        <v>109</v>
      </c>
      <c r="MKI1000" s="10" t="s">
        <v>109</v>
      </c>
      <c r="MKJ1000" s="10" t="s">
        <v>109</v>
      </c>
      <c r="MKK1000" s="10" t="s">
        <v>109</v>
      </c>
      <c r="MKL1000" s="10" t="s">
        <v>109</v>
      </c>
      <c r="MKM1000" s="10" t="s">
        <v>109</v>
      </c>
      <c r="MKN1000" s="10" t="s">
        <v>109</v>
      </c>
      <c r="MKO1000" s="10" t="s">
        <v>109</v>
      </c>
      <c r="MKP1000" s="10" t="s">
        <v>109</v>
      </c>
      <c r="MKQ1000" s="10" t="s">
        <v>109</v>
      </c>
      <c r="MKR1000" s="10" t="s">
        <v>109</v>
      </c>
      <c r="MKS1000" s="10" t="s">
        <v>109</v>
      </c>
      <c r="MKT1000" s="10" t="s">
        <v>109</v>
      </c>
      <c r="MKU1000" s="10" t="s">
        <v>109</v>
      </c>
      <c r="MKV1000" s="10" t="s">
        <v>109</v>
      </c>
      <c r="MKW1000" s="10" t="s">
        <v>109</v>
      </c>
      <c r="MKX1000" s="10" t="s">
        <v>109</v>
      </c>
      <c r="MKY1000" s="10" t="s">
        <v>109</v>
      </c>
      <c r="MKZ1000" s="10" t="s">
        <v>109</v>
      </c>
      <c r="MLA1000" s="10" t="s">
        <v>109</v>
      </c>
      <c r="MLB1000" s="10" t="s">
        <v>109</v>
      </c>
      <c r="MLC1000" s="10" t="s">
        <v>109</v>
      </c>
      <c r="MLD1000" s="10" t="s">
        <v>109</v>
      </c>
      <c r="MLE1000" s="10" t="s">
        <v>109</v>
      </c>
      <c r="MLF1000" s="10" t="s">
        <v>109</v>
      </c>
      <c r="MLG1000" s="10" t="s">
        <v>109</v>
      </c>
      <c r="MLH1000" s="10" t="s">
        <v>109</v>
      </c>
      <c r="MLI1000" s="10" t="s">
        <v>109</v>
      </c>
      <c r="MLJ1000" s="10" t="s">
        <v>109</v>
      </c>
      <c r="MLK1000" s="10" t="s">
        <v>109</v>
      </c>
      <c r="MLL1000" s="10" t="s">
        <v>109</v>
      </c>
      <c r="MLM1000" s="10" t="s">
        <v>109</v>
      </c>
      <c r="MLN1000" s="10" t="s">
        <v>109</v>
      </c>
      <c r="MLO1000" s="10" t="s">
        <v>109</v>
      </c>
      <c r="MLP1000" s="10" t="s">
        <v>109</v>
      </c>
      <c r="MLQ1000" s="10" t="s">
        <v>109</v>
      </c>
      <c r="MLR1000" s="10" t="s">
        <v>109</v>
      </c>
      <c r="MLS1000" s="10" t="s">
        <v>109</v>
      </c>
      <c r="MLT1000" s="10" t="s">
        <v>109</v>
      </c>
      <c r="MLU1000" s="10" t="s">
        <v>109</v>
      </c>
      <c r="MLV1000" s="10" t="s">
        <v>109</v>
      </c>
      <c r="MLW1000" s="10" t="s">
        <v>109</v>
      </c>
      <c r="MLX1000" s="10" t="s">
        <v>109</v>
      </c>
      <c r="MLY1000" s="10" t="s">
        <v>109</v>
      </c>
      <c r="MLZ1000" s="10" t="s">
        <v>109</v>
      </c>
      <c r="MMA1000" s="10" t="s">
        <v>109</v>
      </c>
      <c r="MMB1000" s="10" t="s">
        <v>109</v>
      </c>
      <c r="MMC1000" s="10" t="s">
        <v>109</v>
      </c>
      <c r="MMD1000" s="10" t="s">
        <v>109</v>
      </c>
      <c r="MME1000" s="10" t="s">
        <v>109</v>
      </c>
      <c r="MMF1000" s="10" t="s">
        <v>109</v>
      </c>
      <c r="MMG1000" s="10" t="s">
        <v>109</v>
      </c>
      <c r="MMH1000" s="10" t="s">
        <v>109</v>
      </c>
      <c r="MMI1000" s="10" t="s">
        <v>109</v>
      </c>
      <c r="MMJ1000" s="10" t="s">
        <v>109</v>
      </c>
      <c r="MMK1000" s="10" t="s">
        <v>109</v>
      </c>
      <c r="MML1000" s="10" t="s">
        <v>109</v>
      </c>
      <c r="MMM1000" s="10" t="s">
        <v>109</v>
      </c>
      <c r="MMN1000" s="10" t="s">
        <v>109</v>
      </c>
      <c r="MMO1000" s="10" t="s">
        <v>109</v>
      </c>
      <c r="MMP1000" s="10" t="s">
        <v>109</v>
      </c>
      <c r="MMQ1000" s="10" t="s">
        <v>109</v>
      </c>
      <c r="MMR1000" s="10" t="s">
        <v>109</v>
      </c>
      <c r="MMS1000" s="10" t="s">
        <v>109</v>
      </c>
      <c r="MMT1000" s="10" t="s">
        <v>109</v>
      </c>
      <c r="MMU1000" s="10" t="s">
        <v>109</v>
      </c>
      <c r="MMV1000" s="10" t="s">
        <v>109</v>
      </c>
      <c r="MMW1000" s="10" t="s">
        <v>109</v>
      </c>
      <c r="MMX1000" s="10" t="s">
        <v>109</v>
      </c>
      <c r="MMY1000" s="10" t="s">
        <v>109</v>
      </c>
      <c r="MMZ1000" s="10" t="s">
        <v>109</v>
      </c>
      <c r="MNA1000" s="10" t="s">
        <v>109</v>
      </c>
      <c r="MNB1000" s="10" t="s">
        <v>109</v>
      </c>
      <c r="MNC1000" s="10" t="s">
        <v>109</v>
      </c>
      <c r="MND1000" s="10" t="s">
        <v>109</v>
      </c>
      <c r="MNE1000" s="10" t="s">
        <v>109</v>
      </c>
      <c r="MNF1000" s="10" t="s">
        <v>109</v>
      </c>
      <c r="MNG1000" s="10" t="s">
        <v>109</v>
      </c>
      <c r="MNH1000" s="10" t="s">
        <v>109</v>
      </c>
      <c r="MNI1000" s="10" t="s">
        <v>109</v>
      </c>
      <c r="MNJ1000" s="10" t="s">
        <v>109</v>
      </c>
      <c r="MNK1000" s="10" t="s">
        <v>109</v>
      </c>
      <c r="MNL1000" s="10" t="s">
        <v>109</v>
      </c>
      <c r="MNM1000" s="10" t="s">
        <v>109</v>
      </c>
      <c r="MNN1000" s="10" t="s">
        <v>109</v>
      </c>
      <c r="MNO1000" s="10" t="s">
        <v>109</v>
      </c>
      <c r="MNP1000" s="10" t="s">
        <v>109</v>
      </c>
      <c r="MNQ1000" s="10" t="s">
        <v>109</v>
      </c>
      <c r="MNR1000" s="10" t="s">
        <v>109</v>
      </c>
      <c r="MNS1000" s="10" t="s">
        <v>109</v>
      </c>
      <c r="MNT1000" s="10" t="s">
        <v>109</v>
      </c>
      <c r="MNU1000" s="10" t="s">
        <v>109</v>
      </c>
      <c r="MNV1000" s="10" t="s">
        <v>109</v>
      </c>
      <c r="MNW1000" s="10" t="s">
        <v>109</v>
      </c>
      <c r="MNX1000" s="10" t="s">
        <v>109</v>
      </c>
      <c r="MNY1000" s="10" t="s">
        <v>109</v>
      </c>
      <c r="MNZ1000" s="10" t="s">
        <v>109</v>
      </c>
      <c r="MOA1000" s="10" t="s">
        <v>109</v>
      </c>
      <c r="MOB1000" s="10" t="s">
        <v>109</v>
      </c>
      <c r="MOC1000" s="10" t="s">
        <v>109</v>
      </c>
      <c r="MOD1000" s="10" t="s">
        <v>109</v>
      </c>
      <c r="MOE1000" s="10" t="s">
        <v>109</v>
      </c>
      <c r="MOF1000" s="10" t="s">
        <v>109</v>
      </c>
      <c r="MOG1000" s="10" t="s">
        <v>109</v>
      </c>
      <c r="MOH1000" s="10" t="s">
        <v>109</v>
      </c>
      <c r="MOI1000" s="10" t="s">
        <v>109</v>
      </c>
      <c r="MOJ1000" s="10" t="s">
        <v>109</v>
      </c>
      <c r="MOK1000" s="10" t="s">
        <v>109</v>
      </c>
      <c r="MOL1000" s="10" t="s">
        <v>109</v>
      </c>
      <c r="MOM1000" s="10" t="s">
        <v>109</v>
      </c>
      <c r="MON1000" s="10" t="s">
        <v>109</v>
      </c>
      <c r="MOO1000" s="10" t="s">
        <v>109</v>
      </c>
      <c r="MOP1000" s="10" t="s">
        <v>109</v>
      </c>
      <c r="MOQ1000" s="10" t="s">
        <v>109</v>
      </c>
      <c r="MOR1000" s="10" t="s">
        <v>109</v>
      </c>
      <c r="MOS1000" s="10" t="s">
        <v>109</v>
      </c>
      <c r="MOT1000" s="10" t="s">
        <v>109</v>
      </c>
      <c r="MOU1000" s="10" t="s">
        <v>109</v>
      </c>
      <c r="MOV1000" s="10" t="s">
        <v>109</v>
      </c>
      <c r="MOW1000" s="10" t="s">
        <v>109</v>
      </c>
      <c r="MOX1000" s="10" t="s">
        <v>109</v>
      </c>
      <c r="MOY1000" s="10" t="s">
        <v>109</v>
      </c>
      <c r="MOZ1000" s="10" t="s">
        <v>109</v>
      </c>
      <c r="MPA1000" s="10" t="s">
        <v>109</v>
      </c>
      <c r="MPB1000" s="10" t="s">
        <v>109</v>
      </c>
      <c r="MPC1000" s="10" t="s">
        <v>109</v>
      </c>
      <c r="MPD1000" s="10" t="s">
        <v>109</v>
      </c>
      <c r="MPE1000" s="10" t="s">
        <v>109</v>
      </c>
      <c r="MPF1000" s="10" t="s">
        <v>109</v>
      </c>
      <c r="MPG1000" s="10" t="s">
        <v>109</v>
      </c>
      <c r="MPH1000" s="10" t="s">
        <v>109</v>
      </c>
      <c r="MPI1000" s="10" t="s">
        <v>109</v>
      </c>
      <c r="MPJ1000" s="10" t="s">
        <v>109</v>
      </c>
      <c r="MPK1000" s="10" t="s">
        <v>109</v>
      </c>
      <c r="MPL1000" s="10" t="s">
        <v>109</v>
      </c>
      <c r="MPM1000" s="10" t="s">
        <v>109</v>
      </c>
      <c r="MPN1000" s="10" t="s">
        <v>109</v>
      </c>
      <c r="MPO1000" s="10" t="s">
        <v>109</v>
      </c>
      <c r="MPP1000" s="10" t="s">
        <v>109</v>
      </c>
      <c r="MPQ1000" s="10" t="s">
        <v>109</v>
      </c>
      <c r="MPR1000" s="10" t="s">
        <v>109</v>
      </c>
      <c r="MPS1000" s="10" t="s">
        <v>109</v>
      </c>
      <c r="MPT1000" s="10" t="s">
        <v>109</v>
      </c>
      <c r="MPU1000" s="10" t="s">
        <v>109</v>
      </c>
      <c r="MPV1000" s="10" t="s">
        <v>109</v>
      </c>
      <c r="MPW1000" s="10" t="s">
        <v>109</v>
      </c>
      <c r="MPX1000" s="10" t="s">
        <v>109</v>
      </c>
      <c r="MPY1000" s="10" t="s">
        <v>109</v>
      </c>
      <c r="MPZ1000" s="10" t="s">
        <v>109</v>
      </c>
      <c r="MQA1000" s="10" t="s">
        <v>109</v>
      </c>
      <c r="MQB1000" s="10" t="s">
        <v>109</v>
      </c>
      <c r="MQC1000" s="10" t="s">
        <v>109</v>
      </c>
      <c r="MQD1000" s="10" t="s">
        <v>109</v>
      </c>
      <c r="MQE1000" s="10" t="s">
        <v>109</v>
      </c>
      <c r="MQF1000" s="10" t="s">
        <v>109</v>
      </c>
      <c r="MQG1000" s="10" t="s">
        <v>109</v>
      </c>
      <c r="MQH1000" s="10" t="s">
        <v>109</v>
      </c>
      <c r="MQI1000" s="10" t="s">
        <v>109</v>
      </c>
      <c r="MQJ1000" s="10" t="s">
        <v>109</v>
      </c>
      <c r="MQK1000" s="10" t="s">
        <v>109</v>
      </c>
      <c r="MQL1000" s="10" t="s">
        <v>109</v>
      </c>
      <c r="MQM1000" s="10" t="s">
        <v>109</v>
      </c>
      <c r="MQN1000" s="10" t="s">
        <v>109</v>
      </c>
      <c r="MQO1000" s="10" t="s">
        <v>109</v>
      </c>
      <c r="MQP1000" s="10" t="s">
        <v>109</v>
      </c>
      <c r="MQQ1000" s="10" t="s">
        <v>109</v>
      </c>
      <c r="MQR1000" s="10" t="s">
        <v>109</v>
      </c>
      <c r="MQS1000" s="10" t="s">
        <v>109</v>
      </c>
      <c r="MQT1000" s="10" t="s">
        <v>109</v>
      </c>
      <c r="MQU1000" s="10" t="s">
        <v>109</v>
      </c>
      <c r="MQV1000" s="10" t="s">
        <v>109</v>
      </c>
      <c r="MQW1000" s="10" t="s">
        <v>109</v>
      </c>
      <c r="MQX1000" s="10" t="s">
        <v>109</v>
      </c>
      <c r="MQY1000" s="10" t="s">
        <v>109</v>
      </c>
      <c r="MQZ1000" s="10" t="s">
        <v>109</v>
      </c>
      <c r="MRA1000" s="10" t="s">
        <v>109</v>
      </c>
      <c r="MRB1000" s="10" t="s">
        <v>109</v>
      </c>
      <c r="MRC1000" s="10" t="s">
        <v>109</v>
      </c>
      <c r="MRD1000" s="10" t="s">
        <v>109</v>
      </c>
      <c r="MRE1000" s="10" t="s">
        <v>109</v>
      </c>
      <c r="MRF1000" s="10" t="s">
        <v>109</v>
      </c>
      <c r="MRG1000" s="10" t="s">
        <v>109</v>
      </c>
      <c r="MRH1000" s="10" t="s">
        <v>109</v>
      </c>
      <c r="MRI1000" s="10" t="s">
        <v>109</v>
      </c>
      <c r="MRJ1000" s="10" t="s">
        <v>109</v>
      </c>
      <c r="MRK1000" s="10" t="s">
        <v>109</v>
      </c>
      <c r="MRL1000" s="10" t="s">
        <v>109</v>
      </c>
      <c r="MRM1000" s="10" t="s">
        <v>109</v>
      </c>
      <c r="MRN1000" s="10" t="s">
        <v>109</v>
      </c>
      <c r="MRO1000" s="10" t="s">
        <v>109</v>
      </c>
      <c r="MRP1000" s="10" t="s">
        <v>109</v>
      </c>
      <c r="MRQ1000" s="10" t="s">
        <v>109</v>
      </c>
      <c r="MRR1000" s="10" t="s">
        <v>109</v>
      </c>
      <c r="MRS1000" s="10" t="s">
        <v>109</v>
      </c>
      <c r="MRT1000" s="10" t="s">
        <v>109</v>
      </c>
      <c r="MRU1000" s="10" t="s">
        <v>109</v>
      </c>
      <c r="MRV1000" s="10" t="s">
        <v>109</v>
      </c>
      <c r="MRW1000" s="10" t="s">
        <v>109</v>
      </c>
      <c r="MRX1000" s="10" t="s">
        <v>109</v>
      </c>
      <c r="MRY1000" s="10" t="s">
        <v>109</v>
      </c>
      <c r="MRZ1000" s="10" t="s">
        <v>109</v>
      </c>
      <c r="MSA1000" s="10" t="s">
        <v>109</v>
      </c>
      <c r="MSB1000" s="10" t="s">
        <v>109</v>
      </c>
      <c r="MSC1000" s="10" t="s">
        <v>109</v>
      </c>
      <c r="MSD1000" s="10" t="s">
        <v>109</v>
      </c>
      <c r="MSE1000" s="10" t="s">
        <v>109</v>
      </c>
      <c r="MSF1000" s="10" t="s">
        <v>109</v>
      </c>
      <c r="MSG1000" s="10" t="s">
        <v>109</v>
      </c>
      <c r="MSH1000" s="10" t="s">
        <v>109</v>
      </c>
      <c r="MSI1000" s="10" t="s">
        <v>109</v>
      </c>
      <c r="MSJ1000" s="10" t="s">
        <v>109</v>
      </c>
      <c r="MSK1000" s="10" t="s">
        <v>109</v>
      </c>
      <c r="MSL1000" s="10" t="s">
        <v>109</v>
      </c>
      <c r="MSM1000" s="10" t="s">
        <v>109</v>
      </c>
      <c r="MSN1000" s="10" t="s">
        <v>109</v>
      </c>
      <c r="MSO1000" s="10" t="s">
        <v>109</v>
      </c>
      <c r="MSP1000" s="10" t="s">
        <v>109</v>
      </c>
      <c r="MSQ1000" s="10" t="s">
        <v>109</v>
      </c>
      <c r="MSR1000" s="10" t="s">
        <v>109</v>
      </c>
      <c r="MSS1000" s="10" t="s">
        <v>109</v>
      </c>
      <c r="MST1000" s="10" t="s">
        <v>109</v>
      </c>
      <c r="MSU1000" s="10" t="s">
        <v>109</v>
      </c>
      <c r="MSV1000" s="10" t="s">
        <v>109</v>
      </c>
      <c r="MSW1000" s="10" t="s">
        <v>109</v>
      </c>
      <c r="MSX1000" s="10" t="s">
        <v>109</v>
      </c>
      <c r="MSY1000" s="10" t="s">
        <v>109</v>
      </c>
      <c r="MSZ1000" s="10" t="s">
        <v>109</v>
      </c>
      <c r="MTA1000" s="10" t="s">
        <v>109</v>
      </c>
      <c r="MTB1000" s="10" t="s">
        <v>109</v>
      </c>
      <c r="MTC1000" s="10" t="s">
        <v>109</v>
      </c>
      <c r="MTD1000" s="10" t="s">
        <v>109</v>
      </c>
      <c r="MTE1000" s="10" t="s">
        <v>109</v>
      </c>
      <c r="MTF1000" s="10" t="s">
        <v>109</v>
      </c>
      <c r="MTG1000" s="10" t="s">
        <v>109</v>
      </c>
      <c r="MTH1000" s="10" t="s">
        <v>109</v>
      </c>
      <c r="MTI1000" s="10" t="s">
        <v>109</v>
      </c>
      <c r="MTJ1000" s="10" t="s">
        <v>109</v>
      </c>
      <c r="MTK1000" s="10" t="s">
        <v>109</v>
      </c>
      <c r="MTL1000" s="10" t="s">
        <v>109</v>
      </c>
      <c r="MTM1000" s="10" t="s">
        <v>109</v>
      </c>
      <c r="MTN1000" s="10" t="s">
        <v>109</v>
      </c>
      <c r="MTO1000" s="10" t="s">
        <v>109</v>
      </c>
      <c r="MTP1000" s="10" t="s">
        <v>109</v>
      </c>
      <c r="MTQ1000" s="10" t="s">
        <v>109</v>
      </c>
      <c r="MTR1000" s="10" t="s">
        <v>109</v>
      </c>
      <c r="MTS1000" s="10" t="s">
        <v>109</v>
      </c>
      <c r="MTT1000" s="10" t="s">
        <v>109</v>
      </c>
      <c r="MTU1000" s="10" t="s">
        <v>109</v>
      </c>
      <c r="MTV1000" s="10" t="s">
        <v>109</v>
      </c>
      <c r="MTW1000" s="10" t="s">
        <v>109</v>
      </c>
      <c r="MTX1000" s="10" t="s">
        <v>109</v>
      </c>
      <c r="MTY1000" s="10" t="s">
        <v>109</v>
      </c>
      <c r="MTZ1000" s="10" t="s">
        <v>109</v>
      </c>
      <c r="MUA1000" s="10" t="s">
        <v>109</v>
      </c>
      <c r="MUB1000" s="10" t="s">
        <v>109</v>
      </c>
      <c r="MUC1000" s="10" t="s">
        <v>109</v>
      </c>
      <c r="MUD1000" s="10" t="s">
        <v>109</v>
      </c>
      <c r="MUE1000" s="10" t="s">
        <v>109</v>
      </c>
      <c r="MUF1000" s="10" t="s">
        <v>109</v>
      </c>
      <c r="MUG1000" s="10" t="s">
        <v>109</v>
      </c>
      <c r="MUH1000" s="10" t="s">
        <v>109</v>
      </c>
      <c r="MUI1000" s="10" t="s">
        <v>109</v>
      </c>
      <c r="MUJ1000" s="10" t="s">
        <v>109</v>
      </c>
      <c r="MUK1000" s="10" t="s">
        <v>109</v>
      </c>
      <c r="MUL1000" s="10" t="s">
        <v>109</v>
      </c>
      <c r="MUM1000" s="10" t="s">
        <v>109</v>
      </c>
      <c r="MUN1000" s="10" t="s">
        <v>109</v>
      </c>
      <c r="MUO1000" s="10" t="s">
        <v>109</v>
      </c>
      <c r="MUP1000" s="10" t="s">
        <v>109</v>
      </c>
      <c r="MUQ1000" s="10" t="s">
        <v>109</v>
      </c>
      <c r="MUR1000" s="10" t="s">
        <v>109</v>
      </c>
      <c r="MUS1000" s="10" t="s">
        <v>109</v>
      </c>
      <c r="MUT1000" s="10" t="s">
        <v>109</v>
      </c>
      <c r="MUU1000" s="10" t="s">
        <v>109</v>
      </c>
      <c r="MUV1000" s="10" t="s">
        <v>109</v>
      </c>
      <c r="MUW1000" s="10" t="s">
        <v>109</v>
      </c>
      <c r="MUX1000" s="10" t="s">
        <v>109</v>
      </c>
      <c r="MUY1000" s="10" t="s">
        <v>109</v>
      </c>
      <c r="MUZ1000" s="10" t="s">
        <v>109</v>
      </c>
      <c r="MVA1000" s="10" t="s">
        <v>109</v>
      </c>
      <c r="MVB1000" s="10" t="s">
        <v>109</v>
      </c>
      <c r="MVC1000" s="10" t="s">
        <v>109</v>
      </c>
      <c r="MVD1000" s="10" t="s">
        <v>109</v>
      </c>
      <c r="MVE1000" s="10" t="s">
        <v>109</v>
      </c>
      <c r="MVF1000" s="10" t="s">
        <v>109</v>
      </c>
      <c r="MVG1000" s="10" t="s">
        <v>109</v>
      </c>
      <c r="MVH1000" s="10" t="s">
        <v>109</v>
      </c>
      <c r="MVI1000" s="10" t="s">
        <v>109</v>
      </c>
      <c r="MVJ1000" s="10" t="s">
        <v>109</v>
      </c>
      <c r="MVK1000" s="10" t="s">
        <v>109</v>
      </c>
      <c r="MVL1000" s="10" t="s">
        <v>109</v>
      </c>
      <c r="MVM1000" s="10" t="s">
        <v>109</v>
      </c>
      <c r="MVN1000" s="10" t="s">
        <v>109</v>
      </c>
      <c r="MVO1000" s="10" t="s">
        <v>109</v>
      </c>
      <c r="MVP1000" s="10" t="s">
        <v>109</v>
      </c>
      <c r="MVQ1000" s="10" t="s">
        <v>109</v>
      </c>
      <c r="MVR1000" s="10" t="s">
        <v>109</v>
      </c>
      <c r="MVS1000" s="10" t="s">
        <v>109</v>
      </c>
      <c r="MVT1000" s="10" t="s">
        <v>109</v>
      </c>
      <c r="MVU1000" s="10" t="s">
        <v>109</v>
      </c>
      <c r="MVV1000" s="10" t="s">
        <v>109</v>
      </c>
      <c r="MVW1000" s="10" t="s">
        <v>109</v>
      </c>
      <c r="MVX1000" s="10" t="s">
        <v>109</v>
      </c>
      <c r="MVY1000" s="10" t="s">
        <v>109</v>
      </c>
      <c r="MVZ1000" s="10" t="s">
        <v>109</v>
      </c>
      <c r="MWA1000" s="10" t="s">
        <v>109</v>
      </c>
      <c r="MWB1000" s="10" t="s">
        <v>109</v>
      </c>
      <c r="MWC1000" s="10" t="s">
        <v>109</v>
      </c>
      <c r="MWD1000" s="10" t="s">
        <v>109</v>
      </c>
      <c r="MWE1000" s="10" t="s">
        <v>109</v>
      </c>
      <c r="MWF1000" s="10" t="s">
        <v>109</v>
      </c>
      <c r="MWG1000" s="10" t="s">
        <v>109</v>
      </c>
      <c r="MWH1000" s="10" t="s">
        <v>109</v>
      </c>
      <c r="MWI1000" s="10" t="s">
        <v>109</v>
      </c>
      <c r="MWJ1000" s="10" t="s">
        <v>109</v>
      </c>
      <c r="MWK1000" s="10" t="s">
        <v>109</v>
      </c>
      <c r="MWL1000" s="10" t="s">
        <v>109</v>
      </c>
      <c r="MWM1000" s="10" t="s">
        <v>109</v>
      </c>
      <c r="MWN1000" s="10" t="s">
        <v>109</v>
      </c>
      <c r="MWO1000" s="10" t="s">
        <v>109</v>
      </c>
      <c r="MWP1000" s="10" t="s">
        <v>109</v>
      </c>
      <c r="MWQ1000" s="10" t="s">
        <v>109</v>
      </c>
      <c r="MWR1000" s="10" t="s">
        <v>109</v>
      </c>
      <c r="MWS1000" s="10" t="s">
        <v>109</v>
      </c>
      <c r="MWT1000" s="10" t="s">
        <v>109</v>
      </c>
      <c r="MWU1000" s="10" t="s">
        <v>109</v>
      </c>
      <c r="MWV1000" s="10" t="s">
        <v>109</v>
      </c>
      <c r="MWW1000" s="10" t="s">
        <v>109</v>
      </c>
      <c r="MWX1000" s="10" t="s">
        <v>109</v>
      </c>
      <c r="MWY1000" s="10" t="s">
        <v>109</v>
      </c>
      <c r="MWZ1000" s="10" t="s">
        <v>109</v>
      </c>
      <c r="MXA1000" s="10" t="s">
        <v>109</v>
      </c>
      <c r="MXB1000" s="10" t="s">
        <v>109</v>
      </c>
      <c r="MXC1000" s="10" t="s">
        <v>109</v>
      </c>
      <c r="MXD1000" s="10" t="s">
        <v>109</v>
      </c>
      <c r="MXE1000" s="10" t="s">
        <v>109</v>
      </c>
      <c r="MXF1000" s="10" t="s">
        <v>109</v>
      </c>
      <c r="MXG1000" s="10" t="s">
        <v>109</v>
      </c>
      <c r="MXH1000" s="10" t="s">
        <v>109</v>
      </c>
      <c r="MXI1000" s="10" t="s">
        <v>109</v>
      </c>
      <c r="MXJ1000" s="10" t="s">
        <v>109</v>
      </c>
      <c r="MXK1000" s="10" t="s">
        <v>109</v>
      </c>
      <c r="MXL1000" s="10" t="s">
        <v>109</v>
      </c>
      <c r="MXM1000" s="10" t="s">
        <v>109</v>
      </c>
      <c r="MXN1000" s="10" t="s">
        <v>109</v>
      </c>
      <c r="MXO1000" s="10" t="s">
        <v>109</v>
      </c>
      <c r="MXP1000" s="10" t="s">
        <v>109</v>
      </c>
      <c r="MXQ1000" s="10" t="s">
        <v>109</v>
      </c>
      <c r="MXR1000" s="10" t="s">
        <v>109</v>
      </c>
      <c r="MXS1000" s="10" t="s">
        <v>109</v>
      </c>
      <c r="MXT1000" s="10" t="s">
        <v>109</v>
      </c>
      <c r="MXU1000" s="10" t="s">
        <v>109</v>
      </c>
      <c r="MXV1000" s="10" t="s">
        <v>109</v>
      </c>
      <c r="MXW1000" s="10" t="s">
        <v>109</v>
      </c>
      <c r="MXX1000" s="10" t="s">
        <v>109</v>
      </c>
      <c r="MXY1000" s="10" t="s">
        <v>109</v>
      </c>
      <c r="MXZ1000" s="10" t="s">
        <v>109</v>
      </c>
      <c r="MYA1000" s="10" t="s">
        <v>109</v>
      </c>
      <c r="MYB1000" s="10" t="s">
        <v>109</v>
      </c>
      <c r="MYC1000" s="10" t="s">
        <v>109</v>
      </c>
      <c r="MYD1000" s="10" t="s">
        <v>109</v>
      </c>
      <c r="MYE1000" s="10" t="s">
        <v>109</v>
      </c>
      <c r="MYF1000" s="10" t="s">
        <v>109</v>
      </c>
      <c r="MYG1000" s="10" t="s">
        <v>109</v>
      </c>
      <c r="MYH1000" s="10" t="s">
        <v>109</v>
      </c>
      <c r="MYI1000" s="10" t="s">
        <v>109</v>
      </c>
      <c r="MYJ1000" s="10" t="s">
        <v>109</v>
      </c>
      <c r="MYK1000" s="10" t="s">
        <v>109</v>
      </c>
      <c r="MYL1000" s="10" t="s">
        <v>109</v>
      </c>
      <c r="MYM1000" s="10" t="s">
        <v>109</v>
      </c>
      <c r="MYN1000" s="10" t="s">
        <v>109</v>
      </c>
      <c r="MYO1000" s="10" t="s">
        <v>109</v>
      </c>
      <c r="MYP1000" s="10" t="s">
        <v>109</v>
      </c>
      <c r="MYQ1000" s="10" t="s">
        <v>109</v>
      </c>
      <c r="MYR1000" s="10" t="s">
        <v>109</v>
      </c>
      <c r="MYS1000" s="10" t="s">
        <v>109</v>
      </c>
      <c r="MYT1000" s="10" t="s">
        <v>109</v>
      </c>
      <c r="MYU1000" s="10" t="s">
        <v>109</v>
      </c>
      <c r="MYV1000" s="10" t="s">
        <v>109</v>
      </c>
      <c r="MYW1000" s="10" t="s">
        <v>109</v>
      </c>
      <c r="MYX1000" s="10" t="s">
        <v>109</v>
      </c>
      <c r="MYY1000" s="10" t="s">
        <v>109</v>
      </c>
      <c r="MYZ1000" s="10" t="s">
        <v>109</v>
      </c>
      <c r="MZA1000" s="10" t="s">
        <v>109</v>
      </c>
      <c r="MZB1000" s="10" t="s">
        <v>109</v>
      </c>
      <c r="MZC1000" s="10" t="s">
        <v>109</v>
      </c>
      <c r="MZD1000" s="10" t="s">
        <v>109</v>
      </c>
      <c r="MZE1000" s="10" t="s">
        <v>109</v>
      </c>
      <c r="MZF1000" s="10" t="s">
        <v>109</v>
      </c>
      <c r="MZG1000" s="10" t="s">
        <v>109</v>
      </c>
      <c r="MZH1000" s="10" t="s">
        <v>109</v>
      </c>
      <c r="MZI1000" s="10" t="s">
        <v>109</v>
      </c>
      <c r="MZJ1000" s="10" t="s">
        <v>109</v>
      </c>
      <c r="MZK1000" s="10" t="s">
        <v>109</v>
      </c>
      <c r="MZL1000" s="10" t="s">
        <v>109</v>
      </c>
      <c r="MZM1000" s="10" t="s">
        <v>109</v>
      </c>
      <c r="MZN1000" s="10" t="s">
        <v>109</v>
      </c>
      <c r="MZO1000" s="10" t="s">
        <v>109</v>
      </c>
      <c r="MZP1000" s="10" t="s">
        <v>109</v>
      </c>
      <c r="MZQ1000" s="10" t="s">
        <v>109</v>
      </c>
      <c r="MZR1000" s="10" t="s">
        <v>109</v>
      </c>
      <c r="MZS1000" s="10" t="s">
        <v>109</v>
      </c>
      <c r="MZT1000" s="10" t="s">
        <v>109</v>
      </c>
      <c r="MZU1000" s="10" t="s">
        <v>109</v>
      </c>
      <c r="MZV1000" s="10" t="s">
        <v>109</v>
      </c>
      <c r="MZW1000" s="10" t="s">
        <v>109</v>
      </c>
      <c r="MZX1000" s="10" t="s">
        <v>109</v>
      </c>
      <c r="MZY1000" s="10" t="s">
        <v>109</v>
      </c>
      <c r="MZZ1000" s="10" t="s">
        <v>109</v>
      </c>
      <c r="NAA1000" s="10" t="s">
        <v>109</v>
      </c>
      <c r="NAB1000" s="10" t="s">
        <v>109</v>
      </c>
      <c r="NAC1000" s="10" t="s">
        <v>109</v>
      </c>
      <c r="NAD1000" s="10" t="s">
        <v>109</v>
      </c>
      <c r="NAE1000" s="10" t="s">
        <v>109</v>
      </c>
      <c r="NAF1000" s="10" t="s">
        <v>109</v>
      </c>
      <c r="NAG1000" s="10" t="s">
        <v>109</v>
      </c>
      <c r="NAH1000" s="10" t="s">
        <v>109</v>
      </c>
      <c r="NAI1000" s="10" t="s">
        <v>109</v>
      </c>
      <c r="NAJ1000" s="10" t="s">
        <v>109</v>
      </c>
      <c r="NAK1000" s="10" t="s">
        <v>109</v>
      </c>
      <c r="NAL1000" s="10" t="s">
        <v>109</v>
      </c>
      <c r="NAM1000" s="10" t="s">
        <v>109</v>
      </c>
      <c r="NAN1000" s="10" t="s">
        <v>109</v>
      </c>
      <c r="NAO1000" s="10" t="s">
        <v>109</v>
      </c>
      <c r="NAP1000" s="10" t="s">
        <v>109</v>
      </c>
      <c r="NAQ1000" s="10" t="s">
        <v>109</v>
      </c>
      <c r="NAR1000" s="10" t="s">
        <v>109</v>
      </c>
      <c r="NAS1000" s="10" t="s">
        <v>109</v>
      </c>
      <c r="NAT1000" s="10" t="s">
        <v>109</v>
      </c>
      <c r="NAU1000" s="10" t="s">
        <v>109</v>
      </c>
      <c r="NAV1000" s="10" t="s">
        <v>109</v>
      </c>
      <c r="NAW1000" s="10" t="s">
        <v>109</v>
      </c>
      <c r="NAX1000" s="10" t="s">
        <v>109</v>
      </c>
      <c r="NAY1000" s="10" t="s">
        <v>109</v>
      </c>
      <c r="NAZ1000" s="10" t="s">
        <v>109</v>
      </c>
      <c r="NBA1000" s="10" t="s">
        <v>109</v>
      </c>
      <c r="NBB1000" s="10" t="s">
        <v>109</v>
      </c>
      <c r="NBC1000" s="10" t="s">
        <v>109</v>
      </c>
      <c r="NBD1000" s="10" t="s">
        <v>109</v>
      </c>
      <c r="NBE1000" s="10" t="s">
        <v>109</v>
      </c>
      <c r="NBF1000" s="10" t="s">
        <v>109</v>
      </c>
      <c r="NBG1000" s="10" t="s">
        <v>109</v>
      </c>
      <c r="NBH1000" s="10" t="s">
        <v>109</v>
      </c>
      <c r="NBI1000" s="10" t="s">
        <v>109</v>
      </c>
      <c r="NBJ1000" s="10" t="s">
        <v>109</v>
      </c>
      <c r="NBK1000" s="10" t="s">
        <v>109</v>
      </c>
      <c r="NBL1000" s="10" t="s">
        <v>109</v>
      </c>
      <c r="NBM1000" s="10" t="s">
        <v>109</v>
      </c>
      <c r="NBN1000" s="10" t="s">
        <v>109</v>
      </c>
      <c r="NBO1000" s="10" t="s">
        <v>109</v>
      </c>
      <c r="NBP1000" s="10" t="s">
        <v>109</v>
      </c>
      <c r="NBQ1000" s="10" t="s">
        <v>109</v>
      </c>
      <c r="NBR1000" s="10" t="s">
        <v>109</v>
      </c>
      <c r="NBS1000" s="10" t="s">
        <v>109</v>
      </c>
      <c r="NBT1000" s="10" t="s">
        <v>109</v>
      </c>
      <c r="NBU1000" s="10" t="s">
        <v>109</v>
      </c>
      <c r="NBV1000" s="10" t="s">
        <v>109</v>
      </c>
      <c r="NBW1000" s="10" t="s">
        <v>109</v>
      </c>
      <c r="NBX1000" s="10" t="s">
        <v>109</v>
      </c>
      <c r="NBY1000" s="10" t="s">
        <v>109</v>
      </c>
      <c r="NBZ1000" s="10" t="s">
        <v>109</v>
      </c>
      <c r="NCA1000" s="10" t="s">
        <v>109</v>
      </c>
      <c r="NCB1000" s="10" t="s">
        <v>109</v>
      </c>
      <c r="NCC1000" s="10" t="s">
        <v>109</v>
      </c>
      <c r="NCD1000" s="10" t="s">
        <v>109</v>
      </c>
      <c r="NCE1000" s="10" t="s">
        <v>109</v>
      </c>
      <c r="NCF1000" s="10" t="s">
        <v>109</v>
      </c>
      <c r="NCG1000" s="10" t="s">
        <v>109</v>
      </c>
      <c r="NCH1000" s="10" t="s">
        <v>109</v>
      </c>
      <c r="NCI1000" s="10" t="s">
        <v>109</v>
      </c>
      <c r="NCJ1000" s="10" t="s">
        <v>109</v>
      </c>
      <c r="NCK1000" s="10" t="s">
        <v>109</v>
      </c>
      <c r="NCL1000" s="10" t="s">
        <v>109</v>
      </c>
      <c r="NCM1000" s="10" t="s">
        <v>109</v>
      </c>
      <c r="NCN1000" s="10" t="s">
        <v>109</v>
      </c>
      <c r="NCO1000" s="10" t="s">
        <v>109</v>
      </c>
      <c r="NCP1000" s="10" t="s">
        <v>109</v>
      </c>
      <c r="NCQ1000" s="10" t="s">
        <v>109</v>
      </c>
      <c r="NCR1000" s="10" t="s">
        <v>109</v>
      </c>
      <c r="NCS1000" s="10" t="s">
        <v>109</v>
      </c>
      <c r="NCT1000" s="10" t="s">
        <v>109</v>
      </c>
      <c r="NCU1000" s="10" t="s">
        <v>109</v>
      </c>
      <c r="NCV1000" s="10" t="s">
        <v>109</v>
      </c>
      <c r="NCW1000" s="10" t="s">
        <v>109</v>
      </c>
      <c r="NCX1000" s="10" t="s">
        <v>109</v>
      </c>
      <c r="NCY1000" s="10" t="s">
        <v>109</v>
      </c>
      <c r="NCZ1000" s="10" t="s">
        <v>109</v>
      </c>
      <c r="NDA1000" s="10" t="s">
        <v>109</v>
      </c>
      <c r="NDB1000" s="10" t="s">
        <v>109</v>
      </c>
      <c r="NDC1000" s="10" t="s">
        <v>109</v>
      </c>
      <c r="NDD1000" s="10" t="s">
        <v>109</v>
      </c>
      <c r="NDE1000" s="10" t="s">
        <v>109</v>
      </c>
      <c r="NDF1000" s="10" t="s">
        <v>109</v>
      </c>
      <c r="NDG1000" s="10" t="s">
        <v>109</v>
      </c>
      <c r="NDH1000" s="10" t="s">
        <v>109</v>
      </c>
      <c r="NDI1000" s="10" t="s">
        <v>109</v>
      </c>
      <c r="NDJ1000" s="10" t="s">
        <v>109</v>
      </c>
      <c r="NDK1000" s="10" t="s">
        <v>109</v>
      </c>
      <c r="NDL1000" s="10" t="s">
        <v>109</v>
      </c>
      <c r="NDM1000" s="10" t="s">
        <v>109</v>
      </c>
      <c r="NDN1000" s="10" t="s">
        <v>109</v>
      </c>
      <c r="NDO1000" s="10" t="s">
        <v>109</v>
      </c>
      <c r="NDP1000" s="10" t="s">
        <v>109</v>
      </c>
      <c r="NDQ1000" s="10" t="s">
        <v>109</v>
      </c>
      <c r="NDR1000" s="10" t="s">
        <v>109</v>
      </c>
      <c r="NDS1000" s="10" t="s">
        <v>109</v>
      </c>
      <c r="NDT1000" s="10" t="s">
        <v>109</v>
      </c>
      <c r="NDU1000" s="10" t="s">
        <v>109</v>
      </c>
      <c r="NDV1000" s="10" t="s">
        <v>109</v>
      </c>
      <c r="NDW1000" s="10" t="s">
        <v>109</v>
      </c>
      <c r="NDX1000" s="10" t="s">
        <v>109</v>
      </c>
      <c r="NDY1000" s="10" t="s">
        <v>109</v>
      </c>
      <c r="NDZ1000" s="10" t="s">
        <v>109</v>
      </c>
      <c r="NEA1000" s="10" t="s">
        <v>109</v>
      </c>
      <c r="NEB1000" s="10" t="s">
        <v>109</v>
      </c>
      <c r="NEC1000" s="10" t="s">
        <v>109</v>
      </c>
      <c r="NED1000" s="10" t="s">
        <v>109</v>
      </c>
      <c r="NEE1000" s="10" t="s">
        <v>109</v>
      </c>
      <c r="NEF1000" s="10" t="s">
        <v>109</v>
      </c>
      <c r="NEG1000" s="10" t="s">
        <v>109</v>
      </c>
      <c r="NEH1000" s="10" t="s">
        <v>109</v>
      </c>
      <c r="NEI1000" s="10" t="s">
        <v>109</v>
      </c>
      <c r="NEJ1000" s="10" t="s">
        <v>109</v>
      </c>
      <c r="NEK1000" s="10" t="s">
        <v>109</v>
      </c>
      <c r="NEL1000" s="10" t="s">
        <v>109</v>
      </c>
      <c r="NEM1000" s="10" t="s">
        <v>109</v>
      </c>
      <c r="NEN1000" s="10" t="s">
        <v>109</v>
      </c>
      <c r="NEO1000" s="10" t="s">
        <v>109</v>
      </c>
      <c r="NEP1000" s="10" t="s">
        <v>109</v>
      </c>
      <c r="NEQ1000" s="10" t="s">
        <v>109</v>
      </c>
      <c r="NER1000" s="10" t="s">
        <v>109</v>
      </c>
      <c r="NES1000" s="10" t="s">
        <v>109</v>
      </c>
      <c r="NET1000" s="10" t="s">
        <v>109</v>
      </c>
      <c r="NEU1000" s="10" t="s">
        <v>109</v>
      </c>
      <c r="NEV1000" s="10" t="s">
        <v>109</v>
      </c>
      <c r="NEW1000" s="10" t="s">
        <v>109</v>
      </c>
      <c r="NEX1000" s="10" t="s">
        <v>109</v>
      </c>
      <c r="NEY1000" s="10" t="s">
        <v>109</v>
      </c>
      <c r="NEZ1000" s="10" t="s">
        <v>109</v>
      </c>
      <c r="NFA1000" s="10" t="s">
        <v>109</v>
      </c>
      <c r="NFB1000" s="10" t="s">
        <v>109</v>
      </c>
      <c r="NFC1000" s="10" t="s">
        <v>109</v>
      </c>
      <c r="NFD1000" s="10" t="s">
        <v>109</v>
      </c>
      <c r="NFE1000" s="10" t="s">
        <v>109</v>
      </c>
      <c r="NFF1000" s="10" t="s">
        <v>109</v>
      </c>
      <c r="NFG1000" s="10" t="s">
        <v>109</v>
      </c>
      <c r="NFH1000" s="10" t="s">
        <v>109</v>
      </c>
      <c r="NFI1000" s="10" t="s">
        <v>109</v>
      </c>
      <c r="NFJ1000" s="10" t="s">
        <v>109</v>
      </c>
      <c r="NFK1000" s="10" t="s">
        <v>109</v>
      </c>
      <c r="NFL1000" s="10" t="s">
        <v>109</v>
      </c>
      <c r="NFM1000" s="10" t="s">
        <v>109</v>
      </c>
      <c r="NFN1000" s="10" t="s">
        <v>109</v>
      </c>
      <c r="NFO1000" s="10" t="s">
        <v>109</v>
      </c>
      <c r="NFP1000" s="10" t="s">
        <v>109</v>
      </c>
      <c r="NFQ1000" s="10" t="s">
        <v>109</v>
      </c>
      <c r="NFR1000" s="10" t="s">
        <v>109</v>
      </c>
      <c r="NFS1000" s="10" t="s">
        <v>109</v>
      </c>
      <c r="NFT1000" s="10" t="s">
        <v>109</v>
      </c>
      <c r="NFU1000" s="10" t="s">
        <v>109</v>
      </c>
      <c r="NFV1000" s="10" t="s">
        <v>109</v>
      </c>
      <c r="NFW1000" s="10" t="s">
        <v>109</v>
      </c>
      <c r="NFX1000" s="10" t="s">
        <v>109</v>
      </c>
      <c r="NFY1000" s="10" t="s">
        <v>109</v>
      </c>
      <c r="NFZ1000" s="10" t="s">
        <v>109</v>
      </c>
      <c r="NGA1000" s="10" t="s">
        <v>109</v>
      </c>
      <c r="NGB1000" s="10" t="s">
        <v>109</v>
      </c>
      <c r="NGC1000" s="10" t="s">
        <v>109</v>
      </c>
      <c r="NGD1000" s="10" t="s">
        <v>109</v>
      </c>
      <c r="NGE1000" s="10" t="s">
        <v>109</v>
      </c>
      <c r="NGF1000" s="10" t="s">
        <v>109</v>
      </c>
      <c r="NGG1000" s="10" t="s">
        <v>109</v>
      </c>
      <c r="NGH1000" s="10" t="s">
        <v>109</v>
      </c>
      <c r="NGI1000" s="10" t="s">
        <v>109</v>
      </c>
      <c r="NGJ1000" s="10" t="s">
        <v>109</v>
      </c>
      <c r="NGK1000" s="10" t="s">
        <v>109</v>
      </c>
      <c r="NGL1000" s="10" t="s">
        <v>109</v>
      </c>
      <c r="NGM1000" s="10" t="s">
        <v>109</v>
      </c>
      <c r="NGN1000" s="10" t="s">
        <v>109</v>
      </c>
      <c r="NGO1000" s="10" t="s">
        <v>109</v>
      </c>
      <c r="NGP1000" s="10" t="s">
        <v>109</v>
      </c>
      <c r="NGQ1000" s="10" t="s">
        <v>109</v>
      </c>
      <c r="NGR1000" s="10" t="s">
        <v>109</v>
      </c>
      <c r="NGS1000" s="10" t="s">
        <v>109</v>
      </c>
      <c r="NGT1000" s="10" t="s">
        <v>109</v>
      </c>
      <c r="NGU1000" s="10" t="s">
        <v>109</v>
      </c>
      <c r="NGV1000" s="10" t="s">
        <v>109</v>
      </c>
      <c r="NGW1000" s="10" t="s">
        <v>109</v>
      </c>
      <c r="NGX1000" s="10" t="s">
        <v>109</v>
      </c>
      <c r="NGY1000" s="10" t="s">
        <v>109</v>
      </c>
      <c r="NGZ1000" s="10" t="s">
        <v>109</v>
      </c>
      <c r="NHA1000" s="10" t="s">
        <v>109</v>
      </c>
      <c r="NHB1000" s="10" t="s">
        <v>109</v>
      </c>
      <c r="NHC1000" s="10" t="s">
        <v>109</v>
      </c>
      <c r="NHD1000" s="10" t="s">
        <v>109</v>
      </c>
      <c r="NHE1000" s="10" t="s">
        <v>109</v>
      </c>
      <c r="NHF1000" s="10" t="s">
        <v>109</v>
      </c>
      <c r="NHG1000" s="10" t="s">
        <v>109</v>
      </c>
      <c r="NHH1000" s="10" t="s">
        <v>109</v>
      </c>
      <c r="NHI1000" s="10" t="s">
        <v>109</v>
      </c>
      <c r="NHJ1000" s="10" t="s">
        <v>109</v>
      </c>
      <c r="NHK1000" s="10" t="s">
        <v>109</v>
      </c>
      <c r="NHL1000" s="10" t="s">
        <v>109</v>
      </c>
      <c r="NHM1000" s="10" t="s">
        <v>109</v>
      </c>
      <c r="NHN1000" s="10" t="s">
        <v>109</v>
      </c>
      <c r="NHO1000" s="10" t="s">
        <v>109</v>
      </c>
      <c r="NHP1000" s="10" t="s">
        <v>109</v>
      </c>
      <c r="NHQ1000" s="10" t="s">
        <v>109</v>
      </c>
      <c r="NHR1000" s="10" t="s">
        <v>109</v>
      </c>
      <c r="NHS1000" s="10" t="s">
        <v>109</v>
      </c>
      <c r="NHT1000" s="10" t="s">
        <v>109</v>
      </c>
      <c r="NHU1000" s="10" t="s">
        <v>109</v>
      </c>
      <c r="NHV1000" s="10" t="s">
        <v>109</v>
      </c>
      <c r="NHW1000" s="10" t="s">
        <v>109</v>
      </c>
      <c r="NHX1000" s="10" t="s">
        <v>109</v>
      </c>
      <c r="NHY1000" s="10" t="s">
        <v>109</v>
      </c>
      <c r="NHZ1000" s="10" t="s">
        <v>109</v>
      </c>
      <c r="NIA1000" s="10" t="s">
        <v>109</v>
      </c>
      <c r="NIB1000" s="10" t="s">
        <v>109</v>
      </c>
      <c r="NIC1000" s="10" t="s">
        <v>109</v>
      </c>
      <c r="NID1000" s="10" t="s">
        <v>109</v>
      </c>
      <c r="NIE1000" s="10" t="s">
        <v>109</v>
      </c>
      <c r="NIF1000" s="10" t="s">
        <v>109</v>
      </c>
      <c r="NIG1000" s="10" t="s">
        <v>109</v>
      </c>
      <c r="NIH1000" s="10" t="s">
        <v>109</v>
      </c>
      <c r="NII1000" s="10" t="s">
        <v>109</v>
      </c>
      <c r="NIJ1000" s="10" t="s">
        <v>109</v>
      </c>
      <c r="NIK1000" s="10" t="s">
        <v>109</v>
      </c>
      <c r="NIL1000" s="10" t="s">
        <v>109</v>
      </c>
      <c r="NIM1000" s="10" t="s">
        <v>109</v>
      </c>
      <c r="NIN1000" s="10" t="s">
        <v>109</v>
      </c>
      <c r="NIO1000" s="10" t="s">
        <v>109</v>
      </c>
      <c r="NIP1000" s="10" t="s">
        <v>109</v>
      </c>
      <c r="NIQ1000" s="10" t="s">
        <v>109</v>
      </c>
      <c r="NIR1000" s="10" t="s">
        <v>109</v>
      </c>
      <c r="NIS1000" s="10" t="s">
        <v>109</v>
      </c>
      <c r="NIT1000" s="10" t="s">
        <v>109</v>
      </c>
      <c r="NIU1000" s="10" t="s">
        <v>109</v>
      </c>
      <c r="NIV1000" s="10" t="s">
        <v>109</v>
      </c>
      <c r="NIW1000" s="10" t="s">
        <v>109</v>
      </c>
      <c r="NIX1000" s="10" t="s">
        <v>109</v>
      </c>
      <c r="NIY1000" s="10" t="s">
        <v>109</v>
      </c>
      <c r="NIZ1000" s="10" t="s">
        <v>109</v>
      </c>
      <c r="NJA1000" s="10" t="s">
        <v>109</v>
      </c>
      <c r="NJB1000" s="10" t="s">
        <v>109</v>
      </c>
      <c r="NJC1000" s="10" t="s">
        <v>109</v>
      </c>
      <c r="NJD1000" s="10" t="s">
        <v>109</v>
      </c>
      <c r="NJE1000" s="10" t="s">
        <v>109</v>
      </c>
      <c r="NJF1000" s="10" t="s">
        <v>109</v>
      </c>
      <c r="NJG1000" s="10" t="s">
        <v>109</v>
      </c>
      <c r="NJH1000" s="10" t="s">
        <v>109</v>
      </c>
      <c r="NJI1000" s="10" t="s">
        <v>109</v>
      </c>
      <c r="NJJ1000" s="10" t="s">
        <v>109</v>
      </c>
      <c r="NJK1000" s="10" t="s">
        <v>109</v>
      </c>
      <c r="NJL1000" s="10" t="s">
        <v>109</v>
      </c>
      <c r="NJM1000" s="10" t="s">
        <v>109</v>
      </c>
      <c r="NJN1000" s="10" t="s">
        <v>109</v>
      </c>
      <c r="NJO1000" s="10" t="s">
        <v>109</v>
      </c>
      <c r="NJP1000" s="10" t="s">
        <v>109</v>
      </c>
      <c r="NJQ1000" s="10" t="s">
        <v>109</v>
      </c>
      <c r="NJR1000" s="10" t="s">
        <v>109</v>
      </c>
      <c r="NJS1000" s="10" t="s">
        <v>109</v>
      </c>
      <c r="NJT1000" s="10" t="s">
        <v>109</v>
      </c>
      <c r="NJU1000" s="10" t="s">
        <v>109</v>
      </c>
      <c r="NJV1000" s="10" t="s">
        <v>109</v>
      </c>
      <c r="NJW1000" s="10" t="s">
        <v>109</v>
      </c>
      <c r="NJX1000" s="10" t="s">
        <v>109</v>
      </c>
      <c r="NJY1000" s="10" t="s">
        <v>109</v>
      </c>
      <c r="NJZ1000" s="10" t="s">
        <v>109</v>
      </c>
      <c r="NKA1000" s="10" t="s">
        <v>109</v>
      </c>
      <c r="NKB1000" s="10" t="s">
        <v>109</v>
      </c>
      <c r="NKC1000" s="10" t="s">
        <v>109</v>
      </c>
      <c r="NKD1000" s="10" t="s">
        <v>109</v>
      </c>
      <c r="NKE1000" s="10" t="s">
        <v>109</v>
      </c>
      <c r="NKF1000" s="10" t="s">
        <v>109</v>
      </c>
      <c r="NKG1000" s="10" t="s">
        <v>109</v>
      </c>
      <c r="NKH1000" s="10" t="s">
        <v>109</v>
      </c>
      <c r="NKI1000" s="10" t="s">
        <v>109</v>
      </c>
      <c r="NKJ1000" s="10" t="s">
        <v>109</v>
      </c>
      <c r="NKK1000" s="10" t="s">
        <v>109</v>
      </c>
      <c r="NKL1000" s="10" t="s">
        <v>109</v>
      </c>
      <c r="NKM1000" s="10" t="s">
        <v>109</v>
      </c>
      <c r="NKN1000" s="10" t="s">
        <v>109</v>
      </c>
      <c r="NKO1000" s="10" t="s">
        <v>109</v>
      </c>
      <c r="NKP1000" s="10" t="s">
        <v>109</v>
      </c>
      <c r="NKQ1000" s="10" t="s">
        <v>109</v>
      </c>
      <c r="NKR1000" s="10" t="s">
        <v>109</v>
      </c>
      <c r="NKS1000" s="10" t="s">
        <v>109</v>
      </c>
      <c r="NKT1000" s="10" t="s">
        <v>109</v>
      </c>
      <c r="NKU1000" s="10" t="s">
        <v>109</v>
      </c>
      <c r="NKV1000" s="10" t="s">
        <v>109</v>
      </c>
      <c r="NKW1000" s="10" t="s">
        <v>109</v>
      </c>
      <c r="NKX1000" s="10" t="s">
        <v>109</v>
      </c>
      <c r="NKY1000" s="10" t="s">
        <v>109</v>
      </c>
      <c r="NKZ1000" s="10" t="s">
        <v>109</v>
      </c>
      <c r="NLA1000" s="10" t="s">
        <v>109</v>
      </c>
      <c r="NLB1000" s="10" t="s">
        <v>109</v>
      </c>
      <c r="NLC1000" s="10" t="s">
        <v>109</v>
      </c>
      <c r="NLD1000" s="10" t="s">
        <v>109</v>
      </c>
      <c r="NLE1000" s="10" t="s">
        <v>109</v>
      </c>
      <c r="NLF1000" s="10" t="s">
        <v>109</v>
      </c>
      <c r="NLG1000" s="10" t="s">
        <v>109</v>
      </c>
      <c r="NLH1000" s="10" t="s">
        <v>109</v>
      </c>
      <c r="NLI1000" s="10" t="s">
        <v>109</v>
      </c>
      <c r="NLJ1000" s="10" t="s">
        <v>109</v>
      </c>
      <c r="NLK1000" s="10" t="s">
        <v>109</v>
      </c>
      <c r="NLL1000" s="10" t="s">
        <v>109</v>
      </c>
      <c r="NLM1000" s="10" t="s">
        <v>109</v>
      </c>
      <c r="NLN1000" s="10" t="s">
        <v>109</v>
      </c>
      <c r="NLO1000" s="10" t="s">
        <v>109</v>
      </c>
      <c r="NLP1000" s="10" t="s">
        <v>109</v>
      </c>
      <c r="NLQ1000" s="10" t="s">
        <v>109</v>
      </c>
      <c r="NLR1000" s="10" t="s">
        <v>109</v>
      </c>
      <c r="NLS1000" s="10" t="s">
        <v>109</v>
      </c>
      <c r="NLT1000" s="10" t="s">
        <v>109</v>
      </c>
      <c r="NLU1000" s="10" t="s">
        <v>109</v>
      </c>
      <c r="NLV1000" s="10" t="s">
        <v>109</v>
      </c>
      <c r="NLW1000" s="10" t="s">
        <v>109</v>
      </c>
      <c r="NLX1000" s="10" t="s">
        <v>109</v>
      </c>
      <c r="NLY1000" s="10" t="s">
        <v>109</v>
      </c>
      <c r="NLZ1000" s="10" t="s">
        <v>109</v>
      </c>
      <c r="NMA1000" s="10" t="s">
        <v>109</v>
      </c>
      <c r="NMB1000" s="10" t="s">
        <v>109</v>
      </c>
      <c r="NMC1000" s="10" t="s">
        <v>109</v>
      </c>
      <c r="NMD1000" s="10" t="s">
        <v>109</v>
      </c>
      <c r="NME1000" s="10" t="s">
        <v>109</v>
      </c>
      <c r="NMF1000" s="10" t="s">
        <v>109</v>
      </c>
      <c r="NMG1000" s="10" t="s">
        <v>109</v>
      </c>
      <c r="NMH1000" s="10" t="s">
        <v>109</v>
      </c>
      <c r="NMI1000" s="10" t="s">
        <v>109</v>
      </c>
      <c r="NMJ1000" s="10" t="s">
        <v>109</v>
      </c>
      <c r="NMK1000" s="10" t="s">
        <v>109</v>
      </c>
      <c r="NML1000" s="10" t="s">
        <v>109</v>
      </c>
      <c r="NMM1000" s="10" t="s">
        <v>109</v>
      </c>
      <c r="NMN1000" s="10" t="s">
        <v>109</v>
      </c>
      <c r="NMO1000" s="10" t="s">
        <v>109</v>
      </c>
      <c r="NMP1000" s="10" t="s">
        <v>109</v>
      </c>
      <c r="NMQ1000" s="10" t="s">
        <v>109</v>
      </c>
      <c r="NMR1000" s="10" t="s">
        <v>109</v>
      </c>
      <c r="NMS1000" s="10" t="s">
        <v>109</v>
      </c>
      <c r="NMT1000" s="10" t="s">
        <v>109</v>
      </c>
      <c r="NMU1000" s="10" t="s">
        <v>109</v>
      </c>
      <c r="NMV1000" s="10" t="s">
        <v>109</v>
      </c>
      <c r="NMW1000" s="10" t="s">
        <v>109</v>
      </c>
      <c r="NMX1000" s="10" t="s">
        <v>109</v>
      </c>
      <c r="NMY1000" s="10" t="s">
        <v>109</v>
      </c>
      <c r="NMZ1000" s="10" t="s">
        <v>109</v>
      </c>
      <c r="NNA1000" s="10" t="s">
        <v>109</v>
      </c>
      <c r="NNB1000" s="10" t="s">
        <v>109</v>
      </c>
      <c r="NNC1000" s="10" t="s">
        <v>109</v>
      </c>
      <c r="NND1000" s="10" t="s">
        <v>109</v>
      </c>
      <c r="NNE1000" s="10" t="s">
        <v>109</v>
      </c>
      <c r="NNF1000" s="10" t="s">
        <v>109</v>
      </c>
      <c r="NNG1000" s="10" t="s">
        <v>109</v>
      </c>
      <c r="NNH1000" s="10" t="s">
        <v>109</v>
      </c>
      <c r="NNI1000" s="10" t="s">
        <v>109</v>
      </c>
      <c r="NNJ1000" s="10" t="s">
        <v>109</v>
      </c>
      <c r="NNK1000" s="10" t="s">
        <v>109</v>
      </c>
      <c r="NNL1000" s="10" t="s">
        <v>109</v>
      </c>
      <c r="NNM1000" s="10" t="s">
        <v>109</v>
      </c>
      <c r="NNN1000" s="10" t="s">
        <v>109</v>
      </c>
      <c r="NNO1000" s="10" t="s">
        <v>109</v>
      </c>
      <c r="NNP1000" s="10" t="s">
        <v>109</v>
      </c>
      <c r="NNQ1000" s="10" t="s">
        <v>109</v>
      </c>
      <c r="NNR1000" s="10" t="s">
        <v>109</v>
      </c>
      <c r="NNS1000" s="10" t="s">
        <v>109</v>
      </c>
      <c r="NNT1000" s="10" t="s">
        <v>109</v>
      </c>
      <c r="NNU1000" s="10" t="s">
        <v>109</v>
      </c>
      <c r="NNV1000" s="10" t="s">
        <v>109</v>
      </c>
      <c r="NNW1000" s="10" t="s">
        <v>109</v>
      </c>
      <c r="NNX1000" s="10" t="s">
        <v>109</v>
      </c>
      <c r="NNY1000" s="10" t="s">
        <v>109</v>
      </c>
      <c r="NNZ1000" s="10" t="s">
        <v>109</v>
      </c>
      <c r="NOA1000" s="10" t="s">
        <v>109</v>
      </c>
      <c r="NOB1000" s="10" t="s">
        <v>109</v>
      </c>
      <c r="NOC1000" s="10" t="s">
        <v>109</v>
      </c>
      <c r="NOD1000" s="10" t="s">
        <v>109</v>
      </c>
      <c r="NOE1000" s="10" t="s">
        <v>109</v>
      </c>
      <c r="NOF1000" s="10" t="s">
        <v>109</v>
      </c>
      <c r="NOG1000" s="10" t="s">
        <v>109</v>
      </c>
      <c r="NOH1000" s="10" t="s">
        <v>109</v>
      </c>
      <c r="NOI1000" s="10" t="s">
        <v>109</v>
      </c>
      <c r="NOJ1000" s="10" t="s">
        <v>109</v>
      </c>
      <c r="NOK1000" s="10" t="s">
        <v>109</v>
      </c>
      <c r="NOL1000" s="10" t="s">
        <v>109</v>
      </c>
      <c r="NOM1000" s="10" t="s">
        <v>109</v>
      </c>
      <c r="NON1000" s="10" t="s">
        <v>109</v>
      </c>
      <c r="NOO1000" s="10" t="s">
        <v>109</v>
      </c>
      <c r="NOP1000" s="10" t="s">
        <v>109</v>
      </c>
      <c r="NOQ1000" s="10" t="s">
        <v>109</v>
      </c>
      <c r="NOR1000" s="10" t="s">
        <v>109</v>
      </c>
      <c r="NOS1000" s="10" t="s">
        <v>109</v>
      </c>
      <c r="NOT1000" s="10" t="s">
        <v>109</v>
      </c>
      <c r="NOU1000" s="10" t="s">
        <v>109</v>
      </c>
      <c r="NOV1000" s="10" t="s">
        <v>109</v>
      </c>
      <c r="NOW1000" s="10" t="s">
        <v>109</v>
      </c>
      <c r="NOX1000" s="10" t="s">
        <v>109</v>
      </c>
      <c r="NOY1000" s="10" t="s">
        <v>109</v>
      </c>
      <c r="NOZ1000" s="10" t="s">
        <v>109</v>
      </c>
      <c r="NPA1000" s="10" t="s">
        <v>109</v>
      </c>
      <c r="NPB1000" s="10" t="s">
        <v>109</v>
      </c>
      <c r="NPC1000" s="10" t="s">
        <v>109</v>
      </c>
      <c r="NPD1000" s="10" t="s">
        <v>109</v>
      </c>
      <c r="NPE1000" s="10" t="s">
        <v>109</v>
      </c>
      <c r="NPF1000" s="10" t="s">
        <v>109</v>
      </c>
      <c r="NPG1000" s="10" t="s">
        <v>109</v>
      </c>
      <c r="NPH1000" s="10" t="s">
        <v>109</v>
      </c>
      <c r="NPI1000" s="10" t="s">
        <v>109</v>
      </c>
      <c r="NPJ1000" s="10" t="s">
        <v>109</v>
      </c>
      <c r="NPK1000" s="10" t="s">
        <v>109</v>
      </c>
      <c r="NPL1000" s="10" t="s">
        <v>109</v>
      </c>
      <c r="NPM1000" s="10" t="s">
        <v>109</v>
      </c>
      <c r="NPN1000" s="10" t="s">
        <v>109</v>
      </c>
      <c r="NPO1000" s="10" t="s">
        <v>109</v>
      </c>
      <c r="NPP1000" s="10" t="s">
        <v>109</v>
      </c>
      <c r="NPQ1000" s="10" t="s">
        <v>109</v>
      </c>
      <c r="NPR1000" s="10" t="s">
        <v>109</v>
      </c>
      <c r="NPS1000" s="10" t="s">
        <v>109</v>
      </c>
      <c r="NPT1000" s="10" t="s">
        <v>109</v>
      </c>
      <c r="NPU1000" s="10" t="s">
        <v>109</v>
      </c>
      <c r="NPV1000" s="10" t="s">
        <v>109</v>
      </c>
      <c r="NPW1000" s="10" t="s">
        <v>109</v>
      </c>
      <c r="NPX1000" s="10" t="s">
        <v>109</v>
      </c>
      <c r="NPY1000" s="10" t="s">
        <v>109</v>
      </c>
      <c r="NPZ1000" s="10" t="s">
        <v>109</v>
      </c>
      <c r="NQA1000" s="10" t="s">
        <v>109</v>
      </c>
      <c r="NQB1000" s="10" t="s">
        <v>109</v>
      </c>
      <c r="NQC1000" s="10" t="s">
        <v>109</v>
      </c>
      <c r="NQD1000" s="10" t="s">
        <v>109</v>
      </c>
      <c r="NQE1000" s="10" t="s">
        <v>109</v>
      </c>
      <c r="NQF1000" s="10" t="s">
        <v>109</v>
      </c>
      <c r="NQG1000" s="10" t="s">
        <v>109</v>
      </c>
      <c r="NQH1000" s="10" t="s">
        <v>109</v>
      </c>
      <c r="NQI1000" s="10" t="s">
        <v>109</v>
      </c>
      <c r="NQJ1000" s="10" t="s">
        <v>109</v>
      </c>
      <c r="NQK1000" s="10" t="s">
        <v>109</v>
      </c>
      <c r="NQL1000" s="10" t="s">
        <v>109</v>
      </c>
      <c r="NQM1000" s="10" t="s">
        <v>109</v>
      </c>
      <c r="NQN1000" s="10" t="s">
        <v>109</v>
      </c>
      <c r="NQO1000" s="10" t="s">
        <v>109</v>
      </c>
      <c r="NQP1000" s="10" t="s">
        <v>109</v>
      </c>
      <c r="NQQ1000" s="10" t="s">
        <v>109</v>
      </c>
      <c r="NQR1000" s="10" t="s">
        <v>109</v>
      </c>
      <c r="NQS1000" s="10" t="s">
        <v>109</v>
      </c>
      <c r="NQT1000" s="10" t="s">
        <v>109</v>
      </c>
      <c r="NQU1000" s="10" t="s">
        <v>109</v>
      </c>
      <c r="NQV1000" s="10" t="s">
        <v>109</v>
      </c>
      <c r="NQW1000" s="10" t="s">
        <v>109</v>
      </c>
      <c r="NQX1000" s="10" t="s">
        <v>109</v>
      </c>
      <c r="NQY1000" s="10" t="s">
        <v>109</v>
      </c>
      <c r="NQZ1000" s="10" t="s">
        <v>109</v>
      </c>
      <c r="NRA1000" s="10" t="s">
        <v>109</v>
      </c>
      <c r="NRB1000" s="10" t="s">
        <v>109</v>
      </c>
      <c r="NRC1000" s="10" t="s">
        <v>109</v>
      </c>
      <c r="NRD1000" s="10" t="s">
        <v>109</v>
      </c>
      <c r="NRE1000" s="10" t="s">
        <v>109</v>
      </c>
      <c r="NRF1000" s="10" t="s">
        <v>109</v>
      </c>
      <c r="NRG1000" s="10" t="s">
        <v>109</v>
      </c>
      <c r="NRH1000" s="10" t="s">
        <v>109</v>
      </c>
      <c r="NRI1000" s="10" t="s">
        <v>109</v>
      </c>
      <c r="NRJ1000" s="10" t="s">
        <v>109</v>
      </c>
      <c r="NRK1000" s="10" t="s">
        <v>109</v>
      </c>
      <c r="NRL1000" s="10" t="s">
        <v>109</v>
      </c>
      <c r="NRM1000" s="10" t="s">
        <v>109</v>
      </c>
      <c r="NRN1000" s="10" t="s">
        <v>109</v>
      </c>
      <c r="NRO1000" s="10" t="s">
        <v>109</v>
      </c>
      <c r="NRP1000" s="10" t="s">
        <v>109</v>
      </c>
      <c r="NRQ1000" s="10" t="s">
        <v>109</v>
      </c>
      <c r="NRR1000" s="10" t="s">
        <v>109</v>
      </c>
      <c r="NRS1000" s="10" t="s">
        <v>109</v>
      </c>
      <c r="NRT1000" s="10" t="s">
        <v>109</v>
      </c>
      <c r="NRU1000" s="10" t="s">
        <v>109</v>
      </c>
      <c r="NRV1000" s="10" t="s">
        <v>109</v>
      </c>
      <c r="NRW1000" s="10" t="s">
        <v>109</v>
      </c>
      <c r="NRX1000" s="10" t="s">
        <v>109</v>
      </c>
      <c r="NRY1000" s="10" t="s">
        <v>109</v>
      </c>
      <c r="NRZ1000" s="10" t="s">
        <v>109</v>
      </c>
      <c r="NSA1000" s="10" t="s">
        <v>109</v>
      </c>
      <c r="NSB1000" s="10" t="s">
        <v>109</v>
      </c>
      <c r="NSC1000" s="10" t="s">
        <v>109</v>
      </c>
      <c r="NSD1000" s="10" t="s">
        <v>109</v>
      </c>
      <c r="NSE1000" s="10" t="s">
        <v>109</v>
      </c>
      <c r="NSF1000" s="10" t="s">
        <v>109</v>
      </c>
      <c r="NSG1000" s="10" t="s">
        <v>109</v>
      </c>
      <c r="NSH1000" s="10" t="s">
        <v>109</v>
      </c>
      <c r="NSI1000" s="10" t="s">
        <v>109</v>
      </c>
      <c r="NSJ1000" s="10" t="s">
        <v>109</v>
      </c>
      <c r="NSK1000" s="10" t="s">
        <v>109</v>
      </c>
      <c r="NSL1000" s="10" t="s">
        <v>109</v>
      </c>
      <c r="NSM1000" s="10" t="s">
        <v>109</v>
      </c>
      <c r="NSN1000" s="10" t="s">
        <v>109</v>
      </c>
      <c r="NSO1000" s="10" t="s">
        <v>109</v>
      </c>
      <c r="NSP1000" s="10" t="s">
        <v>109</v>
      </c>
      <c r="NSQ1000" s="10" t="s">
        <v>109</v>
      </c>
      <c r="NSR1000" s="10" t="s">
        <v>109</v>
      </c>
      <c r="NSS1000" s="10" t="s">
        <v>109</v>
      </c>
      <c r="NST1000" s="10" t="s">
        <v>109</v>
      </c>
      <c r="NSU1000" s="10" t="s">
        <v>109</v>
      </c>
      <c r="NSV1000" s="10" t="s">
        <v>109</v>
      </c>
      <c r="NSW1000" s="10" t="s">
        <v>109</v>
      </c>
      <c r="NSX1000" s="10" t="s">
        <v>109</v>
      </c>
      <c r="NSY1000" s="10" t="s">
        <v>109</v>
      </c>
      <c r="NSZ1000" s="10" t="s">
        <v>109</v>
      </c>
      <c r="NTA1000" s="10" t="s">
        <v>109</v>
      </c>
      <c r="NTB1000" s="10" t="s">
        <v>109</v>
      </c>
      <c r="NTC1000" s="10" t="s">
        <v>109</v>
      </c>
      <c r="NTD1000" s="10" t="s">
        <v>109</v>
      </c>
      <c r="NTE1000" s="10" t="s">
        <v>109</v>
      </c>
      <c r="NTF1000" s="10" t="s">
        <v>109</v>
      </c>
      <c r="NTG1000" s="10" t="s">
        <v>109</v>
      </c>
      <c r="NTH1000" s="10" t="s">
        <v>109</v>
      </c>
      <c r="NTI1000" s="10" t="s">
        <v>109</v>
      </c>
      <c r="NTJ1000" s="10" t="s">
        <v>109</v>
      </c>
      <c r="NTK1000" s="10" t="s">
        <v>109</v>
      </c>
      <c r="NTL1000" s="10" t="s">
        <v>109</v>
      </c>
      <c r="NTM1000" s="10" t="s">
        <v>109</v>
      </c>
      <c r="NTN1000" s="10" t="s">
        <v>109</v>
      </c>
      <c r="NTO1000" s="10" t="s">
        <v>109</v>
      </c>
      <c r="NTP1000" s="10" t="s">
        <v>109</v>
      </c>
      <c r="NTQ1000" s="10" t="s">
        <v>109</v>
      </c>
      <c r="NTR1000" s="10" t="s">
        <v>109</v>
      </c>
      <c r="NTS1000" s="10" t="s">
        <v>109</v>
      </c>
      <c r="NTT1000" s="10" t="s">
        <v>109</v>
      </c>
      <c r="NTU1000" s="10" t="s">
        <v>109</v>
      </c>
      <c r="NTV1000" s="10" t="s">
        <v>109</v>
      </c>
      <c r="NTW1000" s="10" t="s">
        <v>109</v>
      </c>
      <c r="NTX1000" s="10" t="s">
        <v>109</v>
      </c>
      <c r="NTY1000" s="10" t="s">
        <v>109</v>
      </c>
      <c r="NTZ1000" s="10" t="s">
        <v>109</v>
      </c>
      <c r="NUA1000" s="10" t="s">
        <v>109</v>
      </c>
      <c r="NUB1000" s="10" t="s">
        <v>109</v>
      </c>
      <c r="NUC1000" s="10" t="s">
        <v>109</v>
      </c>
      <c r="NUD1000" s="10" t="s">
        <v>109</v>
      </c>
      <c r="NUE1000" s="10" t="s">
        <v>109</v>
      </c>
      <c r="NUF1000" s="10" t="s">
        <v>109</v>
      </c>
      <c r="NUG1000" s="10" t="s">
        <v>109</v>
      </c>
      <c r="NUH1000" s="10" t="s">
        <v>109</v>
      </c>
      <c r="NUI1000" s="10" t="s">
        <v>109</v>
      </c>
      <c r="NUJ1000" s="10" t="s">
        <v>109</v>
      </c>
      <c r="NUK1000" s="10" t="s">
        <v>109</v>
      </c>
      <c r="NUL1000" s="10" t="s">
        <v>109</v>
      </c>
      <c r="NUM1000" s="10" t="s">
        <v>109</v>
      </c>
      <c r="NUN1000" s="10" t="s">
        <v>109</v>
      </c>
      <c r="NUO1000" s="10" t="s">
        <v>109</v>
      </c>
      <c r="NUP1000" s="10" t="s">
        <v>109</v>
      </c>
      <c r="NUQ1000" s="10" t="s">
        <v>109</v>
      </c>
      <c r="NUR1000" s="10" t="s">
        <v>109</v>
      </c>
      <c r="NUS1000" s="10" t="s">
        <v>109</v>
      </c>
      <c r="NUT1000" s="10" t="s">
        <v>109</v>
      </c>
      <c r="NUU1000" s="10" t="s">
        <v>109</v>
      </c>
      <c r="NUV1000" s="10" t="s">
        <v>109</v>
      </c>
      <c r="NUW1000" s="10" t="s">
        <v>109</v>
      </c>
      <c r="NUX1000" s="10" t="s">
        <v>109</v>
      </c>
      <c r="NUY1000" s="10" t="s">
        <v>109</v>
      </c>
      <c r="NUZ1000" s="10" t="s">
        <v>109</v>
      </c>
      <c r="NVA1000" s="10" t="s">
        <v>109</v>
      </c>
      <c r="NVB1000" s="10" t="s">
        <v>109</v>
      </c>
      <c r="NVC1000" s="10" t="s">
        <v>109</v>
      </c>
      <c r="NVD1000" s="10" t="s">
        <v>109</v>
      </c>
      <c r="NVE1000" s="10" t="s">
        <v>109</v>
      </c>
      <c r="NVF1000" s="10" t="s">
        <v>109</v>
      </c>
      <c r="NVG1000" s="10" t="s">
        <v>109</v>
      </c>
      <c r="NVH1000" s="10" t="s">
        <v>109</v>
      </c>
      <c r="NVI1000" s="10" t="s">
        <v>109</v>
      </c>
      <c r="NVJ1000" s="10" t="s">
        <v>109</v>
      </c>
      <c r="NVK1000" s="10" t="s">
        <v>109</v>
      </c>
      <c r="NVL1000" s="10" t="s">
        <v>109</v>
      </c>
      <c r="NVM1000" s="10" t="s">
        <v>109</v>
      </c>
      <c r="NVN1000" s="10" t="s">
        <v>109</v>
      </c>
      <c r="NVO1000" s="10" t="s">
        <v>109</v>
      </c>
      <c r="NVP1000" s="10" t="s">
        <v>109</v>
      </c>
      <c r="NVQ1000" s="10" t="s">
        <v>109</v>
      </c>
      <c r="NVR1000" s="10" t="s">
        <v>109</v>
      </c>
      <c r="NVS1000" s="10" t="s">
        <v>109</v>
      </c>
      <c r="NVT1000" s="10" t="s">
        <v>109</v>
      </c>
      <c r="NVU1000" s="10" t="s">
        <v>109</v>
      </c>
      <c r="NVV1000" s="10" t="s">
        <v>109</v>
      </c>
      <c r="NVW1000" s="10" t="s">
        <v>109</v>
      </c>
      <c r="NVX1000" s="10" t="s">
        <v>109</v>
      </c>
      <c r="NVY1000" s="10" t="s">
        <v>109</v>
      </c>
      <c r="NVZ1000" s="10" t="s">
        <v>109</v>
      </c>
      <c r="NWA1000" s="10" t="s">
        <v>109</v>
      </c>
      <c r="NWB1000" s="10" t="s">
        <v>109</v>
      </c>
      <c r="NWC1000" s="10" t="s">
        <v>109</v>
      </c>
      <c r="NWD1000" s="10" t="s">
        <v>109</v>
      </c>
      <c r="NWE1000" s="10" t="s">
        <v>109</v>
      </c>
      <c r="NWF1000" s="10" t="s">
        <v>109</v>
      </c>
      <c r="NWG1000" s="10" t="s">
        <v>109</v>
      </c>
      <c r="NWH1000" s="10" t="s">
        <v>109</v>
      </c>
      <c r="NWI1000" s="10" t="s">
        <v>109</v>
      </c>
      <c r="NWJ1000" s="10" t="s">
        <v>109</v>
      </c>
      <c r="NWK1000" s="10" t="s">
        <v>109</v>
      </c>
      <c r="NWL1000" s="10" t="s">
        <v>109</v>
      </c>
      <c r="NWM1000" s="10" t="s">
        <v>109</v>
      </c>
      <c r="NWN1000" s="10" t="s">
        <v>109</v>
      </c>
      <c r="NWO1000" s="10" t="s">
        <v>109</v>
      </c>
      <c r="NWP1000" s="10" t="s">
        <v>109</v>
      </c>
      <c r="NWQ1000" s="10" t="s">
        <v>109</v>
      </c>
      <c r="NWR1000" s="10" t="s">
        <v>109</v>
      </c>
      <c r="NWS1000" s="10" t="s">
        <v>109</v>
      </c>
      <c r="NWT1000" s="10" t="s">
        <v>109</v>
      </c>
      <c r="NWU1000" s="10" t="s">
        <v>109</v>
      </c>
      <c r="NWV1000" s="10" t="s">
        <v>109</v>
      </c>
      <c r="NWW1000" s="10" t="s">
        <v>109</v>
      </c>
      <c r="NWX1000" s="10" t="s">
        <v>109</v>
      </c>
      <c r="NWY1000" s="10" t="s">
        <v>109</v>
      </c>
      <c r="NWZ1000" s="10" t="s">
        <v>109</v>
      </c>
      <c r="NXA1000" s="10" t="s">
        <v>109</v>
      </c>
      <c r="NXB1000" s="10" t="s">
        <v>109</v>
      </c>
      <c r="NXC1000" s="10" t="s">
        <v>109</v>
      </c>
      <c r="NXD1000" s="10" t="s">
        <v>109</v>
      </c>
      <c r="NXE1000" s="10" t="s">
        <v>109</v>
      </c>
      <c r="NXF1000" s="10" t="s">
        <v>109</v>
      </c>
      <c r="NXG1000" s="10" t="s">
        <v>109</v>
      </c>
      <c r="NXH1000" s="10" t="s">
        <v>109</v>
      </c>
      <c r="NXI1000" s="10" t="s">
        <v>109</v>
      </c>
      <c r="NXJ1000" s="10" t="s">
        <v>109</v>
      </c>
      <c r="NXK1000" s="10" t="s">
        <v>109</v>
      </c>
      <c r="NXL1000" s="10" t="s">
        <v>109</v>
      </c>
      <c r="NXM1000" s="10" t="s">
        <v>109</v>
      </c>
      <c r="NXN1000" s="10" t="s">
        <v>109</v>
      </c>
      <c r="NXO1000" s="10" t="s">
        <v>109</v>
      </c>
      <c r="NXP1000" s="10" t="s">
        <v>109</v>
      </c>
      <c r="NXQ1000" s="10" t="s">
        <v>109</v>
      </c>
      <c r="NXR1000" s="10" t="s">
        <v>109</v>
      </c>
      <c r="NXS1000" s="10" t="s">
        <v>109</v>
      </c>
      <c r="NXT1000" s="10" t="s">
        <v>109</v>
      </c>
      <c r="NXU1000" s="10" t="s">
        <v>109</v>
      </c>
      <c r="NXV1000" s="10" t="s">
        <v>109</v>
      </c>
      <c r="NXW1000" s="10" t="s">
        <v>109</v>
      </c>
      <c r="NXX1000" s="10" t="s">
        <v>109</v>
      </c>
      <c r="NXY1000" s="10" t="s">
        <v>109</v>
      </c>
      <c r="NXZ1000" s="10" t="s">
        <v>109</v>
      </c>
      <c r="NYA1000" s="10" t="s">
        <v>109</v>
      </c>
      <c r="NYB1000" s="10" t="s">
        <v>109</v>
      </c>
      <c r="NYC1000" s="10" t="s">
        <v>109</v>
      </c>
      <c r="NYD1000" s="10" t="s">
        <v>109</v>
      </c>
      <c r="NYE1000" s="10" t="s">
        <v>109</v>
      </c>
      <c r="NYF1000" s="10" t="s">
        <v>109</v>
      </c>
      <c r="NYG1000" s="10" t="s">
        <v>109</v>
      </c>
      <c r="NYH1000" s="10" t="s">
        <v>109</v>
      </c>
      <c r="NYI1000" s="10" t="s">
        <v>109</v>
      </c>
      <c r="NYJ1000" s="10" t="s">
        <v>109</v>
      </c>
      <c r="NYK1000" s="10" t="s">
        <v>109</v>
      </c>
      <c r="NYL1000" s="10" t="s">
        <v>109</v>
      </c>
      <c r="NYM1000" s="10" t="s">
        <v>109</v>
      </c>
      <c r="NYN1000" s="10" t="s">
        <v>109</v>
      </c>
      <c r="NYO1000" s="10" t="s">
        <v>109</v>
      </c>
      <c r="NYP1000" s="10" t="s">
        <v>109</v>
      </c>
      <c r="NYQ1000" s="10" t="s">
        <v>109</v>
      </c>
      <c r="NYR1000" s="10" t="s">
        <v>109</v>
      </c>
      <c r="NYS1000" s="10" t="s">
        <v>109</v>
      </c>
      <c r="NYT1000" s="10" t="s">
        <v>109</v>
      </c>
      <c r="NYU1000" s="10" t="s">
        <v>109</v>
      </c>
      <c r="NYV1000" s="10" t="s">
        <v>109</v>
      </c>
      <c r="NYW1000" s="10" t="s">
        <v>109</v>
      </c>
      <c r="NYX1000" s="10" t="s">
        <v>109</v>
      </c>
      <c r="NYY1000" s="10" t="s">
        <v>109</v>
      </c>
      <c r="NYZ1000" s="10" t="s">
        <v>109</v>
      </c>
      <c r="NZA1000" s="10" t="s">
        <v>109</v>
      </c>
      <c r="NZB1000" s="10" t="s">
        <v>109</v>
      </c>
      <c r="NZC1000" s="10" t="s">
        <v>109</v>
      </c>
      <c r="NZD1000" s="10" t="s">
        <v>109</v>
      </c>
      <c r="NZE1000" s="10" t="s">
        <v>109</v>
      </c>
      <c r="NZF1000" s="10" t="s">
        <v>109</v>
      </c>
      <c r="NZG1000" s="10" t="s">
        <v>109</v>
      </c>
      <c r="NZH1000" s="10" t="s">
        <v>109</v>
      </c>
      <c r="NZI1000" s="10" t="s">
        <v>109</v>
      </c>
      <c r="NZJ1000" s="10" t="s">
        <v>109</v>
      </c>
      <c r="NZK1000" s="10" t="s">
        <v>109</v>
      </c>
      <c r="NZL1000" s="10" t="s">
        <v>109</v>
      </c>
      <c r="NZM1000" s="10" t="s">
        <v>109</v>
      </c>
      <c r="NZN1000" s="10" t="s">
        <v>109</v>
      </c>
      <c r="NZO1000" s="10" t="s">
        <v>109</v>
      </c>
      <c r="NZP1000" s="10" t="s">
        <v>109</v>
      </c>
      <c r="NZQ1000" s="10" t="s">
        <v>109</v>
      </c>
      <c r="NZR1000" s="10" t="s">
        <v>109</v>
      </c>
      <c r="NZS1000" s="10" t="s">
        <v>109</v>
      </c>
      <c r="NZT1000" s="10" t="s">
        <v>109</v>
      </c>
      <c r="NZU1000" s="10" t="s">
        <v>109</v>
      </c>
      <c r="NZV1000" s="10" t="s">
        <v>109</v>
      </c>
      <c r="NZW1000" s="10" t="s">
        <v>109</v>
      </c>
      <c r="NZX1000" s="10" t="s">
        <v>109</v>
      </c>
      <c r="NZY1000" s="10" t="s">
        <v>109</v>
      </c>
      <c r="NZZ1000" s="10" t="s">
        <v>109</v>
      </c>
      <c r="OAA1000" s="10" t="s">
        <v>109</v>
      </c>
      <c r="OAB1000" s="10" t="s">
        <v>109</v>
      </c>
      <c r="OAC1000" s="10" t="s">
        <v>109</v>
      </c>
      <c r="OAD1000" s="10" t="s">
        <v>109</v>
      </c>
      <c r="OAE1000" s="10" t="s">
        <v>109</v>
      </c>
      <c r="OAF1000" s="10" t="s">
        <v>109</v>
      </c>
      <c r="OAG1000" s="10" t="s">
        <v>109</v>
      </c>
      <c r="OAH1000" s="10" t="s">
        <v>109</v>
      </c>
      <c r="OAI1000" s="10" t="s">
        <v>109</v>
      </c>
      <c r="OAJ1000" s="10" t="s">
        <v>109</v>
      </c>
      <c r="OAK1000" s="10" t="s">
        <v>109</v>
      </c>
      <c r="OAL1000" s="10" t="s">
        <v>109</v>
      </c>
      <c r="OAM1000" s="10" t="s">
        <v>109</v>
      </c>
      <c r="OAN1000" s="10" t="s">
        <v>109</v>
      </c>
      <c r="OAO1000" s="10" t="s">
        <v>109</v>
      </c>
      <c r="OAP1000" s="10" t="s">
        <v>109</v>
      </c>
      <c r="OAQ1000" s="10" t="s">
        <v>109</v>
      </c>
      <c r="OAR1000" s="10" t="s">
        <v>109</v>
      </c>
      <c r="OAS1000" s="10" t="s">
        <v>109</v>
      </c>
      <c r="OAT1000" s="10" t="s">
        <v>109</v>
      </c>
      <c r="OAU1000" s="10" t="s">
        <v>109</v>
      </c>
      <c r="OAV1000" s="10" t="s">
        <v>109</v>
      </c>
      <c r="OAW1000" s="10" t="s">
        <v>109</v>
      </c>
      <c r="OAX1000" s="10" t="s">
        <v>109</v>
      </c>
      <c r="OAY1000" s="10" t="s">
        <v>109</v>
      </c>
      <c r="OAZ1000" s="10" t="s">
        <v>109</v>
      </c>
      <c r="OBA1000" s="10" t="s">
        <v>109</v>
      </c>
      <c r="OBB1000" s="10" t="s">
        <v>109</v>
      </c>
      <c r="OBC1000" s="10" t="s">
        <v>109</v>
      </c>
      <c r="OBD1000" s="10" t="s">
        <v>109</v>
      </c>
      <c r="OBE1000" s="10" t="s">
        <v>109</v>
      </c>
      <c r="OBF1000" s="10" t="s">
        <v>109</v>
      </c>
      <c r="OBG1000" s="10" t="s">
        <v>109</v>
      </c>
      <c r="OBH1000" s="10" t="s">
        <v>109</v>
      </c>
      <c r="OBI1000" s="10" t="s">
        <v>109</v>
      </c>
      <c r="OBJ1000" s="10" t="s">
        <v>109</v>
      </c>
      <c r="OBK1000" s="10" t="s">
        <v>109</v>
      </c>
      <c r="OBL1000" s="10" t="s">
        <v>109</v>
      </c>
      <c r="OBM1000" s="10" t="s">
        <v>109</v>
      </c>
      <c r="OBN1000" s="10" t="s">
        <v>109</v>
      </c>
      <c r="OBO1000" s="10" t="s">
        <v>109</v>
      </c>
      <c r="OBP1000" s="10" t="s">
        <v>109</v>
      </c>
      <c r="OBQ1000" s="10" t="s">
        <v>109</v>
      </c>
      <c r="OBR1000" s="10" t="s">
        <v>109</v>
      </c>
      <c r="OBS1000" s="10" t="s">
        <v>109</v>
      </c>
      <c r="OBT1000" s="10" t="s">
        <v>109</v>
      </c>
      <c r="OBU1000" s="10" t="s">
        <v>109</v>
      </c>
      <c r="OBV1000" s="10" t="s">
        <v>109</v>
      </c>
      <c r="OBW1000" s="10" t="s">
        <v>109</v>
      </c>
      <c r="OBX1000" s="10" t="s">
        <v>109</v>
      </c>
      <c r="OBY1000" s="10" t="s">
        <v>109</v>
      </c>
      <c r="OBZ1000" s="10" t="s">
        <v>109</v>
      </c>
      <c r="OCA1000" s="10" t="s">
        <v>109</v>
      </c>
      <c r="OCB1000" s="10" t="s">
        <v>109</v>
      </c>
      <c r="OCC1000" s="10" t="s">
        <v>109</v>
      </c>
      <c r="OCD1000" s="10" t="s">
        <v>109</v>
      </c>
      <c r="OCE1000" s="10" t="s">
        <v>109</v>
      </c>
      <c r="OCF1000" s="10" t="s">
        <v>109</v>
      </c>
      <c r="OCG1000" s="10" t="s">
        <v>109</v>
      </c>
      <c r="OCH1000" s="10" t="s">
        <v>109</v>
      </c>
      <c r="OCI1000" s="10" t="s">
        <v>109</v>
      </c>
      <c r="OCJ1000" s="10" t="s">
        <v>109</v>
      </c>
      <c r="OCK1000" s="10" t="s">
        <v>109</v>
      </c>
      <c r="OCL1000" s="10" t="s">
        <v>109</v>
      </c>
      <c r="OCM1000" s="10" t="s">
        <v>109</v>
      </c>
      <c r="OCN1000" s="10" t="s">
        <v>109</v>
      </c>
      <c r="OCO1000" s="10" t="s">
        <v>109</v>
      </c>
      <c r="OCP1000" s="10" t="s">
        <v>109</v>
      </c>
      <c r="OCQ1000" s="10" t="s">
        <v>109</v>
      </c>
      <c r="OCR1000" s="10" t="s">
        <v>109</v>
      </c>
      <c r="OCS1000" s="10" t="s">
        <v>109</v>
      </c>
      <c r="OCT1000" s="10" t="s">
        <v>109</v>
      </c>
      <c r="OCU1000" s="10" t="s">
        <v>109</v>
      </c>
      <c r="OCV1000" s="10" t="s">
        <v>109</v>
      </c>
      <c r="OCW1000" s="10" t="s">
        <v>109</v>
      </c>
      <c r="OCX1000" s="10" t="s">
        <v>109</v>
      </c>
      <c r="OCY1000" s="10" t="s">
        <v>109</v>
      </c>
      <c r="OCZ1000" s="10" t="s">
        <v>109</v>
      </c>
      <c r="ODA1000" s="10" t="s">
        <v>109</v>
      </c>
      <c r="ODB1000" s="10" t="s">
        <v>109</v>
      </c>
      <c r="ODC1000" s="10" t="s">
        <v>109</v>
      </c>
      <c r="ODD1000" s="10" t="s">
        <v>109</v>
      </c>
      <c r="ODE1000" s="10" t="s">
        <v>109</v>
      </c>
      <c r="ODF1000" s="10" t="s">
        <v>109</v>
      </c>
      <c r="ODG1000" s="10" t="s">
        <v>109</v>
      </c>
      <c r="ODH1000" s="10" t="s">
        <v>109</v>
      </c>
      <c r="ODI1000" s="10" t="s">
        <v>109</v>
      </c>
      <c r="ODJ1000" s="10" t="s">
        <v>109</v>
      </c>
      <c r="ODK1000" s="10" t="s">
        <v>109</v>
      </c>
      <c r="ODL1000" s="10" t="s">
        <v>109</v>
      </c>
      <c r="ODM1000" s="10" t="s">
        <v>109</v>
      </c>
      <c r="ODN1000" s="10" t="s">
        <v>109</v>
      </c>
      <c r="ODO1000" s="10" t="s">
        <v>109</v>
      </c>
      <c r="ODP1000" s="10" t="s">
        <v>109</v>
      </c>
      <c r="ODQ1000" s="10" t="s">
        <v>109</v>
      </c>
      <c r="ODR1000" s="10" t="s">
        <v>109</v>
      </c>
      <c r="ODS1000" s="10" t="s">
        <v>109</v>
      </c>
      <c r="ODT1000" s="10" t="s">
        <v>109</v>
      </c>
      <c r="ODU1000" s="10" t="s">
        <v>109</v>
      </c>
      <c r="ODV1000" s="10" t="s">
        <v>109</v>
      </c>
      <c r="ODW1000" s="10" t="s">
        <v>109</v>
      </c>
      <c r="ODX1000" s="10" t="s">
        <v>109</v>
      </c>
      <c r="ODY1000" s="10" t="s">
        <v>109</v>
      </c>
      <c r="ODZ1000" s="10" t="s">
        <v>109</v>
      </c>
      <c r="OEA1000" s="10" t="s">
        <v>109</v>
      </c>
      <c r="OEB1000" s="10" t="s">
        <v>109</v>
      </c>
      <c r="OEC1000" s="10" t="s">
        <v>109</v>
      </c>
      <c r="OED1000" s="10" t="s">
        <v>109</v>
      </c>
      <c r="OEE1000" s="10" t="s">
        <v>109</v>
      </c>
      <c r="OEF1000" s="10" t="s">
        <v>109</v>
      </c>
      <c r="OEG1000" s="10" t="s">
        <v>109</v>
      </c>
      <c r="OEH1000" s="10" t="s">
        <v>109</v>
      </c>
      <c r="OEI1000" s="10" t="s">
        <v>109</v>
      </c>
      <c r="OEJ1000" s="10" t="s">
        <v>109</v>
      </c>
      <c r="OEK1000" s="10" t="s">
        <v>109</v>
      </c>
      <c r="OEL1000" s="10" t="s">
        <v>109</v>
      </c>
      <c r="OEM1000" s="10" t="s">
        <v>109</v>
      </c>
      <c r="OEN1000" s="10" t="s">
        <v>109</v>
      </c>
      <c r="OEO1000" s="10" t="s">
        <v>109</v>
      </c>
      <c r="OEP1000" s="10" t="s">
        <v>109</v>
      </c>
      <c r="OEQ1000" s="10" t="s">
        <v>109</v>
      </c>
      <c r="OER1000" s="10" t="s">
        <v>109</v>
      </c>
      <c r="OES1000" s="10" t="s">
        <v>109</v>
      </c>
      <c r="OET1000" s="10" t="s">
        <v>109</v>
      </c>
      <c r="OEU1000" s="10" t="s">
        <v>109</v>
      </c>
      <c r="OEV1000" s="10" t="s">
        <v>109</v>
      </c>
      <c r="OEW1000" s="10" t="s">
        <v>109</v>
      </c>
      <c r="OEX1000" s="10" t="s">
        <v>109</v>
      </c>
      <c r="OEY1000" s="10" t="s">
        <v>109</v>
      </c>
      <c r="OEZ1000" s="10" t="s">
        <v>109</v>
      </c>
      <c r="OFA1000" s="10" t="s">
        <v>109</v>
      </c>
      <c r="OFB1000" s="10" t="s">
        <v>109</v>
      </c>
      <c r="OFC1000" s="10" t="s">
        <v>109</v>
      </c>
      <c r="OFD1000" s="10" t="s">
        <v>109</v>
      </c>
      <c r="OFE1000" s="10" t="s">
        <v>109</v>
      </c>
      <c r="OFF1000" s="10" t="s">
        <v>109</v>
      </c>
      <c r="OFG1000" s="10" t="s">
        <v>109</v>
      </c>
      <c r="OFH1000" s="10" t="s">
        <v>109</v>
      </c>
      <c r="OFI1000" s="10" t="s">
        <v>109</v>
      </c>
      <c r="OFJ1000" s="10" t="s">
        <v>109</v>
      </c>
      <c r="OFK1000" s="10" t="s">
        <v>109</v>
      </c>
      <c r="OFL1000" s="10" t="s">
        <v>109</v>
      </c>
      <c r="OFM1000" s="10" t="s">
        <v>109</v>
      </c>
      <c r="OFN1000" s="10" t="s">
        <v>109</v>
      </c>
      <c r="OFO1000" s="10" t="s">
        <v>109</v>
      </c>
      <c r="OFP1000" s="10" t="s">
        <v>109</v>
      </c>
      <c r="OFQ1000" s="10" t="s">
        <v>109</v>
      </c>
      <c r="OFR1000" s="10" t="s">
        <v>109</v>
      </c>
      <c r="OFS1000" s="10" t="s">
        <v>109</v>
      </c>
      <c r="OFT1000" s="10" t="s">
        <v>109</v>
      </c>
      <c r="OFU1000" s="10" t="s">
        <v>109</v>
      </c>
      <c r="OFV1000" s="10" t="s">
        <v>109</v>
      </c>
      <c r="OFW1000" s="10" t="s">
        <v>109</v>
      </c>
      <c r="OFX1000" s="10" t="s">
        <v>109</v>
      </c>
      <c r="OFY1000" s="10" t="s">
        <v>109</v>
      </c>
      <c r="OFZ1000" s="10" t="s">
        <v>109</v>
      </c>
      <c r="OGA1000" s="10" t="s">
        <v>109</v>
      </c>
      <c r="OGB1000" s="10" t="s">
        <v>109</v>
      </c>
      <c r="OGC1000" s="10" t="s">
        <v>109</v>
      </c>
      <c r="OGD1000" s="10" t="s">
        <v>109</v>
      </c>
      <c r="OGE1000" s="10" t="s">
        <v>109</v>
      </c>
      <c r="OGF1000" s="10" t="s">
        <v>109</v>
      </c>
      <c r="OGG1000" s="10" t="s">
        <v>109</v>
      </c>
      <c r="OGH1000" s="10" t="s">
        <v>109</v>
      </c>
      <c r="OGI1000" s="10" t="s">
        <v>109</v>
      </c>
      <c r="OGJ1000" s="10" t="s">
        <v>109</v>
      </c>
      <c r="OGK1000" s="10" t="s">
        <v>109</v>
      </c>
      <c r="OGL1000" s="10" t="s">
        <v>109</v>
      </c>
      <c r="OGM1000" s="10" t="s">
        <v>109</v>
      </c>
      <c r="OGN1000" s="10" t="s">
        <v>109</v>
      </c>
      <c r="OGO1000" s="10" t="s">
        <v>109</v>
      </c>
      <c r="OGP1000" s="10" t="s">
        <v>109</v>
      </c>
      <c r="OGQ1000" s="10" t="s">
        <v>109</v>
      </c>
      <c r="OGR1000" s="10" t="s">
        <v>109</v>
      </c>
      <c r="OGS1000" s="10" t="s">
        <v>109</v>
      </c>
      <c r="OGT1000" s="10" t="s">
        <v>109</v>
      </c>
      <c r="OGU1000" s="10" t="s">
        <v>109</v>
      </c>
      <c r="OGV1000" s="10" t="s">
        <v>109</v>
      </c>
      <c r="OGW1000" s="10" t="s">
        <v>109</v>
      </c>
      <c r="OGX1000" s="10" t="s">
        <v>109</v>
      </c>
      <c r="OGY1000" s="10" t="s">
        <v>109</v>
      </c>
      <c r="OGZ1000" s="10" t="s">
        <v>109</v>
      </c>
      <c r="OHA1000" s="10" t="s">
        <v>109</v>
      </c>
      <c r="OHB1000" s="10" t="s">
        <v>109</v>
      </c>
      <c r="OHC1000" s="10" t="s">
        <v>109</v>
      </c>
      <c r="OHD1000" s="10" t="s">
        <v>109</v>
      </c>
      <c r="OHE1000" s="10" t="s">
        <v>109</v>
      </c>
      <c r="OHF1000" s="10" t="s">
        <v>109</v>
      </c>
      <c r="OHG1000" s="10" t="s">
        <v>109</v>
      </c>
      <c r="OHH1000" s="10" t="s">
        <v>109</v>
      </c>
      <c r="OHI1000" s="10" t="s">
        <v>109</v>
      </c>
      <c r="OHJ1000" s="10" t="s">
        <v>109</v>
      </c>
      <c r="OHK1000" s="10" t="s">
        <v>109</v>
      </c>
      <c r="OHL1000" s="10" t="s">
        <v>109</v>
      </c>
      <c r="OHM1000" s="10" t="s">
        <v>109</v>
      </c>
      <c r="OHN1000" s="10" t="s">
        <v>109</v>
      </c>
      <c r="OHO1000" s="10" t="s">
        <v>109</v>
      </c>
      <c r="OHP1000" s="10" t="s">
        <v>109</v>
      </c>
      <c r="OHQ1000" s="10" t="s">
        <v>109</v>
      </c>
      <c r="OHR1000" s="10" t="s">
        <v>109</v>
      </c>
      <c r="OHS1000" s="10" t="s">
        <v>109</v>
      </c>
      <c r="OHT1000" s="10" t="s">
        <v>109</v>
      </c>
      <c r="OHU1000" s="10" t="s">
        <v>109</v>
      </c>
      <c r="OHV1000" s="10" t="s">
        <v>109</v>
      </c>
      <c r="OHW1000" s="10" t="s">
        <v>109</v>
      </c>
      <c r="OHX1000" s="10" t="s">
        <v>109</v>
      </c>
      <c r="OHY1000" s="10" t="s">
        <v>109</v>
      </c>
      <c r="OHZ1000" s="10" t="s">
        <v>109</v>
      </c>
      <c r="OIA1000" s="10" t="s">
        <v>109</v>
      </c>
      <c r="OIB1000" s="10" t="s">
        <v>109</v>
      </c>
      <c r="OIC1000" s="10" t="s">
        <v>109</v>
      </c>
      <c r="OID1000" s="10" t="s">
        <v>109</v>
      </c>
      <c r="OIE1000" s="10" t="s">
        <v>109</v>
      </c>
      <c r="OIF1000" s="10" t="s">
        <v>109</v>
      </c>
      <c r="OIG1000" s="10" t="s">
        <v>109</v>
      </c>
      <c r="OIH1000" s="10" t="s">
        <v>109</v>
      </c>
      <c r="OII1000" s="10" t="s">
        <v>109</v>
      </c>
      <c r="OIJ1000" s="10" t="s">
        <v>109</v>
      </c>
      <c r="OIK1000" s="10" t="s">
        <v>109</v>
      </c>
      <c r="OIL1000" s="10" t="s">
        <v>109</v>
      </c>
      <c r="OIM1000" s="10" t="s">
        <v>109</v>
      </c>
      <c r="OIN1000" s="10" t="s">
        <v>109</v>
      </c>
      <c r="OIO1000" s="10" t="s">
        <v>109</v>
      </c>
      <c r="OIP1000" s="10" t="s">
        <v>109</v>
      </c>
      <c r="OIQ1000" s="10" t="s">
        <v>109</v>
      </c>
      <c r="OIR1000" s="10" t="s">
        <v>109</v>
      </c>
      <c r="OIS1000" s="10" t="s">
        <v>109</v>
      </c>
      <c r="OIT1000" s="10" t="s">
        <v>109</v>
      </c>
      <c r="OIU1000" s="10" t="s">
        <v>109</v>
      </c>
      <c r="OIV1000" s="10" t="s">
        <v>109</v>
      </c>
      <c r="OIW1000" s="10" t="s">
        <v>109</v>
      </c>
      <c r="OIX1000" s="10" t="s">
        <v>109</v>
      </c>
      <c r="OIY1000" s="10" t="s">
        <v>109</v>
      </c>
      <c r="OIZ1000" s="10" t="s">
        <v>109</v>
      </c>
      <c r="OJA1000" s="10" t="s">
        <v>109</v>
      </c>
      <c r="OJB1000" s="10" t="s">
        <v>109</v>
      </c>
      <c r="OJC1000" s="10" t="s">
        <v>109</v>
      </c>
      <c r="OJD1000" s="10" t="s">
        <v>109</v>
      </c>
      <c r="OJE1000" s="10" t="s">
        <v>109</v>
      </c>
      <c r="OJF1000" s="10" t="s">
        <v>109</v>
      </c>
      <c r="OJG1000" s="10" t="s">
        <v>109</v>
      </c>
      <c r="OJH1000" s="10" t="s">
        <v>109</v>
      </c>
      <c r="OJI1000" s="10" t="s">
        <v>109</v>
      </c>
      <c r="OJJ1000" s="10" t="s">
        <v>109</v>
      </c>
      <c r="OJK1000" s="10" t="s">
        <v>109</v>
      </c>
      <c r="OJL1000" s="10" t="s">
        <v>109</v>
      </c>
      <c r="OJM1000" s="10" t="s">
        <v>109</v>
      </c>
      <c r="OJN1000" s="10" t="s">
        <v>109</v>
      </c>
      <c r="OJO1000" s="10" t="s">
        <v>109</v>
      </c>
      <c r="OJP1000" s="10" t="s">
        <v>109</v>
      </c>
      <c r="OJQ1000" s="10" t="s">
        <v>109</v>
      </c>
      <c r="OJR1000" s="10" t="s">
        <v>109</v>
      </c>
      <c r="OJS1000" s="10" t="s">
        <v>109</v>
      </c>
      <c r="OJT1000" s="10" t="s">
        <v>109</v>
      </c>
      <c r="OJU1000" s="10" t="s">
        <v>109</v>
      </c>
      <c r="OJV1000" s="10" t="s">
        <v>109</v>
      </c>
      <c r="OJW1000" s="10" t="s">
        <v>109</v>
      </c>
      <c r="OJX1000" s="10" t="s">
        <v>109</v>
      </c>
      <c r="OJY1000" s="10" t="s">
        <v>109</v>
      </c>
      <c r="OJZ1000" s="10" t="s">
        <v>109</v>
      </c>
      <c r="OKA1000" s="10" t="s">
        <v>109</v>
      </c>
      <c r="OKB1000" s="10" t="s">
        <v>109</v>
      </c>
      <c r="OKC1000" s="10" t="s">
        <v>109</v>
      </c>
      <c r="OKD1000" s="10" t="s">
        <v>109</v>
      </c>
      <c r="OKE1000" s="10" t="s">
        <v>109</v>
      </c>
      <c r="OKF1000" s="10" t="s">
        <v>109</v>
      </c>
      <c r="OKG1000" s="10" t="s">
        <v>109</v>
      </c>
      <c r="OKH1000" s="10" t="s">
        <v>109</v>
      </c>
      <c r="OKI1000" s="10" t="s">
        <v>109</v>
      </c>
      <c r="OKJ1000" s="10" t="s">
        <v>109</v>
      </c>
      <c r="OKK1000" s="10" t="s">
        <v>109</v>
      </c>
      <c r="OKL1000" s="10" t="s">
        <v>109</v>
      </c>
      <c r="OKM1000" s="10" t="s">
        <v>109</v>
      </c>
      <c r="OKN1000" s="10" t="s">
        <v>109</v>
      </c>
      <c r="OKO1000" s="10" t="s">
        <v>109</v>
      </c>
      <c r="OKP1000" s="10" t="s">
        <v>109</v>
      </c>
      <c r="OKQ1000" s="10" t="s">
        <v>109</v>
      </c>
      <c r="OKR1000" s="10" t="s">
        <v>109</v>
      </c>
      <c r="OKS1000" s="10" t="s">
        <v>109</v>
      </c>
      <c r="OKT1000" s="10" t="s">
        <v>109</v>
      </c>
      <c r="OKU1000" s="10" t="s">
        <v>109</v>
      </c>
      <c r="OKV1000" s="10" t="s">
        <v>109</v>
      </c>
      <c r="OKW1000" s="10" t="s">
        <v>109</v>
      </c>
      <c r="OKX1000" s="10" t="s">
        <v>109</v>
      </c>
      <c r="OKY1000" s="10" t="s">
        <v>109</v>
      </c>
      <c r="OKZ1000" s="10" t="s">
        <v>109</v>
      </c>
      <c r="OLA1000" s="10" t="s">
        <v>109</v>
      </c>
      <c r="OLB1000" s="10" t="s">
        <v>109</v>
      </c>
      <c r="OLC1000" s="10" t="s">
        <v>109</v>
      </c>
      <c r="OLD1000" s="10" t="s">
        <v>109</v>
      </c>
      <c r="OLE1000" s="10" t="s">
        <v>109</v>
      </c>
      <c r="OLF1000" s="10" t="s">
        <v>109</v>
      </c>
      <c r="OLG1000" s="10" t="s">
        <v>109</v>
      </c>
      <c r="OLH1000" s="10" t="s">
        <v>109</v>
      </c>
      <c r="OLI1000" s="10" t="s">
        <v>109</v>
      </c>
      <c r="OLJ1000" s="10" t="s">
        <v>109</v>
      </c>
      <c r="OLK1000" s="10" t="s">
        <v>109</v>
      </c>
      <c r="OLL1000" s="10" t="s">
        <v>109</v>
      </c>
      <c r="OLM1000" s="10" t="s">
        <v>109</v>
      </c>
      <c r="OLN1000" s="10" t="s">
        <v>109</v>
      </c>
      <c r="OLO1000" s="10" t="s">
        <v>109</v>
      </c>
      <c r="OLP1000" s="10" t="s">
        <v>109</v>
      </c>
      <c r="OLQ1000" s="10" t="s">
        <v>109</v>
      </c>
      <c r="OLR1000" s="10" t="s">
        <v>109</v>
      </c>
      <c r="OLS1000" s="10" t="s">
        <v>109</v>
      </c>
      <c r="OLT1000" s="10" t="s">
        <v>109</v>
      </c>
      <c r="OLU1000" s="10" t="s">
        <v>109</v>
      </c>
      <c r="OLV1000" s="10" t="s">
        <v>109</v>
      </c>
      <c r="OLW1000" s="10" t="s">
        <v>109</v>
      </c>
      <c r="OLX1000" s="10" t="s">
        <v>109</v>
      </c>
      <c r="OLY1000" s="10" t="s">
        <v>109</v>
      </c>
      <c r="OLZ1000" s="10" t="s">
        <v>109</v>
      </c>
      <c r="OMA1000" s="10" t="s">
        <v>109</v>
      </c>
      <c r="OMB1000" s="10" t="s">
        <v>109</v>
      </c>
      <c r="OMC1000" s="10" t="s">
        <v>109</v>
      </c>
      <c r="OMD1000" s="10" t="s">
        <v>109</v>
      </c>
      <c r="OME1000" s="10" t="s">
        <v>109</v>
      </c>
      <c r="OMF1000" s="10" t="s">
        <v>109</v>
      </c>
      <c r="OMG1000" s="10" t="s">
        <v>109</v>
      </c>
      <c r="OMH1000" s="10" t="s">
        <v>109</v>
      </c>
      <c r="OMI1000" s="10" t="s">
        <v>109</v>
      </c>
      <c r="OMJ1000" s="10" t="s">
        <v>109</v>
      </c>
      <c r="OMK1000" s="10" t="s">
        <v>109</v>
      </c>
      <c r="OML1000" s="10" t="s">
        <v>109</v>
      </c>
      <c r="OMM1000" s="10" t="s">
        <v>109</v>
      </c>
      <c r="OMN1000" s="10" t="s">
        <v>109</v>
      </c>
      <c r="OMO1000" s="10" t="s">
        <v>109</v>
      </c>
      <c r="OMP1000" s="10" t="s">
        <v>109</v>
      </c>
      <c r="OMQ1000" s="10" t="s">
        <v>109</v>
      </c>
      <c r="OMR1000" s="10" t="s">
        <v>109</v>
      </c>
      <c r="OMS1000" s="10" t="s">
        <v>109</v>
      </c>
      <c r="OMT1000" s="10" t="s">
        <v>109</v>
      </c>
      <c r="OMU1000" s="10" t="s">
        <v>109</v>
      </c>
      <c r="OMV1000" s="10" t="s">
        <v>109</v>
      </c>
      <c r="OMW1000" s="10" t="s">
        <v>109</v>
      </c>
      <c r="OMX1000" s="10" t="s">
        <v>109</v>
      </c>
      <c r="OMY1000" s="10" t="s">
        <v>109</v>
      </c>
      <c r="OMZ1000" s="10" t="s">
        <v>109</v>
      </c>
      <c r="ONA1000" s="10" t="s">
        <v>109</v>
      </c>
      <c r="ONB1000" s="10" t="s">
        <v>109</v>
      </c>
      <c r="ONC1000" s="10" t="s">
        <v>109</v>
      </c>
      <c r="OND1000" s="10" t="s">
        <v>109</v>
      </c>
      <c r="ONE1000" s="10" t="s">
        <v>109</v>
      </c>
      <c r="ONF1000" s="10" t="s">
        <v>109</v>
      </c>
      <c r="ONG1000" s="10" t="s">
        <v>109</v>
      </c>
      <c r="ONH1000" s="10" t="s">
        <v>109</v>
      </c>
      <c r="ONI1000" s="10" t="s">
        <v>109</v>
      </c>
      <c r="ONJ1000" s="10" t="s">
        <v>109</v>
      </c>
      <c r="ONK1000" s="10" t="s">
        <v>109</v>
      </c>
      <c r="ONL1000" s="10" t="s">
        <v>109</v>
      </c>
      <c r="ONM1000" s="10" t="s">
        <v>109</v>
      </c>
      <c r="ONN1000" s="10" t="s">
        <v>109</v>
      </c>
      <c r="ONO1000" s="10" t="s">
        <v>109</v>
      </c>
      <c r="ONP1000" s="10" t="s">
        <v>109</v>
      </c>
      <c r="ONQ1000" s="10" t="s">
        <v>109</v>
      </c>
      <c r="ONR1000" s="10" t="s">
        <v>109</v>
      </c>
      <c r="ONS1000" s="10" t="s">
        <v>109</v>
      </c>
      <c r="ONT1000" s="10" t="s">
        <v>109</v>
      </c>
      <c r="ONU1000" s="10" t="s">
        <v>109</v>
      </c>
      <c r="ONV1000" s="10" t="s">
        <v>109</v>
      </c>
      <c r="ONW1000" s="10" t="s">
        <v>109</v>
      </c>
      <c r="ONX1000" s="10" t="s">
        <v>109</v>
      </c>
      <c r="ONY1000" s="10" t="s">
        <v>109</v>
      </c>
      <c r="ONZ1000" s="10" t="s">
        <v>109</v>
      </c>
      <c r="OOA1000" s="10" t="s">
        <v>109</v>
      </c>
      <c r="OOB1000" s="10" t="s">
        <v>109</v>
      </c>
      <c r="OOC1000" s="10" t="s">
        <v>109</v>
      </c>
      <c r="OOD1000" s="10" t="s">
        <v>109</v>
      </c>
      <c r="OOE1000" s="10" t="s">
        <v>109</v>
      </c>
      <c r="OOF1000" s="10" t="s">
        <v>109</v>
      </c>
      <c r="OOG1000" s="10" t="s">
        <v>109</v>
      </c>
      <c r="OOH1000" s="10" t="s">
        <v>109</v>
      </c>
      <c r="OOI1000" s="10" t="s">
        <v>109</v>
      </c>
      <c r="OOJ1000" s="10" t="s">
        <v>109</v>
      </c>
      <c r="OOK1000" s="10" t="s">
        <v>109</v>
      </c>
      <c r="OOL1000" s="10" t="s">
        <v>109</v>
      </c>
      <c r="OOM1000" s="10" t="s">
        <v>109</v>
      </c>
      <c r="OON1000" s="10" t="s">
        <v>109</v>
      </c>
      <c r="OOO1000" s="10" t="s">
        <v>109</v>
      </c>
      <c r="OOP1000" s="10" t="s">
        <v>109</v>
      </c>
      <c r="OOQ1000" s="10" t="s">
        <v>109</v>
      </c>
      <c r="OOR1000" s="10" t="s">
        <v>109</v>
      </c>
      <c r="OOS1000" s="10" t="s">
        <v>109</v>
      </c>
      <c r="OOT1000" s="10" t="s">
        <v>109</v>
      </c>
      <c r="OOU1000" s="10" t="s">
        <v>109</v>
      </c>
      <c r="OOV1000" s="10" t="s">
        <v>109</v>
      </c>
      <c r="OOW1000" s="10" t="s">
        <v>109</v>
      </c>
      <c r="OOX1000" s="10" t="s">
        <v>109</v>
      </c>
      <c r="OOY1000" s="10" t="s">
        <v>109</v>
      </c>
      <c r="OOZ1000" s="10" t="s">
        <v>109</v>
      </c>
      <c r="OPA1000" s="10" t="s">
        <v>109</v>
      </c>
      <c r="OPB1000" s="10" t="s">
        <v>109</v>
      </c>
      <c r="OPC1000" s="10" t="s">
        <v>109</v>
      </c>
      <c r="OPD1000" s="10" t="s">
        <v>109</v>
      </c>
      <c r="OPE1000" s="10" t="s">
        <v>109</v>
      </c>
      <c r="OPF1000" s="10" t="s">
        <v>109</v>
      </c>
      <c r="OPG1000" s="10" t="s">
        <v>109</v>
      </c>
      <c r="OPH1000" s="10" t="s">
        <v>109</v>
      </c>
      <c r="OPI1000" s="10" t="s">
        <v>109</v>
      </c>
      <c r="OPJ1000" s="10" t="s">
        <v>109</v>
      </c>
      <c r="OPK1000" s="10" t="s">
        <v>109</v>
      </c>
      <c r="OPL1000" s="10" t="s">
        <v>109</v>
      </c>
      <c r="OPM1000" s="10" t="s">
        <v>109</v>
      </c>
      <c r="OPN1000" s="10" t="s">
        <v>109</v>
      </c>
      <c r="OPO1000" s="10" t="s">
        <v>109</v>
      </c>
      <c r="OPP1000" s="10" t="s">
        <v>109</v>
      </c>
      <c r="OPQ1000" s="10" t="s">
        <v>109</v>
      </c>
      <c r="OPR1000" s="10" t="s">
        <v>109</v>
      </c>
      <c r="OPS1000" s="10" t="s">
        <v>109</v>
      </c>
      <c r="OPT1000" s="10" t="s">
        <v>109</v>
      </c>
      <c r="OPU1000" s="10" t="s">
        <v>109</v>
      </c>
      <c r="OPV1000" s="10" t="s">
        <v>109</v>
      </c>
      <c r="OPW1000" s="10" t="s">
        <v>109</v>
      </c>
      <c r="OPX1000" s="10" t="s">
        <v>109</v>
      </c>
      <c r="OPY1000" s="10" t="s">
        <v>109</v>
      </c>
      <c r="OPZ1000" s="10" t="s">
        <v>109</v>
      </c>
      <c r="OQA1000" s="10" t="s">
        <v>109</v>
      </c>
      <c r="OQB1000" s="10" t="s">
        <v>109</v>
      </c>
      <c r="OQC1000" s="10" t="s">
        <v>109</v>
      </c>
      <c r="OQD1000" s="10" t="s">
        <v>109</v>
      </c>
      <c r="OQE1000" s="10" t="s">
        <v>109</v>
      </c>
      <c r="OQF1000" s="10" t="s">
        <v>109</v>
      </c>
      <c r="OQG1000" s="10" t="s">
        <v>109</v>
      </c>
      <c r="OQH1000" s="10" t="s">
        <v>109</v>
      </c>
      <c r="OQI1000" s="10" t="s">
        <v>109</v>
      </c>
      <c r="OQJ1000" s="10" t="s">
        <v>109</v>
      </c>
      <c r="OQK1000" s="10" t="s">
        <v>109</v>
      </c>
      <c r="OQL1000" s="10" t="s">
        <v>109</v>
      </c>
      <c r="OQM1000" s="10" t="s">
        <v>109</v>
      </c>
      <c r="OQN1000" s="10" t="s">
        <v>109</v>
      </c>
      <c r="OQO1000" s="10" t="s">
        <v>109</v>
      </c>
      <c r="OQP1000" s="10" t="s">
        <v>109</v>
      </c>
      <c r="OQQ1000" s="10" t="s">
        <v>109</v>
      </c>
      <c r="OQR1000" s="10" t="s">
        <v>109</v>
      </c>
      <c r="OQS1000" s="10" t="s">
        <v>109</v>
      </c>
      <c r="OQT1000" s="10" t="s">
        <v>109</v>
      </c>
      <c r="OQU1000" s="10" t="s">
        <v>109</v>
      </c>
      <c r="OQV1000" s="10" t="s">
        <v>109</v>
      </c>
      <c r="OQW1000" s="10" t="s">
        <v>109</v>
      </c>
      <c r="OQX1000" s="10" t="s">
        <v>109</v>
      </c>
      <c r="OQY1000" s="10" t="s">
        <v>109</v>
      </c>
      <c r="OQZ1000" s="10" t="s">
        <v>109</v>
      </c>
      <c r="ORA1000" s="10" t="s">
        <v>109</v>
      </c>
      <c r="ORB1000" s="10" t="s">
        <v>109</v>
      </c>
      <c r="ORC1000" s="10" t="s">
        <v>109</v>
      </c>
      <c r="ORD1000" s="10" t="s">
        <v>109</v>
      </c>
      <c r="ORE1000" s="10" t="s">
        <v>109</v>
      </c>
      <c r="ORF1000" s="10" t="s">
        <v>109</v>
      </c>
      <c r="ORG1000" s="10" t="s">
        <v>109</v>
      </c>
      <c r="ORH1000" s="10" t="s">
        <v>109</v>
      </c>
      <c r="ORI1000" s="10" t="s">
        <v>109</v>
      </c>
      <c r="ORJ1000" s="10" t="s">
        <v>109</v>
      </c>
      <c r="ORK1000" s="10" t="s">
        <v>109</v>
      </c>
      <c r="ORL1000" s="10" t="s">
        <v>109</v>
      </c>
      <c r="ORM1000" s="10" t="s">
        <v>109</v>
      </c>
      <c r="ORN1000" s="10" t="s">
        <v>109</v>
      </c>
      <c r="ORO1000" s="10" t="s">
        <v>109</v>
      </c>
      <c r="ORP1000" s="10" t="s">
        <v>109</v>
      </c>
      <c r="ORQ1000" s="10" t="s">
        <v>109</v>
      </c>
      <c r="ORR1000" s="10" t="s">
        <v>109</v>
      </c>
      <c r="ORS1000" s="10" t="s">
        <v>109</v>
      </c>
      <c r="ORT1000" s="10" t="s">
        <v>109</v>
      </c>
      <c r="ORU1000" s="10" t="s">
        <v>109</v>
      </c>
      <c r="ORV1000" s="10" t="s">
        <v>109</v>
      </c>
      <c r="ORW1000" s="10" t="s">
        <v>109</v>
      </c>
      <c r="ORX1000" s="10" t="s">
        <v>109</v>
      </c>
      <c r="ORY1000" s="10" t="s">
        <v>109</v>
      </c>
      <c r="ORZ1000" s="10" t="s">
        <v>109</v>
      </c>
      <c r="OSA1000" s="10" t="s">
        <v>109</v>
      </c>
      <c r="OSB1000" s="10" t="s">
        <v>109</v>
      </c>
      <c r="OSC1000" s="10" t="s">
        <v>109</v>
      </c>
      <c r="OSD1000" s="10" t="s">
        <v>109</v>
      </c>
      <c r="OSE1000" s="10" t="s">
        <v>109</v>
      </c>
      <c r="OSF1000" s="10" t="s">
        <v>109</v>
      </c>
      <c r="OSG1000" s="10" t="s">
        <v>109</v>
      </c>
      <c r="OSH1000" s="10" t="s">
        <v>109</v>
      </c>
      <c r="OSI1000" s="10" t="s">
        <v>109</v>
      </c>
      <c r="OSJ1000" s="10" t="s">
        <v>109</v>
      </c>
      <c r="OSK1000" s="10" t="s">
        <v>109</v>
      </c>
      <c r="OSL1000" s="10" t="s">
        <v>109</v>
      </c>
      <c r="OSM1000" s="10" t="s">
        <v>109</v>
      </c>
      <c r="OSN1000" s="10" t="s">
        <v>109</v>
      </c>
      <c r="OSO1000" s="10" t="s">
        <v>109</v>
      </c>
      <c r="OSP1000" s="10" t="s">
        <v>109</v>
      </c>
      <c r="OSQ1000" s="10" t="s">
        <v>109</v>
      </c>
      <c r="OSR1000" s="10" t="s">
        <v>109</v>
      </c>
      <c r="OSS1000" s="10" t="s">
        <v>109</v>
      </c>
      <c r="OST1000" s="10" t="s">
        <v>109</v>
      </c>
      <c r="OSU1000" s="10" t="s">
        <v>109</v>
      </c>
      <c r="OSV1000" s="10" t="s">
        <v>109</v>
      </c>
      <c r="OSW1000" s="10" t="s">
        <v>109</v>
      </c>
      <c r="OSX1000" s="10" t="s">
        <v>109</v>
      </c>
      <c r="OSY1000" s="10" t="s">
        <v>109</v>
      </c>
      <c r="OSZ1000" s="10" t="s">
        <v>109</v>
      </c>
      <c r="OTA1000" s="10" t="s">
        <v>109</v>
      </c>
      <c r="OTB1000" s="10" t="s">
        <v>109</v>
      </c>
      <c r="OTC1000" s="10" t="s">
        <v>109</v>
      </c>
      <c r="OTD1000" s="10" t="s">
        <v>109</v>
      </c>
      <c r="OTE1000" s="10" t="s">
        <v>109</v>
      </c>
      <c r="OTF1000" s="10" t="s">
        <v>109</v>
      </c>
      <c r="OTG1000" s="10" t="s">
        <v>109</v>
      </c>
      <c r="OTH1000" s="10" t="s">
        <v>109</v>
      </c>
      <c r="OTI1000" s="10" t="s">
        <v>109</v>
      </c>
      <c r="OTJ1000" s="10" t="s">
        <v>109</v>
      </c>
      <c r="OTK1000" s="10" t="s">
        <v>109</v>
      </c>
      <c r="OTL1000" s="10" t="s">
        <v>109</v>
      </c>
      <c r="OTM1000" s="10" t="s">
        <v>109</v>
      </c>
      <c r="OTN1000" s="10" t="s">
        <v>109</v>
      </c>
      <c r="OTO1000" s="10" t="s">
        <v>109</v>
      </c>
      <c r="OTP1000" s="10" t="s">
        <v>109</v>
      </c>
      <c r="OTQ1000" s="10" t="s">
        <v>109</v>
      </c>
      <c r="OTR1000" s="10" t="s">
        <v>109</v>
      </c>
      <c r="OTS1000" s="10" t="s">
        <v>109</v>
      </c>
      <c r="OTT1000" s="10" t="s">
        <v>109</v>
      </c>
      <c r="OTU1000" s="10" t="s">
        <v>109</v>
      </c>
      <c r="OTV1000" s="10" t="s">
        <v>109</v>
      </c>
      <c r="OTW1000" s="10" t="s">
        <v>109</v>
      </c>
      <c r="OTX1000" s="10" t="s">
        <v>109</v>
      </c>
      <c r="OTY1000" s="10" t="s">
        <v>109</v>
      </c>
      <c r="OTZ1000" s="10" t="s">
        <v>109</v>
      </c>
      <c r="OUA1000" s="10" t="s">
        <v>109</v>
      </c>
      <c r="OUB1000" s="10" t="s">
        <v>109</v>
      </c>
      <c r="OUC1000" s="10" t="s">
        <v>109</v>
      </c>
      <c r="OUD1000" s="10" t="s">
        <v>109</v>
      </c>
      <c r="OUE1000" s="10" t="s">
        <v>109</v>
      </c>
      <c r="OUF1000" s="10" t="s">
        <v>109</v>
      </c>
      <c r="OUG1000" s="10" t="s">
        <v>109</v>
      </c>
      <c r="OUH1000" s="10" t="s">
        <v>109</v>
      </c>
      <c r="OUI1000" s="10" t="s">
        <v>109</v>
      </c>
      <c r="OUJ1000" s="10" t="s">
        <v>109</v>
      </c>
      <c r="OUK1000" s="10" t="s">
        <v>109</v>
      </c>
      <c r="OUL1000" s="10" t="s">
        <v>109</v>
      </c>
      <c r="OUM1000" s="10" t="s">
        <v>109</v>
      </c>
      <c r="OUN1000" s="10" t="s">
        <v>109</v>
      </c>
      <c r="OUO1000" s="10" t="s">
        <v>109</v>
      </c>
      <c r="OUP1000" s="10" t="s">
        <v>109</v>
      </c>
      <c r="OUQ1000" s="10" t="s">
        <v>109</v>
      </c>
      <c r="OUR1000" s="10" t="s">
        <v>109</v>
      </c>
      <c r="OUS1000" s="10" t="s">
        <v>109</v>
      </c>
      <c r="OUT1000" s="10" t="s">
        <v>109</v>
      </c>
      <c r="OUU1000" s="10" t="s">
        <v>109</v>
      </c>
      <c r="OUV1000" s="10" t="s">
        <v>109</v>
      </c>
      <c r="OUW1000" s="10" t="s">
        <v>109</v>
      </c>
      <c r="OUX1000" s="10" t="s">
        <v>109</v>
      </c>
      <c r="OUY1000" s="10" t="s">
        <v>109</v>
      </c>
      <c r="OUZ1000" s="10" t="s">
        <v>109</v>
      </c>
      <c r="OVA1000" s="10" t="s">
        <v>109</v>
      </c>
      <c r="OVB1000" s="10" t="s">
        <v>109</v>
      </c>
      <c r="OVC1000" s="10" t="s">
        <v>109</v>
      </c>
      <c r="OVD1000" s="10" t="s">
        <v>109</v>
      </c>
      <c r="OVE1000" s="10" t="s">
        <v>109</v>
      </c>
      <c r="OVF1000" s="10" t="s">
        <v>109</v>
      </c>
      <c r="OVG1000" s="10" t="s">
        <v>109</v>
      </c>
      <c r="OVH1000" s="10" t="s">
        <v>109</v>
      </c>
      <c r="OVI1000" s="10" t="s">
        <v>109</v>
      </c>
      <c r="OVJ1000" s="10" t="s">
        <v>109</v>
      </c>
      <c r="OVK1000" s="10" t="s">
        <v>109</v>
      </c>
      <c r="OVL1000" s="10" t="s">
        <v>109</v>
      </c>
      <c r="OVM1000" s="10" t="s">
        <v>109</v>
      </c>
      <c r="OVN1000" s="10" t="s">
        <v>109</v>
      </c>
      <c r="OVO1000" s="10" t="s">
        <v>109</v>
      </c>
      <c r="OVP1000" s="10" t="s">
        <v>109</v>
      </c>
      <c r="OVQ1000" s="10" t="s">
        <v>109</v>
      </c>
      <c r="OVR1000" s="10" t="s">
        <v>109</v>
      </c>
      <c r="OVS1000" s="10" t="s">
        <v>109</v>
      </c>
      <c r="OVT1000" s="10" t="s">
        <v>109</v>
      </c>
      <c r="OVU1000" s="10" t="s">
        <v>109</v>
      </c>
      <c r="OVV1000" s="10" t="s">
        <v>109</v>
      </c>
      <c r="OVW1000" s="10" t="s">
        <v>109</v>
      </c>
      <c r="OVX1000" s="10" t="s">
        <v>109</v>
      </c>
      <c r="OVY1000" s="10" t="s">
        <v>109</v>
      </c>
      <c r="OVZ1000" s="10" t="s">
        <v>109</v>
      </c>
      <c r="OWA1000" s="10" t="s">
        <v>109</v>
      </c>
      <c r="OWB1000" s="10" t="s">
        <v>109</v>
      </c>
      <c r="OWC1000" s="10" t="s">
        <v>109</v>
      </c>
      <c r="OWD1000" s="10" t="s">
        <v>109</v>
      </c>
      <c r="OWE1000" s="10" t="s">
        <v>109</v>
      </c>
      <c r="OWF1000" s="10" t="s">
        <v>109</v>
      </c>
      <c r="OWG1000" s="10" t="s">
        <v>109</v>
      </c>
      <c r="OWH1000" s="10" t="s">
        <v>109</v>
      </c>
      <c r="OWI1000" s="10" t="s">
        <v>109</v>
      </c>
      <c r="OWJ1000" s="10" t="s">
        <v>109</v>
      </c>
      <c r="OWK1000" s="10" t="s">
        <v>109</v>
      </c>
      <c r="OWL1000" s="10" t="s">
        <v>109</v>
      </c>
      <c r="OWM1000" s="10" t="s">
        <v>109</v>
      </c>
      <c r="OWN1000" s="10" t="s">
        <v>109</v>
      </c>
      <c r="OWO1000" s="10" t="s">
        <v>109</v>
      </c>
      <c r="OWP1000" s="10" t="s">
        <v>109</v>
      </c>
      <c r="OWQ1000" s="10" t="s">
        <v>109</v>
      </c>
      <c r="OWR1000" s="10" t="s">
        <v>109</v>
      </c>
      <c r="OWS1000" s="10" t="s">
        <v>109</v>
      </c>
      <c r="OWT1000" s="10" t="s">
        <v>109</v>
      </c>
      <c r="OWU1000" s="10" t="s">
        <v>109</v>
      </c>
      <c r="OWV1000" s="10" t="s">
        <v>109</v>
      </c>
      <c r="OWW1000" s="10" t="s">
        <v>109</v>
      </c>
      <c r="OWX1000" s="10" t="s">
        <v>109</v>
      </c>
      <c r="OWY1000" s="10" t="s">
        <v>109</v>
      </c>
      <c r="OWZ1000" s="10" t="s">
        <v>109</v>
      </c>
      <c r="OXA1000" s="10" t="s">
        <v>109</v>
      </c>
      <c r="OXB1000" s="10" t="s">
        <v>109</v>
      </c>
      <c r="OXC1000" s="10" t="s">
        <v>109</v>
      </c>
      <c r="OXD1000" s="10" t="s">
        <v>109</v>
      </c>
      <c r="OXE1000" s="10" t="s">
        <v>109</v>
      </c>
      <c r="OXF1000" s="10" t="s">
        <v>109</v>
      </c>
      <c r="OXG1000" s="10" t="s">
        <v>109</v>
      </c>
      <c r="OXH1000" s="10" t="s">
        <v>109</v>
      </c>
      <c r="OXI1000" s="10" t="s">
        <v>109</v>
      </c>
      <c r="OXJ1000" s="10" t="s">
        <v>109</v>
      </c>
      <c r="OXK1000" s="10" t="s">
        <v>109</v>
      </c>
      <c r="OXL1000" s="10" t="s">
        <v>109</v>
      </c>
      <c r="OXM1000" s="10" t="s">
        <v>109</v>
      </c>
      <c r="OXN1000" s="10" t="s">
        <v>109</v>
      </c>
      <c r="OXO1000" s="10" t="s">
        <v>109</v>
      </c>
      <c r="OXP1000" s="10" t="s">
        <v>109</v>
      </c>
      <c r="OXQ1000" s="10" t="s">
        <v>109</v>
      </c>
      <c r="OXR1000" s="10" t="s">
        <v>109</v>
      </c>
      <c r="OXS1000" s="10" t="s">
        <v>109</v>
      </c>
      <c r="OXT1000" s="10" t="s">
        <v>109</v>
      </c>
      <c r="OXU1000" s="10" t="s">
        <v>109</v>
      </c>
      <c r="OXV1000" s="10" t="s">
        <v>109</v>
      </c>
      <c r="OXW1000" s="10" t="s">
        <v>109</v>
      </c>
      <c r="OXX1000" s="10" t="s">
        <v>109</v>
      </c>
      <c r="OXY1000" s="10" t="s">
        <v>109</v>
      </c>
      <c r="OXZ1000" s="10" t="s">
        <v>109</v>
      </c>
      <c r="OYA1000" s="10" t="s">
        <v>109</v>
      </c>
      <c r="OYB1000" s="10" t="s">
        <v>109</v>
      </c>
      <c r="OYC1000" s="10" t="s">
        <v>109</v>
      </c>
      <c r="OYD1000" s="10" t="s">
        <v>109</v>
      </c>
      <c r="OYE1000" s="10" t="s">
        <v>109</v>
      </c>
      <c r="OYF1000" s="10" t="s">
        <v>109</v>
      </c>
      <c r="OYG1000" s="10" t="s">
        <v>109</v>
      </c>
      <c r="OYH1000" s="10" t="s">
        <v>109</v>
      </c>
      <c r="OYI1000" s="10" t="s">
        <v>109</v>
      </c>
      <c r="OYJ1000" s="10" t="s">
        <v>109</v>
      </c>
      <c r="OYK1000" s="10" t="s">
        <v>109</v>
      </c>
      <c r="OYL1000" s="10" t="s">
        <v>109</v>
      </c>
      <c r="OYM1000" s="10" t="s">
        <v>109</v>
      </c>
      <c r="OYN1000" s="10" t="s">
        <v>109</v>
      </c>
      <c r="OYO1000" s="10" t="s">
        <v>109</v>
      </c>
      <c r="OYP1000" s="10" t="s">
        <v>109</v>
      </c>
      <c r="OYQ1000" s="10" t="s">
        <v>109</v>
      </c>
      <c r="OYR1000" s="10" t="s">
        <v>109</v>
      </c>
      <c r="OYS1000" s="10" t="s">
        <v>109</v>
      </c>
      <c r="OYT1000" s="10" t="s">
        <v>109</v>
      </c>
      <c r="OYU1000" s="10" t="s">
        <v>109</v>
      </c>
      <c r="OYV1000" s="10" t="s">
        <v>109</v>
      </c>
      <c r="OYW1000" s="10" t="s">
        <v>109</v>
      </c>
      <c r="OYX1000" s="10" t="s">
        <v>109</v>
      </c>
      <c r="OYY1000" s="10" t="s">
        <v>109</v>
      </c>
      <c r="OYZ1000" s="10" t="s">
        <v>109</v>
      </c>
      <c r="OZA1000" s="10" t="s">
        <v>109</v>
      </c>
      <c r="OZB1000" s="10" t="s">
        <v>109</v>
      </c>
      <c r="OZC1000" s="10" t="s">
        <v>109</v>
      </c>
      <c r="OZD1000" s="10" t="s">
        <v>109</v>
      </c>
      <c r="OZE1000" s="10" t="s">
        <v>109</v>
      </c>
      <c r="OZF1000" s="10" t="s">
        <v>109</v>
      </c>
      <c r="OZG1000" s="10" t="s">
        <v>109</v>
      </c>
      <c r="OZH1000" s="10" t="s">
        <v>109</v>
      </c>
      <c r="OZI1000" s="10" t="s">
        <v>109</v>
      </c>
      <c r="OZJ1000" s="10" t="s">
        <v>109</v>
      </c>
      <c r="OZK1000" s="10" t="s">
        <v>109</v>
      </c>
      <c r="OZL1000" s="10" t="s">
        <v>109</v>
      </c>
      <c r="OZM1000" s="10" t="s">
        <v>109</v>
      </c>
      <c r="OZN1000" s="10" t="s">
        <v>109</v>
      </c>
      <c r="OZO1000" s="10" t="s">
        <v>109</v>
      </c>
      <c r="OZP1000" s="10" t="s">
        <v>109</v>
      </c>
      <c r="OZQ1000" s="10" t="s">
        <v>109</v>
      </c>
      <c r="OZR1000" s="10" t="s">
        <v>109</v>
      </c>
      <c r="OZS1000" s="10" t="s">
        <v>109</v>
      </c>
      <c r="OZT1000" s="10" t="s">
        <v>109</v>
      </c>
      <c r="OZU1000" s="10" t="s">
        <v>109</v>
      </c>
      <c r="OZV1000" s="10" t="s">
        <v>109</v>
      </c>
      <c r="OZW1000" s="10" t="s">
        <v>109</v>
      </c>
      <c r="OZX1000" s="10" t="s">
        <v>109</v>
      </c>
      <c r="OZY1000" s="10" t="s">
        <v>109</v>
      </c>
      <c r="OZZ1000" s="10" t="s">
        <v>109</v>
      </c>
      <c r="PAA1000" s="10" t="s">
        <v>109</v>
      </c>
      <c r="PAB1000" s="10" t="s">
        <v>109</v>
      </c>
      <c r="PAC1000" s="10" t="s">
        <v>109</v>
      </c>
      <c r="PAD1000" s="10" t="s">
        <v>109</v>
      </c>
      <c r="PAE1000" s="10" t="s">
        <v>109</v>
      </c>
      <c r="PAF1000" s="10" t="s">
        <v>109</v>
      </c>
      <c r="PAG1000" s="10" t="s">
        <v>109</v>
      </c>
      <c r="PAH1000" s="10" t="s">
        <v>109</v>
      </c>
      <c r="PAI1000" s="10" t="s">
        <v>109</v>
      </c>
      <c r="PAJ1000" s="10" t="s">
        <v>109</v>
      </c>
      <c r="PAK1000" s="10" t="s">
        <v>109</v>
      </c>
      <c r="PAL1000" s="10" t="s">
        <v>109</v>
      </c>
      <c r="PAM1000" s="10" t="s">
        <v>109</v>
      </c>
      <c r="PAN1000" s="10" t="s">
        <v>109</v>
      </c>
      <c r="PAO1000" s="10" t="s">
        <v>109</v>
      </c>
      <c r="PAP1000" s="10" t="s">
        <v>109</v>
      </c>
      <c r="PAQ1000" s="10" t="s">
        <v>109</v>
      </c>
      <c r="PAR1000" s="10" t="s">
        <v>109</v>
      </c>
      <c r="PAS1000" s="10" t="s">
        <v>109</v>
      </c>
      <c r="PAT1000" s="10" t="s">
        <v>109</v>
      </c>
      <c r="PAU1000" s="10" t="s">
        <v>109</v>
      </c>
      <c r="PAV1000" s="10" t="s">
        <v>109</v>
      </c>
      <c r="PAW1000" s="10" t="s">
        <v>109</v>
      </c>
      <c r="PAX1000" s="10" t="s">
        <v>109</v>
      </c>
      <c r="PAY1000" s="10" t="s">
        <v>109</v>
      </c>
      <c r="PAZ1000" s="10" t="s">
        <v>109</v>
      </c>
      <c r="PBA1000" s="10" t="s">
        <v>109</v>
      </c>
      <c r="PBB1000" s="10" t="s">
        <v>109</v>
      </c>
      <c r="PBC1000" s="10" t="s">
        <v>109</v>
      </c>
      <c r="PBD1000" s="10" t="s">
        <v>109</v>
      </c>
      <c r="PBE1000" s="10" t="s">
        <v>109</v>
      </c>
      <c r="PBF1000" s="10" t="s">
        <v>109</v>
      </c>
      <c r="PBG1000" s="10" t="s">
        <v>109</v>
      </c>
      <c r="PBH1000" s="10" t="s">
        <v>109</v>
      </c>
      <c r="PBI1000" s="10" t="s">
        <v>109</v>
      </c>
      <c r="PBJ1000" s="10" t="s">
        <v>109</v>
      </c>
      <c r="PBK1000" s="10" t="s">
        <v>109</v>
      </c>
      <c r="PBL1000" s="10" t="s">
        <v>109</v>
      </c>
      <c r="PBM1000" s="10" t="s">
        <v>109</v>
      </c>
      <c r="PBN1000" s="10" t="s">
        <v>109</v>
      </c>
      <c r="PBO1000" s="10" t="s">
        <v>109</v>
      </c>
      <c r="PBP1000" s="10" t="s">
        <v>109</v>
      </c>
      <c r="PBQ1000" s="10" t="s">
        <v>109</v>
      </c>
      <c r="PBR1000" s="10" t="s">
        <v>109</v>
      </c>
      <c r="PBS1000" s="10" t="s">
        <v>109</v>
      </c>
      <c r="PBT1000" s="10" t="s">
        <v>109</v>
      </c>
      <c r="PBU1000" s="10" t="s">
        <v>109</v>
      </c>
      <c r="PBV1000" s="10" t="s">
        <v>109</v>
      </c>
      <c r="PBW1000" s="10" t="s">
        <v>109</v>
      </c>
      <c r="PBX1000" s="10" t="s">
        <v>109</v>
      </c>
      <c r="PBY1000" s="10" t="s">
        <v>109</v>
      </c>
      <c r="PBZ1000" s="10" t="s">
        <v>109</v>
      </c>
      <c r="PCA1000" s="10" t="s">
        <v>109</v>
      </c>
      <c r="PCB1000" s="10" t="s">
        <v>109</v>
      </c>
      <c r="PCC1000" s="10" t="s">
        <v>109</v>
      </c>
      <c r="PCD1000" s="10" t="s">
        <v>109</v>
      </c>
      <c r="PCE1000" s="10" t="s">
        <v>109</v>
      </c>
      <c r="PCF1000" s="10" t="s">
        <v>109</v>
      </c>
      <c r="PCG1000" s="10" t="s">
        <v>109</v>
      </c>
      <c r="PCH1000" s="10" t="s">
        <v>109</v>
      </c>
      <c r="PCI1000" s="10" t="s">
        <v>109</v>
      </c>
      <c r="PCJ1000" s="10" t="s">
        <v>109</v>
      </c>
      <c r="PCK1000" s="10" t="s">
        <v>109</v>
      </c>
      <c r="PCL1000" s="10" t="s">
        <v>109</v>
      </c>
      <c r="PCM1000" s="10" t="s">
        <v>109</v>
      </c>
      <c r="PCN1000" s="10" t="s">
        <v>109</v>
      </c>
      <c r="PCO1000" s="10" t="s">
        <v>109</v>
      </c>
      <c r="PCP1000" s="10" t="s">
        <v>109</v>
      </c>
      <c r="PCQ1000" s="10" t="s">
        <v>109</v>
      </c>
      <c r="PCR1000" s="10" t="s">
        <v>109</v>
      </c>
      <c r="PCS1000" s="10" t="s">
        <v>109</v>
      </c>
      <c r="PCT1000" s="10" t="s">
        <v>109</v>
      </c>
      <c r="PCU1000" s="10" t="s">
        <v>109</v>
      </c>
      <c r="PCV1000" s="10" t="s">
        <v>109</v>
      </c>
      <c r="PCW1000" s="10" t="s">
        <v>109</v>
      </c>
      <c r="PCX1000" s="10" t="s">
        <v>109</v>
      </c>
      <c r="PCY1000" s="10" t="s">
        <v>109</v>
      </c>
      <c r="PCZ1000" s="10" t="s">
        <v>109</v>
      </c>
      <c r="PDA1000" s="10" t="s">
        <v>109</v>
      </c>
      <c r="PDB1000" s="10" t="s">
        <v>109</v>
      </c>
      <c r="PDC1000" s="10" t="s">
        <v>109</v>
      </c>
      <c r="PDD1000" s="10" t="s">
        <v>109</v>
      </c>
      <c r="PDE1000" s="10" t="s">
        <v>109</v>
      </c>
      <c r="PDF1000" s="10" t="s">
        <v>109</v>
      </c>
      <c r="PDG1000" s="10" t="s">
        <v>109</v>
      </c>
      <c r="PDH1000" s="10" t="s">
        <v>109</v>
      </c>
      <c r="PDI1000" s="10" t="s">
        <v>109</v>
      </c>
      <c r="PDJ1000" s="10" t="s">
        <v>109</v>
      </c>
      <c r="PDK1000" s="10" t="s">
        <v>109</v>
      </c>
      <c r="PDL1000" s="10" t="s">
        <v>109</v>
      </c>
      <c r="PDM1000" s="10" t="s">
        <v>109</v>
      </c>
      <c r="PDN1000" s="10" t="s">
        <v>109</v>
      </c>
      <c r="PDO1000" s="10" t="s">
        <v>109</v>
      </c>
      <c r="PDP1000" s="10" t="s">
        <v>109</v>
      </c>
      <c r="PDQ1000" s="10" t="s">
        <v>109</v>
      </c>
      <c r="PDR1000" s="10" t="s">
        <v>109</v>
      </c>
      <c r="PDS1000" s="10" t="s">
        <v>109</v>
      </c>
      <c r="PDT1000" s="10" t="s">
        <v>109</v>
      </c>
      <c r="PDU1000" s="10" t="s">
        <v>109</v>
      </c>
      <c r="PDV1000" s="10" t="s">
        <v>109</v>
      </c>
      <c r="PDW1000" s="10" t="s">
        <v>109</v>
      </c>
      <c r="PDX1000" s="10" t="s">
        <v>109</v>
      </c>
      <c r="PDY1000" s="10" t="s">
        <v>109</v>
      </c>
      <c r="PDZ1000" s="10" t="s">
        <v>109</v>
      </c>
      <c r="PEA1000" s="10" t="s">
        <v>109</v>
      </c>
      <c r="PEB1000" s="10" t="s">
        <v>109</v>
      </c>
      <c r="PEC1000" s="10" t="s">
        <v>109</v>
      </c>
      <c r="PED1000" s="10" t="s">
        <v>109</v>
      </c>
      <c r="PEE1000" s="10" t="s">
        <v>109</v>
      </c>
      <c r="PEF1000" s="10" t="s">
        <v>109</v>
      </c>
      <c r="PEG1000" s="10" t="s">
        <v>109</v>
      </c>
      <c r="PEH1000" s="10" t="s">
        <v>109</v>
      </c>
      <c r="PEI1000" s="10" t="s">
        <v>109</v>
      </c>
      <c r="PEJ1000" s="10" t="s">
        <v>109</v>
      </c>
      <c r="PEK1000" s="10" t="s">
        <v>109</v>
      </c>
      <c r="PEL1000" s="10" t="s">
        <v>109</v>
      </c>
      <c r="PEM1000" s="10" t="s">
        <v>109</v>
      </c>
      <c r="PEN1000" s="10" t="s">
        <v>109</v>
      </c>
      <c r="PEO1000" s="10" t="s">
        <v>109</v>
      </c>
      <c r="PEP1000" s="10" t="s">
        <v>109</v>
      </c>
      <c r="PEQ1000" s="10" t="s">
        <v>109</v>
      </c>
      <c r="PER1000" s="10" t="s">
        <v>109</v>
      </c>
      <c r="PES1000" s="10" t="s">
        <v>109</v>
      </c>
      <c r="PET1000" s="10" t="s">
        <v>109</v>
      </c>
      <c r="PEU1000" s="10" t="s">
        <v>109</v>
      </c>
      <c r="PEV1000" s="10" t="s">
        <v>109</v>
      </c>
      <c r="PEW1000" s="10" t="s">
        <v>109</v>
      </c>
      <c r="PEX1000" s="10" t="s">
        <v>109</v>
      </c>
      <c r="PEY1000" s="10" t="s">
        <v>109</v>
      </c>
      <c r="PEZ1000" s="10" t="s">
        <v>109</v>
      </c>
      <c r="PFA1000" s="10" t="s">
        <v>109</v>
      </c>
      <c r="PFB1000" s="10" t="s">
        <v>109</v>
      </c>
      <c r="PFC1000" s="10" t="s">
        <v>109</v>
      </c>
      <c r="PFD1000" s="10" t="s">
        <v>109</v>
      </c>
      <c r="PFE1000" s="10" t="s">
        <v>109</v>
      </c>
      <c r="PFF1000" s="10" t="s">
        <v>109</v>
      </c>
      <c r="PFG1000" s="10" t="s">
        <v>109</v>
      </c>
      <c r="PFH1000" s="10" t="s">
        <v>109</v>
      </c>
      <c r="PFI1000" s="10" t="s">
        <v>109</v>
      </c>
      <c r="PFJ1000" s="10" t="s">
        <v>109</v>
      </c>
      <c r="PFK1000" s="10" t="s">
        <v>109</v>
      </c>
      <c r="PFL1000" s="10" t="s">
        <v>109</v>
      </c>
      <c r="PFM1000" s="10" t="s">
        <v>109</v>
      </c>
      <c r="PFN1000" s="10" t="s">
        <v>109</v>
      </c>
      <c r="PFO1000" s="10" t="s">
        <v>109</v>
      </c>
      <c r="PFP1000" s="10" t="s">
        <v>109</v>
      </c>
      <c r="PFQ1000" s="10" t="s">
        <v>109</v>
      </c>
      <c r="PFR1000" s="10" t="s">
        <v>109</v>
      </c>
      <c r="PFS1000" s="10" t="s">
        <v>109</v>
      </c>
      <c r="PFT1000" s="10" t="s">
        <v>109</v>
      </c>
      <c r="PFU1000" s="10" t="s">
        <v>109</v>
      </c>
      <c r="PFV1000" s="10" t="s">
        <v>109</v>
      </c>
      <c r="PFW1000" s="10" t="s">
        <v>109</v>
      </c>
      <c r="PFX1000" s="10" t="s">
        <v>109</v>
      </c>
      <c r="PFY1000" s="10" t="s">
        <v>109</v>
      </c>
      <c r="PFZ1000" s="10" t="s">
        <v>109</v>
      </c>
      <c r="PGA1000" s="10" t="s">
        <v>109</v>
      </c>
      <c r="PGB1000" s="10" t="s">
        <v>109</v>
      </c>
      <c r="PGC1000" s="10" t="s">
        <v>109</v>
      </c>
      <c r="PGD1000" s="10" t="s">
        <v>109</v>
      </c>
      <c r="PGE1000" s="10" t="s">
        <v>109</v>
      </c>
      <c r="PGF1000" s="10" t="s">
        <v>109</v>
      </c>
      <c r="PGG1000" s="10" t="s">
        <v>109</v>
      </c>
      <c r="PGH1000" s="10" t="s">
        <v>109</v>
      </c>
      <c r="PGI1000" s="10" t="s">
        <v>109</v>
      </c>
      <c r="PGJ1000" s="10" t="s">
        <v>109</v>
      </c>
      <c r="PGK1000" s="10" t="s">
        <v>109</v>
      </c>
      <c r="PGL1000" s="10" t="s">
        <v>109</v>
      </c>
      <c r="PGM1000" s="10" t="s">
        <v>109</v>
      </c>
      <c r="PGN1000" s="10" t="s">
        <v>109</v>
      </c>
      <c r="PGO1000" s="10" t="s">
        <v>109</v>
      </c>
      <c r="PGP1000" s="10" t="s">
        <v>109</v>
      </c>
      <c r="PGQ1000" s="10" t="s">
        <v>109</v>
      </c>
      <c r="PGR1000" s="10" t="s">
        <v>109</v>
      </c>
      <c r="PGS1000" s="10" t="s">
        <v>109</v>
      </c>
      <c r="PGT1000" s="10" t="s">
        <v>109</v>
      </c>
      <c r="PGU1000" s="10" t="s">
        <v>109</v>
      </c>
      <c r="PGV1000" s="10" t="s">
        <v>109</v>
      </c>
      <c r="PGW1000" s="10" t="s">
        <v>109</v>
      </c>
      <c r="PGX1000" s="10" t="s">
        <v>109</v>
      </c>
      <c r="PGY1000" s="10" t="s">
        <v>109</v>
      </c>
      <c r="PGZ1000" s="10" t="s">
        <v>109</v>
      </c>
      <c r="PHA1000" s="10" t="s">
        <v>109</v>
      </c>
      <c r="PHB1000" s="10" t="s">
        <v>109</v>
      </c>
      <c r="PHC1000" s="10" t="s">
        <v>109</v>
      </c>
      <c r="PHD1000" s="10" t="s">
        <v>109</v>
      </c>
      <c r="PHE1000" s="10" t="s">
        <v>109</v>
      </c>
      <c r="PHF1000" s="10" t="s">
        <v>109</v>
      </c>
      <c r="PHG1000" s="10" t="s">
        <v>109</v>
      </c>
      <c r="PHH1000" s="10" t="s">
        <v>109</v>
      </c>
      <c r="PHI1000" s="10" t="s">
        <v>109</v>
      </c>
      <c r="PHJ1000" s="10" t="s">
        <v>109</v>
      </c>
      <c r="PHK1000" s="10" t="s">
        <v>109</v>
      </c>
      <c r="PHL1000" s="10" t="s">
        <v>109</v>
      </c>
      <c r="PHM1000" s="10" t="s">
        <v>109</v>
      </c>
      <c r="PHN1000" s="10" t="s">
        <v>109</v>
      </c>
      <c r="PHO1000" s="10" t="s">
        <v>109</v>
      </c>
      <c r="PHP1000" s="10" t="s">
        <v>109</v>
      </c>
      <c r="PHQ1000" s="10" t="s">
        <v>109</v>
      </c>
      <c r="PHR1000" s="10" t="s">
        <v>109</v>
      </c>
      <c r="PHS1000" s="10" t="s">
        <v>109</v>
      </c>
      <c r="PHT1000" s="10" t="s">
        <v>109</v>
      </c>
      <c r="PHU1000" s="10" t="s">
        <v>109</v>
      </c>
      <c r="PHV1000" s="10" t="s">
        <v>109</v>
      </c>
      <c r="PHW1000" s="10" t="s">
        <v>109</v>
      </c>
      <c r="PHX1000" s="10" t="s">
        <v>109</v>
      </c>
      <c r="PHY1000" s="10" t="s">
        <v>109</v>
      </c>
      <c r="PHZ1000" s="10" t="s">
        <v>109</v>
      </c>
      <c r="PIA1000" s="10" t="s">
        <v>109</v>
      </c>
      <c r="PIB1000" s="10" t="s">
        <v>109</v>
      </c>
      <c r="PIC1000" s="10" t="s">
        <v>109</v>
      </c>
      <c r="PID1000" s="10" t="s">
        <v>109</v>
      </c>
      <c r="PIE1000" s="10" t="s">
        <v>109</v>
      </c>
      <c r="PIF1000" s="10" t="s">
        <v>109</v>
      </c>
      <c r="PIG1000" s="10" t="s">
        <v>109</v>
      </c>
      <c r="PIH1000" s="10" t="s">
        <v>109</v>
      </c>
      <c r="PII1000" s="10" t="s">
        <v>109</v>
      </c>
      <c r="PIJ1000" s="10" t="s">
        <v>109</v>
      </c>
      <c r="PIK1000" s="10" t="s">
        <v>109</v>
      </c>
      <c r="PIL1000" s="10" t="s">
        <v>109</v>
      </c>
      <c r="PIM1000" s="10" t="s">
        <v>109</v>
      </c>
      <c r="PIN1000" s="10" t="s">
        <v>109</v>
      </c>
      <c r="PIO1000" s="10" t="s">
        <v>109</v>
      </c>
      <c r="PIP1000" s="10" t="s">
        <v>109</v>
      </c>
      <c r="PIQ1000" s="10" t="s">
        <v>109</v>
      </c>
      <c r="PIR1000" s="10" t="s">
        <v>109</v>
      </c>
      <c r="PIS1000" s="10" t="s">
        <v>109</v>
      </c>
      <c r="PIT1000" s="10" t="s">
        <v>109</v>
      </c>
      <c r="PIU1000" s="10" t="s">
        <v>109</v>
      </c>
      <c r="PIV1000" s="10" t="s">
        <v>109</v>
      </c>
      <c r="PIW1000" s="10" t="s">
        <v>109</v>
      </c>
      <c r="PIX1000" s="10" t="s">
        <v>109</v>
      </c>
      <c r="PIY1000" s="10" t="s">
        <v>109</v>
      </c>
      <c r="PIZ1000" s="10" t="s">
        <v>109</v>
      </c>
      <c r="PJA1000" s="10" t="s">
        <v>109</v>
      </c>
      <c r="PJB1000" s="10" t="s">
        <v>109</v>
      </c>
      <c r="PJC1000" s="10" t="s">
        <v>109</v>
      </c>
      <c r="PJD1000" s="10" t="s">
        <v>109</v>
      </c>
      <c r="PJE1000" s="10" t="s">
        <v>109</v>
      </c>
      <c r="PJF1000" s="10" t="s">
        <v>109</v>
      </c>
      <c r="PJG1000" s="10" t="s">
        <v>109</v>
      </c>
      <c r="PJH1000" s="10" t="s">
        <v>109</v>
      </c>
      <c r="PJI1000" s="10" t="s">
        <v>109</v>
      </c>
      <c r="PJJ1000" s="10" t="s">
        <v>109</v>
      </c>
      <c r="PJK1000" s="10" t="s">
        <v>109</v>
      </c>
      <c r="PJL1000" s="10" t="s">
        <v>109</v>
      </c>
      <c r="PJM1000" s="10" t="s">
        <v>109</v>
      </c>
      <c r="PJN1000" s="10" t="s">
        <v>109</v>
      </c>
      <c r="PJO1000" s="10" t="s">
        <v>109</v>
      </c>
      <c r="PJP1000" s="10" t="s">
        <v>109</v>
      </c>
      <c r="PJQ1000" s="10" t="s">
        <v>109</v>
      </c>
      <c r="PJR1000" s="10" t="s">
        <v>109</v>
      </c>
      <c r="PJS1000" s="10" t="s">
        <v>109</v>
      </c>
      <c r="PJT1000" s="10" t="s">
        <v>109</v>
      </c>
      <c r="PJU1000" s="10" t="s">
        <v>109</v>
      </c>
      <c r="PJV1000" s="10" t="s">
        <v>109</v>
      </c>
      <c r="PJW1000" s="10" t="s">
        <v>109</v>
      </c>
      <c r="PJX1000" s="10" t="s">
        <v>109</v>
      </c>
      <c r="PJY1000" s="10" t="s">
        <v>109</v>
      </c>
      <c r="PJZ1000" s="10" t="s">
        <v>109</v>
      </c>
      <c r="PKA1000" s="10" t="s">
        <v>109</v>
      </c>
      <c r="PKB1000" s="10" t="s">
        <v>109</v>
      </c>
      <c r="PKC1000" s="10" t="s">
        <v>109</v>
      </c>
      <c r="PKD1000" s="10" t="s">
        <v>109</v>
      </c>
      <c r="PKE1000" s="10" t="s">
        <v>109</v>
      </c>
      <c r="PKF1000" s="10" t="s">
        <v>109</v>
      </c>
      <c r="PKG1000" s="10" t="s">
        <v>109</v>
      </c>
      <c r="PKH1000" s="10" t="s">
        <v>109</v>
      </c>
      <c r="PKI1000" s="10" t="s">
        <v>109</v>
      </c>
      <c r="PKJ1000" s="10" t="s">
        <v>109</v>
      </c>
      <c r="PKK1000" s="10" t="s">
        <v>109</v>
      </c>
      <c r="PKL1000" s="10" t="s">
        <v>109</v>
      </c>
      <c r="PKM1000" s="10" t="s">
        <v>109</v>
      </c>
      <c r="PKN1000" s="10" t="s">
        <v>109</v>
      </c>
      <c r="PKO1000" s="10" t="s">
        <v>109</v>
      </c>
      <c r="PKP1000" s="10" t="s">
        <v>109</v>
      </c>
      <c r="PKQ1000" s="10" t="s">
        <v>109</v>
      </c>
      <c r="PKR1000" s="10" t="s">
        <v>109</v>
      </c>
      <c r="PKS1000" s="10" t="s">
        <v>109</v>
      </c>
      <c r="PKT1000" s="10" t="s">
        <v>109</v>
      </c>
      <c r="PKU1000" s="10" t="s">
        <v>109</v>
      </c>
      <c r="PKV1000" s="10" t="s">
        <v>109</v>
      </c>
      <c r="PKW1000" s="10" t="s">
        <v>109</v>
      </c>
      <c r="PKX1000" s="10" t="s">
        <v>109</v>
      </c>
      <c r="PKY1000" s="10" t="s">
        <v>109</v>
      </c>
      <c r="PKZ1000" s="10" t="s">
        <v>109</v>
      </c>
      <c r="PLA1000" s="10" t="s">
        <v>109</v>
      </c>
      <c r="PLB1000" s="10" t="s">
        <v>109</v>
      </c>
      <c r="PLC1000" s="10" t="s">
        <v>109</v>
      </c>
      <c r="PLD1000" s="10" t="s">
        <v>109</v>
      </c>
      <c r="PLE1000" s="10" t="s">
        <v>109</v>
      </c>
      <c r="PLF1000" s="10" t="s">
        <v>109</v>
      </c>
      <c r="PLG1000" s="10" t="s">
        <v>109</v>
      </c>
      <c r="PLH1000" s="10" t="s">
        <v>109</v>
      </c>
      <c r="PLI1000" s="10" t="s">
        <v>109</v>
      </c>
      <c r="PLJ1000" s="10" t="s">
        <v>109</v>
      </c>
      <c r="PLK1000" s="10" t="s">
        <v>109</v>
      </c>
      <c r="PLL1000" s="10" t="s">
        <v>109</v>
      </c>
      <c r="PLM1000" s="10" t="s">
        <v>109</v>
      </c>
      <c r="PLN1000" s="10" t="s">
        <v>109</v>
      </c>
      <c r="PLO1000" s="10" t="s">
        <v>109</v>
      </c>
      <c r="PLP1000" s="10" t="s">
        <v>109</v>
      </c>
      <c r="PLQ1000" s="10" t="s">
        <v>109</v>
      </c>
      <c r="PLR1000" s="10" t="s">
        <v>109</v>
      </c>
      <c r="PLS1000" s="10" t="s">
        <v>109</v>
      </c>
      <c r="PLT1000" s="10" t="s">
        <v>109</v>
      </c>
      <c r="PLU1000" s="10" t="s">
        <v>109</v>
      </c>
      <c r="PLV1000" s="10" t="s">
        <v>109</v>
      </c>
      <c r="PLW1000" s="10" t="s">
        <v>109</v>
      </c>
      <c r="PLX1000" s="10" t="s">
        <v>109</v>
      </c>
      <c r="PLY1000" s="10" t="s">
        <v>109</v>
      </c>
      <c r="PLZ1000" s="10" t="s">
        <v>109</v>
      </c>
      <c r="PMA1000" s="10" t="s">
        <v>109</v>
      </c>
      <c r="PMB1000" s="10" t="s">
        <v>109</v>
      </c>
      <c r="PMC1000" s="10" t="s">
        <v>109</v>
      </c>
      <c r="PMD1000" s="10" t="s">
        <v>109</v>
      </c>
      <c r="PME1000" s="10" t="s">
        <v>109</v>
      </c>
      <c r="PMF1000" s="10" t="s">
        <v>109</v>
      </c>
      <c r="PMG1000" s="10" t="s">
        <v>109</v>
      </c>
      <c r="PMH1000" s="10" t="s">
        <v>109</v>
      </c>
      <c r="PMI1000" s="10" t="s">
        <v>109</v>
      </c>
      <c r="PMJ1000" s="10" t="s">
        <v>109</v>
      </c>
      <c r="PMK1000" s="10" t="s">
        <v>109</v>
      </c>
      <c r="PML1000" s="10" t="s">
        <v>109</v>
      </c>
      <c r="PMM1000" s="10" t="s">
        <v>109</v>
      </c>
      <c r="PMN1000" s="10" t="s">
        <v>109</v>
      </c>
      <c r="PMO1000" s="10" t="s">
        <v>109</v>
      </c>
      <c r="PMP1000" s="10" t="s">
        <v>109</v>
      </c>
      <c r="PMQ1000" s="10" t="s">
        <v>109</v>
      </c>
      <c r="PMR1000" s="10" t="s">
        <v>109</v>
      </c>
      <c r="PMS1000" s="10" t="s">
        <v>109</v>
      </c>
      <c r="PMT1000" s="10" t="s">
        <v>109</v>
      </c>
      <c r="PMU1000" s="10" t="s">
        <v>109</v>
      </c>
      <c r="PMV1000" s="10" t="s">
        <v>109</v>
      </c>
      <c r="PMW1000" s="10" t="s">
        <v>109</v>
      </c>
      <c r="PMX1000" s="10" t="s">
        <v>109</v>
      </c>
      <c r="PMY1000" s="10" t="s">
        <v>109</v>
      </c>
      <c r="PMZ1000" s="10" t="s">
        <v>109</v>
      </c>
      <c r="PNA1000" s="10" t="s">
        <v>109</v>
      </c>
      <c r="PNB1000" s="10" t="s">
        <v>109</v>
      </c>
      <c r="PNC1000" s="10" t="s">
        <v>109</v>
      </c>
      <c r="PND1000" s="10" t="s">
        <v>109</v>
      </c>
      <c r="PNE1000" s="10" t="s">
        <v>109</v>
      </c>
      <c r="PNF1000" s="10" t="s">
        <v>109</v>
      </c>
      <c r="PNG1000" s="10" t="s">
        <v>109</v>
      </c>
      <c r="PNH1000" s="10" t="s">
        <v>109</v>
      </c>
      <c r="PNI1000" s="10" t="s">
        <v>109</v>
      </c>
      <c r="PNJ1000" s="10" t="s">
        <v>109</v>
      </c>
      <c r="PNK1000" s="10" t="s">
        <v>109</v>
      </c>
      <c r="PNL1000" s="10" t="s">
        <v>109</v>
      </c>
      <c r="PNM1000" s="10" t="s">
        <v>109</v>
      </c>
      <c r="PNN1000" s="10" t="s">
        <v>109</v>
      </c>
      <c r="PNO1000" s="10" t="s">
        <v>109</v>
      </c>
      <c r="PNP1000" s="10" t="s">
        <v>109</v>
      </c>
      <c r="PNQ1000" s="10" t="s">
        <v>109</v>
      </c>
      <c r="PNR1000" s="10" t="s">
        <v>109</v>
      </c>
      <c r="PNS1000" s="10" t="s">
        <v>109</v>
      </c>
      <c r="PNT1000" s="10" t="s">
        <v>109</v>
      </c>
      <c r="PNU1000" s="10" t="s">
        <v>109</v>
      </c>
      <c r="PNV1000" s="10" t="s">
        <v>109</v>
      </c>
      <c r="PNW1000" s="10" t="s">
        <v>109</v>
      </c>
      <c r="PNX1000" s="10" t="s">
        <v>109</v>
      </c>
      <c r="PNY1000" s="10" t="s">
        <v>109</v>
      </c>
      <c r="PNZ1000" s="10" t="s">
        <v>109</v>
      </c>
      <c r="POA1000" s="10" t="s">
        <v>109</v>
      </c>
      <c r="POB1000" s="10" t="s">
        <v>109</v>
      </c>
      <c r="POC1000" s="10" t="s">
        <v>109</v>
      </c>
      <c r="POD1000" s="10" t="s">
        <v>109</v>
      </c>
      <c r="POE1000" s="10" t="s">
        <v>109</v>
      </c>
      <c r="POF1000" s="10" t="s">
        <v>109</v>
      </c>
      <c r="POG1000" s="10" t="s">
        <v>109</v>
      </c>
      <c r="POH1000" s="10" t="s">
        <v>109</v>
      </c>
      <c r="POI1000" s="10" t="s">
        <v>109</v>
      </c>
      <c r="POJ1000" s="10" t="s">
        <v>109</v>
      </c>
      <c r="POK1000" s="10" t="s">
        <v>109</v>
      </c>
      <c r="POL1000" s="10" t="s">
        <v>109</v>
      </c>
      <c r="POM1000" s="10" t="s">
        <v>109</v>
      </c>
      <c r="PON1000" s="10" t="s">
        <v>109</v>
      </c>
      <c r="POO1000" s="10" t="s">
        <v>109</v>
      </c>
      <c r="POP1000" s="10" t="s">
        <v>109</v>
      </c>
      <c r="POQ1000" s="10" t="s">
        <v>109</v>
      </c>
      <c r="POR1000" s="10" t="s">
        <v>109</v>
      </c>
      <c r="POS1000" s="10" t="s">
        <v>109</v>
      </c>
      <c r="POT1000" s="10" t="s">
        <v>109</v>
      </c>
      <c r="POU1000" s="10" t="s">
        <v>109</v>
      </c>
      <c r="POV1000" s="10" t="s">
        <v>109</v>
      </c>
      <c r="POW1000" s="10" t="s">
        <v>109</v>
      </c>
      <c r="POX1000" s="10" t="s">
        <v>109</v>
      </c>
      <c r="POY1000" s="10" t="s">
        <v>109</v>
      </c>
      <c r="POZ1000" s="10" t="s">
        <v>109</v>
      </c>
      <c r="PPA1000" s="10" t="s">
        <v>109</v>
      </c>
      <c r="PPB1000" s="10" t="s">
        <v>109</v>
      </c>
      <c r="PPC1000" s="10" t="s">
        <v>109</v>
      </c>
      <c r="PPD1000" s="10" t="s">
        <v>109</v>
      </c>
      <c r="PPE1000" s="10" t="s">
        <v>109</v>
      </c>
      <c r="PPF1000" s="10" t="s">
        <v>109</v>
      </c>
      <c r="PPG1000" s="10" t="s">
        <v>109</v>
      </c>
      <c r="PPH1000" s="10" t="s">
        <v>109</v>
      </c>
      <c r="PPI1000" s="10" t="s">
        <v>109</v>
      </c>
      <c r="PPJ1000" s="10" t="s">
        <v>109</v>
      </c>
      <c r="PPK1000" s="10" t="s">
        <v>109</v>
      </c>
      <c r="PPL1000" s="10" t="s">
        <v>109</v>
      </c>
      <c r="PPM1000" s="10" t="s">
        <v>109</v>
      </c>
      <c r="PPN1000" s="10" t="s">
        <v>109</v>
      </c>
      <c r="PPO1000" s="10" t="s">
        <v>109</v>
      </c>
      <c r="PPP1000" s="10" t="s">
        <v>109</v>
      </c>
      <c r="PPQ1000" s="10" t="s">
        <v>109</v>
      </c>
      <c r="PPR1000" s="10" t="s">
        <v>109</v>
      </c>
      <c r="PPS1000" s="10" t="s">
        <v>109</v>
      </c>
      <c r="PPT1000" s="10" t="s">
        <v>109</v>
      </c>
      <c r="PPU1000" s="10" t="s">
        <v>109</v>
      </c>
      <c r="PPV1000" s="10" t="s">
        <v>109</v>
      </c>
      <c r="PPW1000" s="10" t="s">
        <v>109</v>
      </c>
      <c r="PPX1000" s="10" t="s">
        <v>109</v>
      </c>
      <c r="PPY1000" s="10" t="s">
        <v>109</v>
      </c>
      <c r="PPZ1000" s="10" t="s">
        <v>109</v>
      </c>
      <c r="PQA1000" s="10" t="s">
        <v>109</v>
      </c>
      <c r="PQB1000" s="10" t="s">
        <v>109</v>
      </c>
      <c r="PQC1000" s="10" t="s">
        <v>109</v>
      </c>
      <c r="PQD1000" s="10" t="s">
        <v>109</v>
      </c>
      <c r="PQE1000" s="10" t="s">
        <v>109</v>
      </c>
      <c r="PQF1000" s="10" t="s">
        <v>109</v>
      </c>
      <c r="PQG1000" s="10" t="s">
        <v>109</v>
      </c>
      <c r="PQH1000" s="10" t="s">
        <v>109</v>
      </c>
      <c r="PQI1000" s="10" t="s">
        <v>109</v>
      </c>
      <c r="PQJ1000" s="10" t="s">
        <v>109</v>
      </c>
      <c r="PQK1000" s="10" t="s">
        <v>109</v>
      </c>
      <c r="PQL1000" s="10" t="s">
        <v>109</v>
      </c>
      <c r="PQM1000" s="10" t="s">
        <v>109</v>
      </c>
      <c r="PQN1000" s="10" t="s">
        <v>109</v>
      </c>
      <c r="PQO1000" s="10" t="s">
        <v>109</v>
      </c>
      <c r="PQP1000" s="10" t="s">
        <v>109</v>
      </c>
      <c r="PQQ1000" s="10" t="s">
        <v>109</v>
      </c>
      <c r="PQR1000" s="10" t="s">
        <v>109</v>
      </c>
      <c r="PQS1000" s="10" t="s">
        <v>109</v>
      </c>
      <c r="PQT1000" s="10" t="s">
        <v>109</v>
      </c>
      <c r="PQU1000" s="10" t="s">
        <v>109</v>
      </c>
      <c r="PQV1000" s="10" t="s">
        <v>109</v>
      </c>
      <c r="PQW1000" s="10" t="s">
        <v>109</v>
      </c>
      <c r="PQX1000" s="10" t="s">
        <v>109</v>
      </c>
      <c r="PQY1000" s="10" t="s">
        <v>109</v>
      </c>
      <c r="PQZ1000" s="10" t="s">
        <v>109</v>
      </c>
      <c r="PRA1000" s="10" t="s">
        <v>109</v>
      </c>
      <c r="PRB1000" s="10" t="s">
        <v>109</v>
      </c>
      <c r="PRC1000" s="10" t="s">
        <v>109</v>
      </c>
      <c r="PRD1000" s="10" t="s">
        <v>109</v>
      </c>
      <c r="PRE1000" s="10" t="s">
        <v>109</v>
      </c>
      <c r="PRF1000" s="10" t="s">
        <v>109</v>
      </c>
      <c r="PRG1000" s="10" t="s">
        <v>109</v>
      </c>
      <c r="PRH1000" s="10" t="s">
        <v>109</v>
      </c>
      <c r="PRI1000" s="10" t="s">
        <v>109</v>
      </c>
      <c r="PRJ1000" s="10" t="s">
        <v>109</v>
      </c>
      <c r="PRK1000" s="10" t="s">
        <v>109</v>
      </c>
      <c r="PRL1000" s="10" t="s">
        <v>109</v>
      </c>
      <c r="PRM1000" s="10" t="s">
        <v>109</v>
      </c>
      <c r="PRN1000" s="10" t="s">
        <v>109</v>
      </c>
      <c r="PRO1000" s="10" t="s">
        <v>109</v>
      </c>
      <c r="PRP1000" s="10" t="s">
        <v>109</v>
      </c>
      <c r="PRQ1000" s="10" t="s">
        <v>109</v>
      </c>
      <c r="PRR1000" s="10" t="s">
        <v>109</v>
      </c>
      <c r="PRS1000" s="10" t="s">
        <v>109</v>
      </c>
      <c r="PRT1000" s="10" t="s">
        <v>109</v>
      </c>
      <c r="PRU1000" s="10" t="s">
        <v>109</v>
      </c>
      <c r="PRV1000" s="10" t="s">
        <v>109</v>
      </c>
      <c r="PRW1000" s="10" t="s">
        <v>109</v>
      </c>
      <c r="PRX1000" s="10" t="s">
        <v>109</v>
      </c>
      <c r="PRY1000" s="10" t="s">
        <v>109</v>
      </c>
      <c r="PRZ1000" s="10" t="s">
        <v>109</v>
      </c>
      <c r="PSA1000" s="10" t="s">
        <v>109</v>
      </c>
      <c r="PSB1000" s="10" t="s">
        <v>109</v>
      </c>
      <c r="PSC1000" s="10" t="s">
        <v>109</v>
      </c>
      <c r="PSD1000" s="10" t="s">
        <v>109</v>
      </c>
      <c r="PSE1000" s="10" t="s">
        <v>109</v>
      </c>
      <c r="PSF1000" s="10" t="s">
        <v>109</v>
      </c>
      <c r="PSG1000" s="10" t="s">
        <v>109</v>
      </c>
      <c r="PSH1000" s="10" t="s">
        <v>109</v>
      </c>
      <c r="PSI1000" s="10" t="s">
        <v>109</v>
      </c>
      <c r="PSJ1000" s="10" t="s">
        <v>109</v>
      </c>
      <c r="PSK1000" s="10" t="s">
        <v>109</v>
      </c>
      <c r="PSL1000" s="10" t="s">
        <v>109</v>
      </c>
      <c r="PSM1000" s="10" t="s">
        <v>109</v>
      </c>
      <c r="PSN1000" s="10" t="s">
        <v>109</v>
      </c>
      <c r="PSO1000" s="10" t="s">
        <v>109</v>
      </c>
      <c r="PSP1000" s="10" t="s">
        <v>109</v>
      </c>
      <c r="PSQ1000" s="10" t="s">
        <v>109</v>
      </c>
      <c r="PSR1000" s="10" t="s">
        <v>109</v>
      </c>
      <c r="PSS1000" s="10" t="s">
        <v>109</v>
      </c>
      <c r="PST1000" s="10" t="s">
        <v>109</v>
      </c>
      <c r="PSU1000" s="10" t="s">
        <v>109</v>
      </c>
      <c r="PSV1000" s="10" t="s">
        <v>109</v>
      </c>
      <c r="PSW1000" s="10" t="s">
        <v>109</v>
      </c>
      <c r="PSX1000" s="10" t="s">
        <v>109</v>
      </c>
      <c r="PSY1000" s="10" t="s">
        <v>109</v>
      </c>
      <c r="PSZ1000" s="10" t="s">
        <v>109</v>
      </c>
      <c r="PTA1000" s="10" t="s">
        <v>109</v>
      </c>
      <c r="PTB1000" s="10" t="s">
        <v>109</v>
      </c>
      <c r="PTC1000" s="10" t="s">
        <v>109</v>
      </c>
      <c r="PTD1000" s="10" t="s">
        <v>109</v>
      </c>
      <c r="PTE1000" s="10" t="s">
        <v>109</v>
      </c>
      <c r="PTF1000" s="10" t="s">
        <v>109</v>
      </c>
      <c r="PTG1000" s="10" t="s">
        <v>109</v>
      </c>
      <c r="PTH1000" s="10" t="s">
        <v>109</v>
      </c>
      <c r="PTI1000" s="10" t="s">
        <v>109</v>
      </c>
      <c r="PTJ1000" s="10" t="s">
        <v>109</v>
      </c>
      <c r="PTK1000" s="10" t="s">
        <v>109</v>
      </c>
      <c r="PTL1000" s="10" t="s">
        <v>109</v>
      </c>
      <c r="PTM1000" s="10" t="s">
        <v>109</v>
      </c>
      <c r="PTN1000" s="10" t="s">
        <v>109</v>
      </c>
      <c r="PTO1000" s="10" t="s">
        <v>109</v>
      </c>
      <c r="PTP1000" s="10" t="s">
        <v>109</v>
      </c>
      <c r="PTQ1000" s="10" t="s">
        <v>109</v>
      </c>
      <c r="PTR1000" s="10" t="s">
        <v>109</v>
      </c>
      <c r="PTS1000" s="10" t="s">
        <v>109</v>
      </c>
      <c r="PTT1000" s="10" t="s">
        <v>109</v>
      </c>
      <c r="PTU1000" s="10" t="s">
        <v>109</v>
      </c>
      <c r="PTV1000" s="10" t="s">
        <v>109</v>
      </c>
      <c r="PTW1000" s="10" t="s">
        <v>109</v>
      </c>
      <c r="PTX1000" s="10" t="s">
        <v>109</v>
      </c>
      <c r="PTY1000" s="10" t="s">
        <v>109</v>
      </c>
      <c r="PTZ1000" s="10" t="s">
        <v>109</v>
      </c>
      <c r="PUA1000" s="10" t="s">
        <v>109</v>
      </c>
      <c r="PUB1000" s="10" t="s">
        <v>109</v>
      </c>
      <c r="PUC1000" s="10" t="s">
        <v>109</v>
      </c>
      <c r="PUD1000" s="10" t="s">
        <v>109</v>
      </c>
      <c r="PUE1000" s="10" t="s">
        <v>109</v>
      </c>
      <c r="PUF1000" s="10" t="s">
        <v>109</v>
      </c>
      <c r="PUG1000" s="10" t="s">
        <v>109</v>
      </c>
      <c r="PUH1000" s="10" t="s">
        <v>109</v>
      </c>
      <c r="PUI1000" s="10" t="s">
        <v>109</v>
      </c>
      <c r="PUJ1000" s="10" t="s">
        <v>109</v>
      </c>
      <c r="PUK1000" s="10" t="s">
        <v>109</v>
      </c>
      <c r="PUL1000" s="10" t="s">
        <v>109</v>
      </c>
      <c r="PUM1000" s="10" t="s">
        <v>109</v>
      </c>
      <c r="PUN1000" s="10" t="s">
        <v>109</v>
      </c>
      <c r="PUO1000" s="10" t="s">
        <v>109</v>
      </c>
      <c r="PUP1000" s="10" t="s">
        <v>109</v>
      </c>
      <c r="PUQ1000" s="10" t="s">
        <v>109</v>
      </c>
      <c r="PUR1000" s="10" t="s">
        <v>109</v>
      </c>
      <c r="PUS1000" s="10" t="s">
        <v>109</v>
      </c>
      <c r="PUT1000" s="10" t="s">
        <v>109</v>
      </c>
      <c r="PUU1000" s="10" t="s">
        <v>109</v>
      </c>
      <c r="PUV1000" s="10" t="s">
        <v>109</v>
      </c>
      <c r="PUW1000" s="10" t="s">
        <v>109</v>
      </c>
      <c r="PUX1000" s="10" t="s">
        <v>109</v>
      </c>
      <c r="PUY1000" s="10" t="s">
        <v>109</v>
      </c>
      <c r="PUZ1000" s="10" t="s">
        <v>109</v>
      </c>
      <c r="PVA1000" s="10" t="s">
        <v>109</v>
      </c>
      <c r="PVB1000" s="10" t="s">
        <v>109</v>
      </c>
      <c r="PVC1000" s="10" t="s">
        <v>109</v>
      </c>
      <c r="PVD1000" s="10" t="s">
        <v>109</v>
      </c>
      <c r="PVE1000" s="10" t="s">
        <v>109</v>
      </c>
      <c r="PVF1000" s="10" t="s">
        <v>109</v>
      </c>
      <c r="PVG1000" s="10" t="s">
        <v>109</v>
      </c>
      <c r="PVH1000" s="10" t="s">
        <v>109</v>
      </c>
      <c r="PVI1000" s="10" t="s">
        <v>109</v>
      </c>
      <c r="PVJ1000" s="10" t="s">
        <v>109</v>
      </c>
      <c r="PVK1000" s="10" t="s">
        <v>109</v>
      </c>
      <c r="PVL1000" s="10" t="s">
        <v>109</v>
      </c>
      <c r="PVM1000" s="10" t="s">
        <v>109</v>
      </c>
      <c r="PVN1000" s="10" t="s">
        <v>109</v>
      </c>
      <c r="PVO1000" s="10" t="s">
        <v>109</v>
      </c>
      <c r="PVP1000" s="10" t="s">
        <v>109</v>
      </c>
      <c r="PVQ1000" s="10" t="s">
        <v>109</v>
      </c>
      <c r="PVR1000" s="10" t="s">
        <v>109</v>
      </c>
      <c r="PVS1000" s="10" t="s">
        <v>109</v>
      </c>
      <c r="PVT1000" s="10" t="s">
        <v>109</v>
      </c>
      <c r="PVU1000" s="10" t="s">
        <v>109</v>
      </c>
      <c r="PVV1000" s="10" t="s">
        <v>109</v>
      </c>
      <c r="PVW1000" s="10" t="s">
        <v>109</v>
      </c>
      <c r="PVX1000" s="10" t="s">
        <v>109</v>
      </c>
      <c r="PVY1000" s="10" t="s">
        <v>109</v>
      </c>
      <c r="PVZ1000" s="10" t="s">
        <v>109</v>
      </c>
      <c r="PWA1000" s="10" t="s">
        <v>109</v>
      </c>
      <c r="PWB1000" s="10" t="s">
        <v>109</v>
      </c>
      <c r="PWC1000" s="10" t="s">
        <v>109</v>
      </c>
      <c r="PWD1000" s="10" t="s">
        <v>109</v>
      </c>
      <c r="PWE1000" s="10" t="s">
        <v>109</v>
      </c>
      <c r="PWF1000" s="10" t="s">
        <v>109</v>
      </c>
      <c r="PWG1000" s="10" t="s">
        <v>109</v>
      </c>
      <c r="PWH1000" s="10" t="s">
        <v>109</v>
      </c>
      <c r="PWI1000" s="10" t="s">
        <v>109</v>
      </c>
      <c r="PWJ1000" s="10" t="s">
        <v>109</v>
      </c>
      <c r="PWK1000" s="10" t="s">
        <v>109</v>
      </c>
      <c r="PWL1000" s="10" t="s">
        <v>109</v>
      </c>
      <c r="PWM1000" s="10" t="s">
        <v>109</v>
      </c>
      <c r="PWN1000" s="10" t="s">
        <v>109</v>
      </c>
      <c r="PWO1000" s="10" t="s">
        <v>109</v>
      </c>
      <c r="PWP1000" s="10" t="s">
        <v>109</v>
      </c>
      <c r="PWQ1000" s="10" t="s">
        <v>109</v>
      </c>
      <c r="PWR1000" s="10" t="s">
        <v>109</v>
      </c>
      <c r="PWS1000" s="10" t="s">
        <v>109</v>
      </c>
      <c r="PWT1000" s="10" t="s">
        <v>109</v>
      </c>
      <c r="PWU1000" s="10" t="s">
        <v>109</v>
      </c>
      <c r="PWV1000" s="10" t="s">
        <v>109</v>
      </c>
      <c r="PWW1000" s="10" t="s">
        <v>109</v>
      </c>
      <c r="PWX1000" s="10" t="s">
        <v>109</v>
      </c>
      <c r="PWY1000" s="10" t="s">
        <v>109</v>
      </c>
      <c r="PWZ1000" s="10" t="s">
        <v>109</v>
      </c>
      <c r="PXA1000" s="10" t="s">
        <v>109</v>
      </c>
      <c r="PXB1000" s="10" t="s">
        <v>109</v>
      </c>
      <c r="PXC1000" s="10" t="s">
        <v>109</v>
      </c>
      <c r="PXD1000" s="10" t="s">
        <v>109</v>
      </c>
      <c r="PXE1000" s="10" t="s">
        <v>109</v>
      </c>
      <c r="PXF1000" s="10" t="s">
        <v>109</v>
      </c>
      <c r="PXG1000" s="10" t="s">
        <v>109</v>
      </c>
      <c r="PXH1000" s="10" t="s">
        <v>109</v>
      </c>
      <c r="PXI1000" s="10" t="s">
        <v>109</v>
      </c>
      <c r="PXJ1000" s="10" t="s">
        <v>109</v>
      </c>
      <c r="PXK1000" s="10" t="s">
        <v>109</v>
      </c>
      <c r="PXL1000" s="10" t="s">
        <v>109</v>
      </c>
      <c r="PXM1000" s="10" t="s">
        <v>109</v>
      </c>
      <c r="PXN1000" s="10" t="s">
        <v>109</v>
      </c>
      <c r="PXO1000" s="10" t="s">
        <v>109</v>
      </c>
      <c r="PXP1000" s="10" t="s">
        <v>109</v>
      </c>
      <c r="PXQ1000" s="10" t="s">
        <v>109</v>
      </c>
      <c r="PXR1000" s="10" t="s">
        <v>109</v>
      </c>
      <c r="PXS1000" s="10" t="s">
        <v>109</v>
      </c>
      <c r="PXT1000" s="10" t="s">
        <v>109</v>
      </c>
      <c r="PXU1000" s="10" t="s">
        <v>109</v>
      </c>
      <c r="PXV1000" s="10" t="s">
        <v>109</v>
      </c>
      <c r="PXW1000" s="10" t="s">
        <v>109</v>
      </c>
      <c r="PXX1000" s="10" t="s">
        <v>109</v>
      </c>
      <c r="PXY1000" s="10" t="s">
        <v>109</v>
      </c>
      <c r="PXZ1000" s="10" t="s">
        <v>109</v>
      </c>
      <c r="PYA1000" s="10" t="s">
        <v>109</v>
      </c>
      <c r="PYB1000" s="10" t="s">
        <v>109</v>
      </c>
      <c r="PYC1000" s="10" t="s">
        <v>109</v>
      </c>
      <c r="PYD1000" s="10" t="s">
        <v>109</v>
      </c>
      <c r="PYE1000" s="10" t="s">
        <v>109</v>
      </c>
      <c r="PYF1000" s="10" t="s">
        <v>109</v>
      </c>
      <c r="PYG1000" s="10" t="s">
        <v>109</v>
      </c>
      <c r="PYH1000" s="10" t="s">
        <v>109</v>
      </c>
      <c r="PYI1000" s="10" t="s">
        <v>109</v>
      </c>
      <c r="PYJ1000" s="10" t="s">
        <v>109</v>
      </c>
      <c r="PYK1000" s="10" t="s">
        <v>109</v>
      </c>
      <c r="PYL1000" s="10" t="s">
        <v>109</v>
      </c>
      <c r="PYM1000" s="10" t="s">
        <v>109</v>
      </c>
      <c r="PYN1000" s="10" t="s">
        <v>109</v>
      </c>
      <c r="PYO1000" s="10" t="s">
        <v>109</v>
      </c>
      <c r="PYP1000" s="10" t="s">
        <v>109</v>
      </c>
      <c r="PYQ1000" s="10" t="s">
        <v>109</v>
      </c>
      <c r="PYR1000" s="10" t="s">
        <v>109</v>
      </c>
      <c r="PYS1000" s="10" t="s">
        <v>109</v>
      </c>
      <c r="PYT1000" s="10" t="s">
        <v>109</v>
      </c>
      <c r="PYU1000" s="10" t="s">
        <v>109</v>
      </c>
      <c r="PYV1000" s="10" t="s">
        <v>109</v>
      </c>
      <c r="PYW1000" s="10" t="s">
        <v>109</v>
      </c>
      <c r="PYX1000" s="10" t="s">
        <v>109</v>
      </c>
      <c r="PYY1000" s="10" t="s">
        <v>109</v>
      </c>
      <c r="PYZ1000" s="10" t="s">
        <v>109</v>
      </c>
      <c r="PZA1000" s="10" t="s">
        <v>109</v>
      </c>
      <c r="PZB1000" s="10" t="s">
        <v>109</v>
      </c>
      <c r="PZC1000" s="10" t="s">
        <v>109</v>
      </c>
      <c r="PZD1000" s="10" t="s">
        <v>109</v>
      </c>
      <c r="PZE1000" s="10" t="s">
        <v>109</v>
      </c>
      <c r="PZF1000" s="10" t="s">
        <v>109</v>
      </c>
      <c r="PZG1000" s="10" t="s">
        <v>109</v>
      </c>
      <c r="PZH1000" s="10" t="s">
        <v>109</v>
      </c>
      <c r="PZI1000" s="10" t="s">
        <v>109</v>
      </c>
      <c r="PZJ1000" s="10" t="s">
        <v>109</v>
      </c>
      <c r="PZK1000" s="10" t="s">
        <v>109</v>
      </c>
      <c r="PZL1000" s="10" t="s">
        <v>109</v>
      </c>
      <c r="PZM1000" s="10" t="s">
        <v>109</v>
      </c>
      <c r="PZN1000" s="10" t="s">
        <v>109</v>
      </c>
      <c r="PZO1000" s="10" t="s">
        <v>109</v>
      </c>
      <c r="PZP1000" s="10" t="s">
        <v>109</v>
      </c>
      <c r="PZQ1000" s="10" t="s">
        <v>109</v>
      </c>
      <c r="PZR1000" s="10" t="s">
        <v>109</v>
      </c>
      <c r="PZS1000" s="10" t="s">
        <v>109</v>
      </c>
      <c r="PZT1000" s="10" t="s">
        <v>109</v>
      </c>
      <c r="PZU1000" s="10" t="s">
        <v>109</v>
      </c>
      <c r="PZV1000" s="10" t="s">
        <v>109</v>
      </c>
      <c r="PZW1000" s="10" t="s">
        <v>109</v>
      </c>
      <c r="PZX1000" s="10" t="s">
        <v>109</v>
      </c>
      <c r="PZY1000" s="10" t="s">
        <v>109</v>
      </c>
      <c r="PZZ1000" s="10" t="s">
        <v>109</v>
      </c>
      <c r="QAA1000" s="10" t="s">
        <v>109</v>
      </c>
      <c r="QAB1000" s="10" t="s">
        <v>109</v>
      </c>
      <c r="QAC1000" s="10" t="s">
        <v>109</v>
      </c>
      <c r="QAD1000" s="10" t="s">
        <v>109</v>
      </c>
      <c r="QAE1000" s="10" t="s">
        <v>109</v>
      </c>
      <c r="QAF1000" s="10" t="s">
        <v>109</v>
      </c>
      <c r="QAG1000" s="10" t="s">
        <v>109</v>
      </c>
      <c r="QAH1000" s="10" t="s">
        <v>109</v>
      </c>
      <c r="QAI1000" s="10" t="s">
        <v>109</v>
      </c>
      <c r="QAJ1000" s="10" t="s">
        <v>109</v>
      </c>
      <c r="QAK1000" s="10" t="s">
        <v>109</v>
      </c>
      <c r="QAL1000" s="10" t="s">
        <v>109</v>
      </c>
      <c r="QAM1000" s="10" t="s">
        <v>109</v>
      </c>
      <c r="QAN1000" s="10" t="s">
        <v>109</v>
      </c>
      <c r="QAO1000" s="10" t="s">
        <v>109</v>
      </c>
      <c r="QAP1000" s="10" t="s">
        <v>109</v>
      </c>
      <c r="QAQ1000" s="10" t="s">
        <v>109</v>
      </c>
      <c r="QAR1000" s="10" t="s">
        <v>109</v>
      </c>
      <c r="QAS1000" s="10" t="s">
        <v>109</v>
      </c>
      <c r="QAT1000" s="10" t="s">
        <v>109</v>
      </c>
      <c r="QAU1000" s="10" t="s">
        <v>109</v>
      </c>
      <c r="QAV1000" s="10" t="s">
        <v>109</v>
      </c>
      <c r="QAW1000" s="10" t="s">
        <v>109</v>
      </c>
      <c r="QAX1000" s="10" t="s">
        <v>109</v>
      </c>
      <c r="QAY1000" s="10" t="s">
        <v>109</v>
      </c>
      <c r="QAZ1000" s="10" t="s">
        <v>109</v>
      </c>
      <c r="QBA1000" s="10" t="s">
        <v>109</v>
      </c>
      <c r="QBB1000" s="10" t="s">
        <v>109</v>
      </c>
      <c r="QBC1000" s="10" t="s">
        <v>109</v>
      </c>
      <c r="QBD1000" s="10" t="s">
        <v>109</v>
      </c>
      <c r="QBE1000" s="10" t="s">
        <v>109</v>
      </c>
      <c r="QBF1000" s="10" t="s">
        <v>109</v>
      </c>
      <c r="QBG1000" s="10" t="s">
        <v>109</v>
      </c>
      <c r="QBH1000" s="10" t="s">
        <v>109</v>
      </c>
      <c r="QBI1000" s="10" t="s">
        <v>109</v>
      </c>
      <c r="QBJ1000" s="10" t="s">
        <v>109</v>
      </c>
      <c r="QBK1000" s="10" t="s">
        <v>109</v>
      </c>
      <c r="QBL1000" s="10" t="s">
        <v>109</v>
      </c>
      <c r="QBM1000" s="10" t="s">
        <v>109</v>
      </c>
      <c r="QBN1000" s="10" t="s">
        <v>109</v>
      </c>
      <c r="QBO1000" s="10" t="s">
        <v>109</v>
      </c>
      <c r="QBP1000" s="10" t="s">
        <v>109</v>
      </c>
      <c r="QBQ1000" s="10" t="s">
        <v>109</v>
      </c>
      <c r="QBR1000" s="10" t="s">
        <v>109</v>
      </c>
      <c r="QBS1000" s="10" t="s">
        <v>109</v>
      </c>
      <c r="QBT1000" s="10" t="s">
        <v>109</v>
      </c>
      <c r="QBU1000" s="10" t="s">
        <v>109</v>
      </c>
      <c r="QBV1000" s="10" t="s">
        <v>109</v>
      </c>
      <c r="QBW1000" s="10" t="s">
        <v>109</v>
      </c>
      <c r="QBX1000" s="10" t="s">
        <v>109</v>
      </c>
      <c r="QBY1000" s="10" t="s">
        <v>109</v>
      </c>
      <c r="QBZ1000" s="10" t="s">
        <v>109</v>
      </c>
      <c r="QCA1000" s="10" t="s">
        <v>109</v>
      </c>
      <c r="QCB1000" s="10" t="s">
        <v>109</v>
      </c>
      <c r="QCC1000" s="10" t="s">
        <v>109</v>
      </c>
      <c r="QCD1000" s="10" t="s">
        <v>109</v>
      </c>
      <c r="QCE1000" s="10" t="s">
        <v>109</v>
      </c>
      <c r="QCF1000" s="10" t="s">
        <v>109</v>
      </c>
      <c r="QCG1000" s="10" t="s">
        <v>109</v>
      </c>
      <c r="QCH1000" s="10" t="s">
        <v>109</v>
      </c>
      <c r="QCI1000" s="10" t="s">
        <v>109</v>
      </c>
      <c r="QCJ1000" s="10" t="s">
        <v>109</v>
      </c>
      <c r="QCK1000" s="10" t="s">
        <v>109</v>
      </c>
      <c r="QCL1000" s="10" t="s">
        <v>109</v>
      </c>
      <c r="QCM1000" s="10" t="s">
        <v>109</v>
      </c>
      <c r="QCN1000" s="10" t="s">
        <v>109</v>
      </c>
      <c r="QCO1000" s="10" t="s">
        <v>109</v>
      </c>
      <c r="QCP1000" s="10" t="s">
        <v>109</v>
      </c>
      <c r="QCQ1000" s="10" t="s">
        <v>109</v>
      </c>
      <c r="QCR1000" s="10" t="s">
        <v>109</v>
      </c>
      <c r="QCS1000" s="10" t="s">
        <v>109</v>
      </c>
      <c r="QCT1000" s="10" t="s">
        <v>109</v>
      </c>
      <c r="QCU1000" s="10" t="s">
        <v>109</v>
      </c>
      <c r="QCV1000" s="10" t="s">
        <v>109</v>
      </c>
      <c r="QCW1000" s="10" t="s">
        <v>109</v>
      </c>
      <c r="QCX1000" s="10" t="s">
        <v>109</v>
      </c>
      <c r="QCY1000" s="10" t="s">
        <v>109</v>
      </c>
      <c r="QCZ1000" s="10" t="s">
        <v>109</v>
      </c>
      <c r="QDA1000" s="10" t="s">
        <v>109</v>
      </c>
      <c r="QDB1000" s="10" t="s">
        <v>109</v>
      </c>
      <c r="QDC1000" s="10" t="s">
        <v>109</v>
      </c>
      <c r="QDD1000" s="10" t="s">
        <v>109</v>
      </c>
      <c r="QDE1000" s="10" t="s">
        <v>109</v>
      </c>
      <c r="QDF1000" s="10" t="s">
        <v>109</v>
      </c>
      <c r="QDG1000" s="10" t="s">
        <v>109</v>
      </c>
      <c r="QDH1000" s="10" t="s">
        <v>109</v>
      </c>
      <c r="QDI1000" s="10" t="s">
        <v>109</v>
      </c>
      <c r="QDJ1000" s="10" t="s">
        <v>109</v>
      </c>
      <c r="QDK1000" s="10" t="s">
        <v>109</v>
      </c>
      <c r="QDL1000" s="10" t="s">
        <v>109</v>
      </c>
      <c r="QDM1000" s="10" t="s">
        <v>109</v>
      </c>
      <c r="QDN1000" s="10" t="s">
        <v>109</v>
      </c>
      <c r="QDO1000" s="10" t="s">
        <v>109</v>
      </c>
      <c r="QDP1000" s="10" t="s">
        <v>109</v>
      </c>
      <c r="QDQ1000" s="10" t="s">
        <v>109</v>
      </c>
      <c r="QDR1000" s="10" t="s">
        <v>109</v>
      </c>
      <c r="QDS1000" s="10" t="s">
        <v>109</v>
      </c>
      <c r="QDT1000" s="10" t="s">
        <v>109</v>
      </c>
      <c r="QDU1000" s="10" t="s">
        <v>109</v>
      </c>
      <c r="QDV1000" s="10" t="s">
        <v>109</v>
      </c>
      <c r="QDW1000" s="10" t="s">
        <v>109</v>
      </c>
      <c r="QDX1000" s="10" t="s">
        <v>109</v>
      </c>
      <c r="QDY1000" s="10" t="s">
        <v>109</v>
      </c>
      <c r="QDZ1000" s="10" t="s">
        <v>109</v>
      </c>
      <c r="QEA1000" s="10" t="s">
        <v>109</v>
      </c>
      <c r="QEB1000" s="10" t="s">
        <v>109</v>
      </c>
      <c r="QEC1000" s="10" t="s">
        <v>109</v>
      </c>
      <c r="QED1000" s="10" t="s">
        <v>109</v>
      </c>
      <c r="QEE1000" s="10" t="s">
        <v>109</v>
      </c>
      <c r="QEF1000" s="10" t="s">
        <v>109</v>
      </c>
      <c r="QEG1000" s="10" t="s">
        <v>109</v>
      </c>
      <c r="QEH1000" s="10" t="s">
        <v>109</v>
      </c>
      <c r="QEI1000" s="10" t="s">
        <v>109</v>
      </c>
      <c r="QEJ1000" s="10" t="s">
        <v>109</v>
      </c>
      <c r="QEK1000" s="10" t="s">
        <v>109</v>
      </c>
      <c r="QEL1000" s="10" t="s">
        <v>109</v>
      </c>
      <c r="QEM1000" s="10" t="s">
        <v>109</v>
      </c>
      <c r="QEN1000" s="10" t="s">
        <v>109</v>
      </c>
      <c r="QEO1000" s="10" t="s">
        <v>109</v>
      </c>
      <c r="QEP1000" s="10" t="s">
        <v>109</v>
      </c>
      <c r="QEQ1000" s="10" t="s">
        <v>109</v>
      </c>
      <c r="QER1000" s="10" t="s">
        <v>109</v>
      </c>
      <c r="QES1000" s="10" t="s">
        <v>109</v>
      </c>
      <c r="QET1000" s="10" t="s">
        <v>109</v>
      </c>
      <c r="QEU1000" s="10" t="s">
        <v>109</v>
      </c>
      <c r="QEV1000" s="10" t="s">
        <v>109</v>
      </c>
      <c r="QEW1000" s="10" t="s">
        <v>109</v>
      </c>
      <c r="QEX1000" s="10" t="s">
        <v>109</v>
      </c>
      <c r="QEY1000" s="10" t="s">
        <v>109</v>
      </c>
      <c r="QEZ1000" s="10" t="s">
        <v>109</v>
      </c>
      <c r="QFA1000" s="10" t="s">
        <v>109</v>
      </c>
      <c r="QFB1000" s="10" t="s">
        <v>109</v>
      </c>
      <c r="QFC1000" s="10" t="s">
        <v>109</v>
      </c>
      <c r="QFD1000" s="10" t="s">
        <v>109</v>
      </c>
      <c r="QFE1000" s="10" t="s">
        <v>109</v>
      </c>
      <c r="QFF1000" s="10" t="s">
        <v>109</v>
      </c>
      <c r="QFG1000" s="10" t="s">
        <v>109</v>
      </c>
      <c r="QFH1000" s="10" t="s">
        <v>109</v>
      </c>
      <c r="QFI1000" s="10" t="s">
        <v>109</v>
      </c>
      <c r="QFJ1000" s="10" t="s">
        <v>109</v>
      </c>
      <c r="QFK1000" s="10" t="s">
        <v>109</v>
      </c>
      <c r="QFL1000" s="10" t="s">
        <v>109</v>
      </c>
      <c r="QFM1000" s="10" t="s">
        <v>109</v>
      </c>
      <c r="QFN1000" s="10" t="s">
        <v>109</v>
      </c>
      <c r="QFO1000" s="10" t="s">
        <v>109</v>
      </c>
      <c r="QFP1000" s="10" t="s">
        <v>109</v>
      </c>
      <c r="QFQ1000" s="10" t="s">
        <v>109</v>
      </c>
      <c r="QFR1000" s="10" t="s">
        <v>109</v>
      </c>
      <c r="QFS1000" s="10" t="s">
        <v>109</v>
      </c>
      <c r="QFT1000" s="10" t="s">
        <v>109</v>
      </c>
      <c r="QFU1000" s="10" t="s">
        <v>109</v>
      </c>
      <c r="QFV1000" s="10" t="s">
        <v>109</v>
      </c>
      <c r="QFW1000" s="10" t="s">
        <v>109</v>
      </c>
      <c r="QFX1000" s="10" t="s">
        <v>109</v>
      </c>
      <c r="QFY1000" s="10" t="s">
        <v>109</v>
      </c>
      <c r="QFZ1000" s="10" t="s">
        <v>109</v>
      </c>
      <c r="QGA1000" s="10" t="s">
        <v>109</v>
      </c>
      <c r="QGB1000" s="10" t="s">
        <v>109</v>
      </c>
      <c r="QGC1000" s="10" t="s">
        <v>109</v>
      </c>
      <c r="QGD1000" s="10" t="s">
        <v>109</v>
      </c>
      <c r="QGE1000" s="10" t="s">
        <v>109</v>
      </c>
      <c r="QGF1000" s="10" t="s">
        <v>109</v>
      </c>
      <c r="QGG1000" s="10" t="s">
        <v>109</v>
      </c>
      <c r="QGH1000" s="10" t="s">
        <v>109</v>
      </c>
      <c r="QGI1000" s="10" t="s">
        <v>109</v>
      </c>
      <c r="QGJ1000" s="10" t="s">
        <v>109</v>
      </c>
      <c r="QGK1000" s="10" t="s">
        <v>109</v>
      </c>
      <c r="QGL1000" s="10" t="s">
        <v>109</v>
      </c>
      <c r="QGM1000" s="10" t="s">
        <v>109</v>
      </c>
      <c r="QGN1000" s="10" t="s">
        <v>109</v>
      </c>
      <c r="QGO1000" s="10" t="s">
        <v>109</v>
      </c>
      <c r="QGP1000" s="10" t="s">
        <v>109</v>
      </c>
      <c r="QGQ1000" s="10" t="s">
        <v>109</v>
      </c>
      <c r="QGR1000" s="10" t="s">
        <v>109</v>
      </c>
      <c r="QGS1000" s="10" t="s">
        <v>109</v>
      </c>
      <c r="QGT1000" s="10" t="s">
        <v>109</v>
      </c>
      <c r="QGU1000" s="10" t="s">
        <v>109</v>
      </c>
      <c r="QGV1000" s="10" t="s">
        <v>109</v>
      </c>
      <c r="QGW1000" s="10" t="s">
        <v>109</v>
      </c>
      <c r="QGX1000" s="10" t="s">
        <v>109</v>
      </c>
      <c r="QGY1000" s="10" t="s">
        <v>109</v>
      </c>
      <c r="QGZ1000" s="10" t="s">
        <v>109</v>
      </c>
      <c r="QHA1000" s="10" t="s">
        <v>109</v>
      </c>
      <c r="QHB1000" s="10" t="s">
        <v>109</v>
      </c>
      <c r="QHC1000" s="10" t="s">
        <v>109</v>
      </c>
      <c r="QHD1000" s="10" t="s">
        <v>109</v>
      </c>
      <c r="QHE1000" s="10" t="s">
        <v>109</v>
      </c>
      <c r="QHF1000" s="10" t="s">
        <v>109</v>
      </c>
      <c r="QHG1000" s="10" t="s">
        <v>109</v>
      </c>
      <c r="QHH1000" s="10" t="s">
        <v>109</v>
      </c>
      <c r="QHI1000" s="10" t="s">
        <v>109</v>
      </c>
      <c r="QHJ1000" s="10" t="s">
        <v>109</v>
      </c>
      <c r="QHK1000" s="10" t="s">
        <v>109</v>
      </c>
      <c r="QHL1000" s="10" t="s">
        <v>109</v>
      </c>
      <c r="QHM1000" s="10" t="s">
        <v>109</v>
      </c>
      <c r="QHN1000" s="10" t="s">
        <v>109</v>
      </c>
      <c r="QHO1000" s="10" t="s">
        <v>109</v>
      </c>
      <c r="QHP1000" s="10" t="s">
        <v>109</v>
      </c>
      <c r="QHQ1000" s="10" t="s">
        <v>109</v>
      </c>
      <c r="QHR1000" s="10" t="s">
        <v>109</v>
      </c>
      <c r="QHS1000" s="10" t="s">
        <v>109</v>
      </c>
      <c r="QHT1000" s="10" t="s">
        <v>109</v>
      </c>
      <c r="QHU1000" s="10" t="s">
        <v>109</v>
      </c>
      <c r="QHV1000" s="10" t="s">
        <v>109</v>
      </c>
      <c r="QHW1000" s="10" t="s">
        <v>109</v>
      </c>
      <c r="QHX1000" s="10" t="s">
        <v>109</v>
      </c>
      <c r="QHY1000" s="10" t="s">
        <v>109</v>
      </c>
      <c r="QHZ1000" s="10" t="s">
        <v>109</v>
      </c>
      <c r="QIA1000" s="10" t="s">
        <v>109</v>
      </c>
      <c r="QIB1000" s="10" t="s">
        <v>109</v>
      </c>
      <c r="QIC1000" s="10" t="s">
        <v>109</v>
      </c>
      <c r="QID1000" s="10" t="s">
        <v>109</v>
      </c>
      <c r="QIE1000" s="10" t="s">
        <v>109</v>
      </c>
      <c r="QIF1000" s="10" t="s">
        <v>109</v>
      </c>
      <c r="QIG1000" s="10" t="s">
        <v>109</v>
      </c>
      <c r="QIH1000" s="10" t="s">
        <v>109</v>
      </c>
      <c r="QII1000" s="10" t="s">
        <v>109</v>
      </c>
      <c r="QIJ1000" s="10" t="s">
        <v>109</v>
      </c>
      <c r="QIK1000" s="10" t="s">
        <v>109</v>
      </c>
      <c r="QIL1000" s="10" t="s">
        <v>109</v>
      </c>
      <c r="QIM1000" s="10" t="s">
        <v>109</v>
      </c>
      <c r="QIN1000" s="10" t="s">
        <v>109</v>
      </c>
      <c r="QIO1000" s="10" t="s">
        <v>109</v>
      </c>
      <c r="QIP1000" s="10" t="s">
        <v>109</v>
      </c>
      <c r="QIQ1000" s="10" t="s">
        <v>109</v>
      </c>
      <c r="QIR1000" s="10" t="s">
        <v>109</v>
      </c>
      <c r="QIS1000" s="10" t="s">
        <v>109</v>
      </c>
      <c r="QIT1000" s="10" t="s">
        <v>109</v>
      </c>
      <c r="QIU1000" s="10" t="s">
        <v>109</v>
      </c>
      <c r="QIV1000" s="10" t="s">
        <v>109</v>
      </c>
      <c r="QIW1000" s="10" t="s">
        <v>109</v>
      </c>
      <c r="QIX1000" s="10" t="s">
        <v>109</v>
      </c>
      <c r="QIY1000" s="10" t="s">
        <v>109</v>
      </c>
      <c r="QIZ1000" s="10" t="s">
        <v>109</v>
      </c>
      <c r="QJA1000" s="10" t="s">
        <v>109</v>
      </c>
      <c r="QJB1000" s="10" t="s">
        <v>109</v>
      </c>
      <c r="QJC1000" s="10" t="s">
        <v>109</v>
      </c>
      <c r="QJD1000" s="10" t="s">
        <v>109</v>
      </c>
      <c r="QJE1000" s="10" t="s">
        <v>109</v>
      </c>
      <c r="QJF1000" s="10" t="s">
        <v>109</v>
      </c>
      <c r="QJG1000" s="10" t="s">
        <v>109</v>
      </c>
      <c r="QJH1000" s="10" t="s">
        <v>109</v>
      </c>
      <c r="QJI1000" s="10" t="s">
        <v>109</v>
      </c>
      <c r="QJJ1000" s="10" t="s">
        <v>109</v>
      </c>
      <c r="QJK1000" s="10" t="s">
        <v>109</v>
      </c>
      <c r="QJL1000" s="10" t="s">
        <v>109</v>
      </c>
      <c r="QJM1000" s="10" t="s">
        <v>109</v>
      </c>
      <c r="QJN1000" s="10" t="s">
        <v>109</v>
      </c>
      <c r="QJO1000" s="10" t="s">
        <v>109</v>
      </c>
      <c r="QJP1000" s="10" t="s">
        <v>109</v>
      </c>
      <c r="QJQ1000" s="10" t="s">
        <v>109</v>
      </c>
      <c r="QJR1000" s="10" t="s">
        <v>109</v>
      </c>
      <c r="QJS1000" s="10" t="s">
        <v>109</v>
      </c>
      <c r="QJT1000" s="10" t="s">
        <v>109</v>
      </c>
      <c r="QJU1000" s="10" t="s">
        <v>109</v>
      </c>
      <c r="QJV1000" s="10" t="s">
        <v>109</v>
      </c>
      <c r="QJW1000" s="10" t="s">
        <v>109</v>
      </c>
      <c r="QJX1000" s="10" t="s">
        <v>109</v>
      </c>
      <c r="QJY1000" s="10" t="s">
        <v>109</v>
      </c>
      <c r="QJZ1000" s="10" t="s">
        <v>109</v>
      </c>
      <c r="QKA1000" s="10" t="s">
        <v>109</v>
      </c>
      <c r="QKB1000" s="10" t="s">
        <v>109</v>
      </c>
      <c r="QKC1000" s="10" t="s">
        <v>109</v>
      </c>
      <c r="QKD1000" s="10" t="s">
        <v>109</v>
      </c>
      <c r="QKE1000" s="10" t="s">
        <v>109</v>
      </c>
      <c r="QKF1000" s="10" t="s">
        <v>109</v>
      </c>
      <c r="QKG1000" s="10" t="s">
        <v>109</v>
      </c>
      <c r="QKH1000" s="10" t="s">
        <v>109</v>
      </c>
      <c r="QKI1000" s="10" t="s">
        <v>109</v>
      </c>
      <c r="QKJ1000" s="10" t="s">
        <v>109</v>
      </c>
      <c r="QKK1000" s="10" t="s">
        <v>109</v>
      </c>
      <c r="QKL1000" s="10" t="s">
        <v>109</v>
      </c>
      <c r="QKM1000" s="10" t="s">
        <v>109</v>
      </c>
      <c r="QKN1000" s="10" t="s">
        <v>109</v>
      </c>
      <c r="QKO1000" s="10" t="s">
        <v>109</v>
      </c>
      <c r="QKP1000" s="10" t="s">
        <v>109</v>
      </c>
      <c r="QKQ1000" s="10" t="s">
        <v>109</v>
      </c>
      <c r="QKR1000" s="10" t="s">
        <v>109</v>
      </c>
      <c r="QKS1000" s="10" t="s">
        <v>109</v>
      </c>
      <c r="QKT1000" s="10" t="s">
        <v>109</v>
      </c>
      <c r="QKU1000" s="10" t="s">
        <v>109</v>
      </c>
      <c r="QKV1000" s="10" t="s">
        <v>109</v>
      </c>
      <c r="QKW1000" s="10" t="s">
        <v>109</v>
      </c>
      <c r="QKX1000" s="10" t="s">
        <v>109</v>
      </c>
      <c r="QKY1000" s="10" t="s">
        <v>109</v>
      </c>
      <c r="QKZ1000" s="10" t="s">
        <v>109</v>
      </c>
      <c r="QLA1000" s="10" t="s">
        <v>109</v>
      </c>
      <c r="QLB1000" s="10" t="s">
        <v>109</v>
      </c>
      <c r="QLC1000" s="10" t="s">
        <v>109</v>
      </c>
      <c r="QLD1000" s="10" t="s">
        <v>109</v>
      </c>
      <c r="QLE1000" s="10" t="s">
        <v>109</v>
      </c>
      <c r="QLF1000" s="10" t="s">
        <v>109</v>
      </c>
      <c r="QLG1000" s="10" t="s">
        <v>109</v>
      </c>
      <c r="QLH1000" s="10" t="s">
        <v>109</v>
      </c>
      <c r="QLI1000" s="10" t="s">
        <v>109</v>
      </c>
      <c r="QLJ1000" s="10" t="s">
        <v>109</v>
      </c>
      <c r="QLK1000" s="10" t="s">
        <v>109</v>
      </c>
      <c r="QLL1000" s="10" t="s">
        <v>109</v>
      </c>
      <c r="QLM1000" s="10" t="s">
        <v>109</v>
      </c>
      <c r="QLN1000" s="10" t="s">
        <v>109</v>
      </c>
      <c r="QLO1000" s="10" t="s">
        <v>109</v>
      </c>
      <c r="QLP1000" s="10" t="s">
        <v>109</v>
      </c>
      <c r="QLQ1000" s="10" t="s">
        <v>109</v>
      </c>
      <c r="QLR1000" s="10" t="s">
        <v>109</v>
      </c>
      <c r="QLS1000" s="10" t="s">
        <v>109</v>
      </c>
      <c r="QLT1000" s="10" t="s">
        <v>109</v>
      </c>
      <c r="QLU1000" s="10" t="s">
        <v>109</v>
      </c>
      <c r="QLV1000" s="10" t="s">
        <v>109</v>
      </c>
      <c r="QLW1000" s="10" t="s">
        <v>109</v>
      </c>
      <c r="QLX1000" s="10" t="s">
        <v>109</v>
      </c>
      <c r="QLY1000" s="10" t="s">
        <v>109</v>
      </c>
      <c r="QLZ1000" s="10" t="s">
        <v>109</v>
      </c>
      <c r="QMA1000" s="10" t="s">
        <v>109</v>
      </c>
      <c r="QMB1000" s="10" t="s">
        <v>109</v>
      </c>
      <c r="QMC1000" s="10" t="s">
        <v>109</v>
      </c>
      <c r="QMD1000" s="10" t="s">
        <v>109</v>
      </c>
      <c r="QME1000" s="10" t="s">
        <v>109</v>
      </c>
      <c r="QMF1000" s="10" t="s">
        <v>109</v>
      </c>
      <c r="QMG1000" s="10" t="s">
        <v>109</v>
      </c>
      <c r="QMH1000" s="10" t="s">
        <v>109</v>
      </c>
      <c r="QMI1000" s="10" t="s">
        <v>109</v>
      </c>
      <c r="QMJ1000" s="10" t="s">
        <v>109</v>
      </c>
      <c r="QMK1000" s="10" t="s">
        <v>109</v>
      </c>
      <c r="QML1000" s="10" t="s">
        <v>109</v>
      </c>
      <c r="QMM1000" s="10" t="s">
        <v>109</v>
      </c>
      <c r="QMN1000" s="10" t="s">
        <v>109</v>
      </c>
      <c r="QMO1000" s="10" t="s">
        <v>109</v>
      </c>
      <c r="QMP1000" s="10" t="s">
        <v>109</v>
      </c>
      <c r="QMQ1000" s="10" t="s">
        <v>109</v>
      </c>
      <c r="QMR1000" s="10" t="s">
        <v>109</v>
      </c>
      <c r="QMS1000" s="10" t="s">
        <v>109</v>
      </c>
      <c r="QMT1000" s="10" t="s">
        <v>109</v>
      </c>
      <c r="QMU1000" s="10" t="s">
        <v>109</v>
      </c>
      <c r="QMV1000" s="10" t="s">
        <v>109</v>
      </c>
      <c r="QMW1000" s="10" t="s">
        <v>109</v>
      </c>
      <c r="QMX1000" s="10" t="s">
        <v>109</v>
      </c>
      <c r="QMY1000" s="10" t="s">
        <v>109</v>
      </c>
      <c r="QMZ1000" s="10" t="s">
        <v>109</v>
      </c>
      <c r="QNA1000" s="10" t="s">
        <v>109</v>
      </c>
      <c r="QNB1000" s="10" t="s">
        <v>109</v>
      </c>
      <c r="QNC1000" s="10" t="s">
        <v>109</v>
      </c>
      <c r="QND1000" s="10" t="s">
        <v>109</v>
      </c>
      <c r="QNE1000" s="10" t="s">
        <v>109</v>
      </c>
      <c r="QNF1000" s="10" t="s">
        <v>109</v>
      </c>
      <c r="QNG1000" s="10" t="s">
        <v>109</v>
      </c>
      <c r="QNH1000" s="10" t="s">
        <v>109</v>
      </c>
      <c r="QNI1000" s="10" t="s">
        <v>109</v>
      </c>
      <c r="QNJ1000" s="10" t="s">
        <v>109</v>
      </c>
      <c r="QNK1000" s="10" t="s">
        <v>109</v>
      </c>
      <c r="QNL1000" s="10" t="s">
        <v>109</v>
      </c>
      <c r="QNM1000" s="10" t="s">
        <v>109</v>
      </c>
      <c r="QNN1000" s="10" t="s">
        <v>109</v>
      </c>
      <c r="QNO1000" s="10" t="s">
        <v>109</v>
      </c>
      <c r="QNP1000" s="10" t="s">
        <v>109</v>
      </c>
      <c r="QNQ1000" s="10" t="s">
        <v>109</v>
      </c>
      <c r="QNR1000" s="10" t="s">
        <v>109</v>
      </c>
      <c r="QNS1000" s="10" t="s">
        <v>109</v>
      </c>
      <c r="QNT1000" s="10" t="s">
        <v>109</v>
      </c>
      <c r="QNU1000" s="10" t="s">
        <v>109</v>
      </c>
      <c r="QNV1000" s="10" t="s">
        <v>109</v>
      </c>
      <c r="QNW1000" s="10" t="s">
        <v>109</v>
      </c>
      <c r="QNX1000" s="10" t="s">
        <v>109</v>
      </c>
      <c r="QNY1000" s="10" t="s">
        <v>109</v>
      </c>
      <c r="QNZ1000" s="10" t="s">
        <v>109</v>
      </c>
      <c r="QOA1000" s="10" t="s">
        <v>109</v>
      </c>
      <c r="QOB1000" s="10" t="s">
        <v>109</v>
      </c>
      <c r="QOC1000" s="10" t="s">
        <v>109</v>
      </c>
      <c r="QOD1000" s="10" t="s">
        <v>109</v>
      </c>
      <c r="QOE1000" s="10" t="s">
        <v>109</v>
      </c>
      <c r="QOF1000" s="10" t="s">
        <v>109</v>
      </c>
      <c r="QOG1000" s="10" t="s">
        <v>109</v>
      </c>
      <c r="QOH1000" s="10" t="s">
        <v>109</v>
      </c>
      <c r="QOI1000" s="10" t="s">
        <v>109</v>
      </c>
      <c r="QOJ1000" s="10" t="s">
        <v>109</v>
      </c>
      <c r="QOK1000" s="10" t="s">
        <v>109</v>
      </c>
      <c r="QOL1000" s="10" t="s">
        <v>109</v>
      </c>
      <c r="QOM1000" s="10" t="s">
        <v>109</v>
      </c>
      <c r="QON1000" s="10" t="s">
        <v>109</v>
      </c>
      <c r="QOO1000" s="10" t="s">
        <v>109</v>
      </c>
      <c r="QOP1000" s="10" t="s">
        <v>109</v>
      </c>
      <c r="QOQ1000" s="10" t="s">
        <v>109</v>
      </c>
      <c r="QOR1000" s="10" t="s">
        <v>109</v>
      </c>
      <c r="QOS1000" s="10" t="s">
        <v>109</v>
      </c>
      <c r="QOT1000" s="10" t="s">
        <v>109</v>
      </c>
      <c r="QOU1000" s="10" t="s">
        <v>109</v>
      </c>
      <c r="QOV1000" s="10" t="s">
        <v>109</v>
      </c>
      <c r="QOW1000" s="10" t="s">
        <v>109</v>
      </c>
      <c r="QOX1000" s="10" t="s">
        <v>109</v>
      </c>
      <c r="QOY1000" s="10" t="s">
        <v>109</v>
      </c>
      <c r="QOZ1000" s="10" t="s">
        <v>109</v>
      </c>
      <c r="QPA1000" s="10" t="s">
        <v>109</v>
      </c>
      <c r="QPB1000" s="10" t="s">
        <v>109</v>
      </c>
      <c r="QPC1000" s="10" t="s">
        <v>109</v>
      </c>
      <c r="QPD1000" s="10" t="s">
        <v>109</v>
      </c>
      <c r="QPE1000" s="10" t="s">
        <v>109</v>
      </c>
      <c r="QPF1000" s="10" t="s">
        <v>109</v>
      </c>
      <c r="QPG1000" s="10" t="s">
        <v>109</v>
      </c>
      <c r="QPH1000" s="10" t="s">
        <v>109</v>
      </c>
      <c r="QPI1000" s="10" t="s">
        <v>109</v>
      </c>
      <c r="QPJ1000" s="10" t="s">
        <v>109</v>
      </c>
      <c r="QPK1000" s="10" t="s">
        <v>109</v>
      </c>
      <c r="QPL1000" s="10" t="s">
        <v>109</v>
      </c>
      <c r="QPM1000" s="10" t="s">
        <v>109</v>
      </c>
      <c r="QPN1000" s="10" t="s">
        <v>109</v>
      </c>
      <c r="QPO1000" s="10" t="s">
        <v>109</v>
      </c>
      <c r="QPP1000" s="10" t="s">
        <v>109</v>
      </c>
      <c r="QPQ1000" s="10" t="s">
        <v>109</v>
      </c>
      <c r="QPR1000" s="10" t="s">
        <v>109</v>
      </c>
      <c r="QPS1000" s="10" t="s">
        <v>109</v>
      </c>
      <c r="QPT1000" s="10" t="s">
        <v>109</v>
      </c>
      <c r="QPU1000" s="10" t="s">
        <v>109</v>
      </c>
      <c r="QPV1000" s="10" t="s">
        <v>109</v>
      </c>
      <c r="QPW1000" s="10" t="s">
        <v>109</v>
      </c>
      <c r="QPX1000" s="10" t="s">
        <v>109</v>
      </c>
      <c r="QPY1000" s="10" t="s">
        <v>109</v>
      </c>
      <c r="QPZ1000" s="10" t="s">
        <v>109</v>
      </c>
      <c r="QQA1000" s="10" t="s">
        <v>109</v>
      </c>
      <c r="QQB1000" s="10" t="s">
        <v>109</v>
      </c>
      <c r="QQC1000" s="10" t="s">
        <v>109</v>
      </c>
      <c r="QQD1000" s="10" t="s">
        <v>109</v>
      </c>
      <c r="QQE1000" s="10" t="s">
        <v>109</v>
      </c>
      <c r="QQF1000" s="10" t="s">
        <v>109</v>
      </c>
      <c r="QQG1000" s="10" t="s">
        <v>109</v>
      </c>
      <c r="QQH1000" s="10" t="s">
        <v>109</v>
      </c>
      <c r="QQI1000" s="10" t="s">
        <v>109</v>
      </c>
      <c r="QQJ1000" s="10" t="s">
        <v>109</v>
      </c>
      <c r="QQK1000" s="10" t="s">
        <v>109</v>
      </c>
      <c r="QQL1000" s="10" t="s">
        <v>109</v>
      </c>
      <c r="QQM1000" s="10" t="s">
        <v>109</v>
      </c>
      <c r="QQN1000" s="10" t="s">
        <v>109</v>
      </c>
      <c r="QQO1000" s="10" t="s">
        <v>109</v>
      </c>
      <c r="QQP1000" s="10" t="s">
        <v>109</v>
      </c>
      <c r="QQQ1000" s="10" t="s">
        <v>109</v>
      </c>
      <c r="QQR1000" s="10" t="s">
        <v>109</v>
      </c>
      <c r="QQS1000" s="10" t="s">
        <v>109</v>
      </c>
      <c r="QQT1000" s="10" t="s">
        <v>109</v>
      </c>
      <c r="QQU1000" s="10" t="s">
        <v>109</v>
      </c>
      <c r="QQV1000" s="10" t="s">
        <v>109</v>
      </c>
      <c r="QQW1000" s="10" t="s">
        <v>109</v>
      </c>
      <c r="QQX1000" s="10" t="s">
        <v>109</v>
      </c>
      <c r="QQY1000" s="10" t="s">
        <v>109</v>
      </c>
      <c r="QQZ1000" s="10" t="s">
        <v>109</v>
      </c>
      <c r="QRA1000" s="10" t="s">
        <v>109</v>
      </c>
      <c r="QRB1000" s="10" t="s">
        <v>109</v>
      </c>
      <c r="QRC1000" s="10" t="s">
        <v>109</v>
      </c>
      <c r="QRD1000" s="10" t="s">
        <v>109</v>
      </c>
      <c r="QRE1000" s="10" t="s">
        <v>109</v>
      </c>
      <c r="QRF1000" s="10" t="s">
        <v>109</v>
      </c>
      <c r="QRG1000" s="10" t="s">
        <v>109</v>
      </c>
      <c r="QRH1000" s="10" t="s">
        <v>109</v>
      </c>
      <c r="QRI1000" s="10" t="s">
        <v>109</v>
      </c>
      <c r="QRJ1000" s="10" t="s">
        <v>109</v>
      </c>
      <c r="QRK1000" s="10" t="s">
        <v>109</v>
      </c>
      <c r="QRL1000" s="10" t="s">
        <v>109</v>
      </c>
      <c r="QRM1000" s="10" t="s">
        <v>109</v>
      </c>
      <c r="QRN1000" s="10" t="s">
        <v>109</v>
      </c>
      <c r="QRO1000" s="10" t="s">
        <v>109</v>
      </c>
      <c r="QRP1000" s="10" t="s">
        <v>109</v>
      </c>
      <c r="QRQ1000" s="10" t="s">
        <v>109</v>
      </c>
      <c r="QRR1000" s="10" t="s">
        <v>109</v>
      </c>
      <c r="QRS1000" s="10" t="s">
        <v>109</v>
      </c>
      <c r="QRT1000" s="10" t="s">
        <v>109</v>
      </c>
      <c r="QRU1000" s="10" t="s">
        <v>109</v>
      </c>
      <c r="QRV1000" s="10" t="s">
        <v>109</v>
      </c>
      <c r="QRW1000" s="10" t="s">
        <v>109</v>
      </c>
      <c r="QRX1000" s="10" t="s">
        <v>109</v>
      </c>
      <c r="QRY1000" s="10" t="s">
        <v>109</v>
      </c>
      <c r="QRZ1000" s="10" t="s">
        <v>109</v>
      </c>
      <c r="QSA1000" s="10" t="s">
        <v>109</v>
      </c>
      <c r="QSB1000" s="10" t="s">
        <v>109</v>
      </c>
      <c r="QSC1000" s="10" t="s">
        <v>109</v>
      </c>
      <c r="QSD1000" s="10" t="s">
        <v>109</v>
      </c>
      <c r="QSE1000" s="10" t="s">
        <v>109</v>
      </c>
      <c r="QSF1000" s="10" t="s">
        <v>109</v>
      </c>
      <c r="QSG1000" s="10" t="s">
        <v>109</v>
      </c>
      <c r="QSH1000" s="10" t="s">
        <v>109</v>
      </c>
      <c r="QSI1000" s="10" t="s">
        <v>109</v>
      </c>
      <c r="QSJ1000" s="10" t="s">
        <v>109</v>
      </c>
      <c r="QSK1000" s="10" t="s">
        <v>109</v>
      </c>
      <c r="QSL1000" s="10" t="s">
        <v>109</v>
      </c>
      <c r="QSM1000" s="10" t="s">
        <v>109</v>
      </c>
      <c r="QSN1000" s="10" t="s">
        <v>109</v>
      </c>
      <c r="QSO1000" s="10" t="s">
        <v>109</v>
      </c>
      <c r="QSP1000" s="10" t="s">
        <v>109</v>
      </c>
      <c r="QSQ1000" s="10" t="s">
        <v>109</v>
      </c>
      <c r="QSR1000" s="10" t="s">
        <v>109</v>
      </c>
      <c r="QSS1000" s="10" t="s">
        <v>109</v>
      </c>
      <c r="QST1000" s="10" t="s">
        <v>109</v>
      </c>
      <c r="QSU1000" s="10" t="s">
        <v>109</v>
      </c>
      <c r="QSV1000" s="10" t="s">
        <v>109</v>
      </c>
      <c r="QSW1000" s="10" t="s">
        <v>109</v>
      </c>
      <c r="QSX1000" s="10" t="s">
        <v>109</v>
      </c>
      <c r="QSY1000" s="10" t="s">
        <v>109</v>
      </c>
      <c r="QSZ1000" s="10" t="s">
        <v>109</v>
      </c>
      <c r="QTA1000" s="10" t="s">
        <v>109</v>
      </c>
      <c r="QTB1000" s="10" t="s">
        <v>109</v>
      </c>
      <c r="QTC1000" s="10" t="s">
        <v>109</v>
      </c>
      <c r="QTD1000" s="10" t="s">
        <v>109</v>
      </c>
      <c r="QTE1000" s="10" t="s">
        <v>109</v>
      </c>
      <c r="QTF1000" s="10" t="s">
        <v>109</v>
      </c>
      <c r="QTG1000" s="10" t="s">
        <v>109</v>
      </c>
      <c r="QTH1000" s="10" t="s">
        <v>109</v>
      </c>
      <c r="QTI1000" s="10" t="s">
        <v>109</v>
      </c>
      <c r="QTJ1000" s="10" t="s">
        <v>109</v>
      </c>
      <c r="QTK1000" s="10" t="s">
        <v>109</v>
      </c>
      <c r="QTL1000" s="10" t="s">
        <v>109</v>
      </c>
      <c r="QTM1000" s="10" t="s">
        <v>109</v>
      </c>
      <c r="QTN1000" s="10" t="s">
        <v>109</v>
      </c>
      <c r="QTO1000" s="10" t="s">
        <v>109</v>
      </c>
      <c r="QTP1000" s="10" t="s">
        <v>109</v>
      </c>
      <c r="QTQ1000" s="10" t="s">
        <v>109</v>
      </c>
      <c r="QTR1000" s="10" t="s">
        <v>109</v>
      </c>
      <c r="QTS1000" s="10" t="s">
        <v>109</v>
      </c>
      <c r="QTT1000" s="10" t="s">
        <v>109</v>
      </c>
      <c r="QTU1000" s="10" t="s">
        <v>109</v>
      </c>
      <c r="QTV1000" s="10" t="s">
        <v>109</v>
      </c>
      <c r="QTW1000" s="10" t="s">
        <v>109</v>
      </c>
      <c r="QTX1000" s="10" t="s">
        <v>109</v>
      </c>
      <c r="QTY1000" s="10" t="s">
        <v>109</v>
      </c>
      <c r="QTZ1000" s="10" t="s">
        <v>109</v>
      </c>
      <c r="QUA1000" s="10" t="s">
        <v>109</v>
      </c>
      <c r="QUB1000" s="10" t="s">
        <v>109</v>
      </c>
      <c r="QUC1000" s="10" t="s">
        <v>109</v>
      </c>
      <c r="QUD1000" s="10" t="s">
        <v>109</v>
      </c>
      <c r="QUE1000" s="10" t="s">
        <v>109</v>
      </c>
      <c r="QUF1000" s="10" t="s">
        <v>109</v>
      </c>
      <c r="QUG1000" s="10" t="s">
        <v>109</v>
      </c>
      <c r="QUH1000" s="10" t="s">
        <v>109</v>
      </c>
      <c r="QUI1000" s="10" t="s">
        <v>109</v>
      </c>
      <c r="QUJ1000" s="10" t="s">
        <v>109</v>
      </c>
      <c r="QUK1000" s="10" t="s">
        <v>109</v>
      </c>
      <c r="QUL1000" s="10" t="s">
        <v>109</v>
      </c>
      <c r="QUM1000" s="10" t="s">
        <v>109</v>
      </c>
      <c r="QUN1000" s="10" t="s">
        <v>109</v>
      </c>
      <c r="QUO1000" s="10" t="s">
        <v>109</v>
      </c>
      <c r="QUP1000" s="10" t="s">
        <v>109</v>
      </c>
      <c r="QUQ1000" s="10" t="s">
        <v>109</v>
      </c>
      <c r="QUR1000" s="10" t="s">
        <v>109</v>
      </c>
      <c r="QUS1000" s="10" t="s">
        <v>109</v>
      </c>
      <c r="QUT1000" s="10" t="s">
        <v>109</v>
      </c>
      <c r="QUU1000" s="10" t="s">
        <v>109</v>
      </c>
      <c r="QUV1000" s="10" t="s">
        <v>109</v>
      </c>
      <c r="QUW1000" s="10" t="s">
        <v>109</v>
      </c>
      <c r="QUX1000" s="10" t="s">
        <v>109</v>
      </c>
      <c r="QUY1000" s="10" t="s">
        <v>109</v>
      </c>
      <c r="QUZ1000" s="10" t="s">
        <v>109</v>
      </c>
      <c r="QVA1000" s="10" t="s">
        <v>109</v>
      </c>
      <c r="QVB1000" s="10" t="s">
        <v>109</v>
      </c>
      <c r="QVC1000" s="10" t="s">
        <v>109</v>
      </c>
      <c r="QVD1000" s="10" t="s">
        <v>109</v>
      </c>
      <c r="QVE1000" s="10" t="s">
        <v>109</v>
      </c>
      <c r="QVF1000" s="10" t="s">
        <v>109</v>
      </c>
      <c r="QVG1000" s="10" t="s">
        <v>109</v>
      </c>
      <c r="QVH1000" s="10" t="s">
        <v>109</v>
      </c>
      <c r="QVI1000" s="10" t="s">
        <v>109</v>
      </c>
      <c r="QVJ1000" s="10" t="s">
        <v>109</v>
      </c>
      <c r="QVK1000" s="10" t="s">
        <v>109</v>
      </c>
      <c r="QVL1000" s="10" t="s">
        <v>109</v>
      </c>
      <c r="QVM1000" s="10" t="s">
        <v>109</v>
      </c>
      <c r="QVN1000" s="10" t="s">
        <v>109</v>
      </c>
      <c r="QVO1000" s="10" t="s">
        <v>109</v>
      </c>
      <c r="QVP1000" s="10" t="s">
        <v>109</v>
      </c>
      <c r="QVQ1000" s="10" t="s">
        <v>109</v>
      </c>
      <c r="QVR1000" s="10" t="s">
        <v>109</v>
      </c>
      <c r="QVS1000" s="10" t="s">
        <v>109</v>
      </c>
      <c r="QVT1000" s="10" t="s">
        <v>109</v>
      </c>
      <c r="QVU1000" s="10" t="s">
        <v>109</v>
      </c>
      <c r="QVV1000" s="10" t="s">
        <v>109</v>
      </c>
      <c r="QVW1000" s="10" t="s">
        <v>109</v>
      </c>
      <c r="QVX1000" s="10" t="s">
        <v>109</v>
      </c>
      <c r="QVY1000" s="10" t="s">
        <v>109</v>
      </c>
      <c r="QVZ1000" s="10" t="s">
        <v>109</v>
      </c>
      <c r="QWA1000" s="10" t="s">
        <v>109</v>
      </c>
      <c r="QWB1000" s="10" t="s">
        <v>109</v>
      </c>
      <c r="QWC1000" s="10" t="s">
        <v>109</v>
      </c>
      <c r="QWD1000" s="10" t="s">
        <v>109</v>
      </c>
      <c r="QWE1000" s="10" t="s">
        <v>109</v>
      </c>
      <c r="QWF1000" s="10" t="s">
        <v>109</v>
      </c>
      <c r="QWG1000" s="10" t="s">
        <v>109</v>
      </c>
      <c r="QWH1000" s="10" t="s">
        <v>109</v>
      </c>
      <c r="QWI1000" s="10" t="s">
        <v>109</v>
      </c>
      <c r="QWJ1000" s="10" t="s">
        <v>109</v>
      </c>
      <c r="QWK1000" s="10" t="s">
        <v>109</v>
      </c>
      <c r="QWL1000" s="10" t="s">
        <v>109</v>
      </c>
      <c r="QWM1000" s="10" t="s">
        <v>109</v>
      </c>
      <c r="QWN1000" s="10" t="s">
        <v>109</v>
      </c>
      <c r="QWO1000" s="10" t="s">
        <v>109</v>
      </c>
      <c r="QWP1000" s="10" t="s">
        <v>109</v>
      </c>
      <c r="QWQ1000" s="10" t="s">
        <v>109</v>
      </c>
      <c r="QWR1000" s="10" t="s">
        <v>109</v>
      </c>
      <c r="QWS1000" s="10" t="s">
        <v>109</v>
      </c>
      <c r="QWT1000" s="10" t="s">
        <v>109</v>
      </c>
      <c r="QWU1000" s="10" t="s">
        <v>109</v>
      </c>
      <c r="QWV1000" s="10" t="s">
        <v>109</v>
      </c>
      <c r="QWW1000" s="10" t="s">
        <v>109</v>
      </c>
      <c r="QWX1000" s="10" t="s">
        <v>109</v>
      </c>
      <c r="QWY1000" s="10" t="s">
        <v>109</v>
      </c>
      <c r="QWZ1000" s="10" t="s">
        <v>109</v>
      </c>
      <c r="QXA1000" s="10" t="s">
        <v>109</v>
      </c>
      <c r="QXB1000" s="10" t="s">
        <v>109</v>
      </c>
      <c r="QXC1000" s="10" t="s">
        <v>109</v>
      </c>
      <c r="QXD1000" s="10" t="s">
        <v>109</v>
      </c>
      <c r="QXE1000" s="10" t="s">
        <v>109</v>
      </c>
      <c r="QXF1000" s="10" t="s">
        <v>109</v>
      </c>
      <c r="QXG1000" s="10" t="s">
        <v>109</v>
      </c>
      <c r="QXH1000" s="10" t="s">
        <v>109</v>
      </c>
      <c r="QXI1000" s="10" t="s">
        <v>109</v>
      </c>
      <c r="QXJ1000" s="10" t="s">
        <v>109</v>
      </c>
      <c r="QXK1000" s="10" t="s">
        <v>109</v>
      </c>
      <c r="QXL1000" s="10" t="s">
        <v>109</v>
      </c>
      <c r="QXM1000" s="10" t="s">
        <v>109</v>
      </c>
      <c r="QXN1000" s="10" t="s">
        <v>109</v>
      </c>
      <c r="QXO1000" s="10" t="s">
        <v>109</v>
      </c>
      <c r="QXP1000" s="10" t="s">
        <v>109</v>
      </c>
      <c r="QXQ1000" s="10" t="s">
        <v>109</v>
      </c>
      <c r="QXR1000" s="10" t="s">
        <v>109</v>
      </c>
      <c r="QXS1000" s="10" t="s">
        <v>109</v>
      </c>
      <c r="QXT1000" s="10" t="s">
        <v>109</v>
      </c>
      <c r="QXU1000" s="10" t="s">
        <v>109</v>
      </c>
      <c r="QXV1000" s="10" t="s">
        <v>109</v>
      </c>
      <c r="QXW1000" s="10" t="s">
        <v>109</v>
      </c>
      <c r="QXX1000" s="10" t="s">
        <v>109</v>
      </c>
      <c r="QXY1000" s="10" t="s">
        <v>109</v>
      </c>
      <c r="QXZ1000" s="10" t="s">
        <v>109</v>
      </c>
      <c r="QYA1000" s="10" t="s">
        <v>109</v>
      </c>
      <c r="QYB1000" s="10" t="s">
        <v>109</v>
      </c>
      <c r="QYC1000" s="10" t="s">
        <v>109</v>
      </c>
      <c r="QYD1000" s="10" t="s">
        <v>109</v>
      </c>
      <c r="QYE1000" s="10" t="s">
        <v>109</v>
      </c>
      <c r="QYF1000" s="10" t="s">
        <v>109</v>
      </c>
      <c r="QYG1000" s="10" t="s">
        <v>109</v>
      </c>
      <c r="QYH1000" s="10" t="s">
        <v>109</v>
      </c>
      <c r="QYI1000" s="10" t="s">
        <v>109</v>
      </c>
      <c r="QYJ1000" s="10" t="s">
        <v>109</v>
      </c>
      <c r="QYK1000" s="10" t="s">
        <v>109</v>
      </c>
      <c r="QYL1000" s="10" t="s">
        <v>109</v>
      </c>
      <c r="QYM1000" s="10" t="s">
        <v>109</v>
      </c>
      <c r="QYN1000" s="10" t="s">
        <v>109</v>
      </c>
      <c r="QYO1000" s="10" t="s">
        <v>109</v>
      </c>
      <c r="QYP1000" s="10" t="s">
        <v>109</v>
      </c>
      <c r="QYQ1000" s="10" t="s">
        <v>109</v>
      </c>
      <c r="QYR1000" s="10" t="s">
        <v>109</v>
      </c>
      <c r="QYS1000" s="10" t="s">
        <v>109</v>
      </c>
      <c r="QYT1000" s="10" t="s">
        <v>109</v>
      </c>
      <c r="QYU1000" s="10" t="s">
        <v>109</v>
      </c>
      <c r="QYV1000" s="10" t="s">
        <v>109</v>
      </c>
      <c r="QYW1000" s="10" t="s">
        <v>109</v>
      </c>
      <c r="QYX1000" s="10" t="s">
        <v>109</v>
      </c>
      <c r="QYY1000" s="10" t="s">
        <v>109</v>
      </c>
      <c r="QYZ1000" s="10" t="s">
        <v>109</v>
      </c>
      <c r="QZA1000" s="10" t="s">
        <v>109</v>
      </c>
      <c r="QZB1000" s="10" t="s">
        <v>109</v>
      </c>
      <c r="QZC1000" s="10" t="s">
        <v>109</v>
      </c>
      <c r="QZD1000" s="10" t="s">
        <v>109</v>
      </c>
      <c r="QZE1000" s="10" t="s">
        <v>109</v>
      </c>
      <c r="QZF1000" s="10" t="s">
        <v>109</v>
      </c>
      <c r="QZG1000" s="10" t="s">
        <v>109</v>
      </c>
      <c r="QZH1000" s="10" t="s">
        <v>109</v>
      </c>
      <c r="QZI1000" s="10" t="s">
        <v>109</v>
      </c>
      <c r="QZJ1000" s="10" t="s">
        <v>109</v>
      </c>
      <c r="QZK1000" s="10" t="s">
        <v>109</v>
      </c>
      <c r="QZL1000" s="10" t="s">
        <v>109</v>
      </c>
      <c r="QZM1000" s="10" t="s">
        <v>109</v>
      </c>
      <c r="QZN1000" s="10" t="s">
        <v>109</v>
      </c>
      <c r="QZO1000" s="10" t="s">
        <v>109</v>
      </c>
      <c r="QZP1000" s="10" t="s">
        <v>109</v>
      </c>
      <c r="QZQ1000" s="10" t="s">
        <v>109</v>
      </c>
      <c r="QZR1000" s="10" t="s">
        <v>109</v>
      </c>
      <c r="QZS1000" s="10" t="s">
        <v>109</v>
      </c>
      <c r="QZT1000" s="10" t="s">
        <v>109</v>
      </c>
      <c r="QZU1000" s="10" t="s">
        <v>109</v>
      </c>
      <c r="QZV1000" s="10" t="s">
        <v>109</v>
      </c>
      <c r="QZW1000" s="10" t="s">
        <v>109</v>
      </c>
      <c r="QZX1000" s="10" t="s">
        <v>109</v>
      </c>
      <c r="QZY1000" s="10" t="s">
        <v>109</v>
      </c>
      <c r="QZZ1000" s="10" t="s">
        <v>109</v>
      </c>
      <c r="RAA1000" s="10" t="s">
        <v>109</v>
      </c>
      <c r="RAB1000" s="10" t="s">
        <v>109</v>
      </c>
      <c r="RAC1000" s="10" t="s">
        <v>109</v>
      </c>
      <c r="RAD1000" s="10" t="s">
        <v>109</v>
      </c>
      <c r="RAE1000" s="10" t="s">
        <v>109</v>
      </c>
      <c r="RAF1000" s="10" t="s">
        <v>109</v>
      </c>
      <c r="RAG1000" s="10" t="s">
        <v>109</v>
      </c>
      <c r="RAH1000" s="10" t="s">
        <v>109</v>
      </c>
      <c r="RAI1000" s="10" t="s">
        <v>109</v>
      </c>
      <c r="RAJ1000" s="10" t="s">
        <v>109</v>
      </c>
      <c r="RAK1000" s="10" t="s">
        <v>109</v>
      </c>
      <c r="RAL1000" s="10" t="s">
        <v>109</v>
      </c>
      <c r="RAM1000" s="10" t="s">
        <v>109</v>
      </c>
      <c r="RAN1000" s="10" t="s">
        <v>109</v>
      </c>
      <c r="RAO1000" s="10" t="s">
        <v>109</v>
      </c>
      <c r="RAP1000" s="10" t="s">
        <v>109</v>
      </c>
      <c r="RAQ1000" s="10" t="s">
        <v>109</v>
      </c>
      <c r="RAR1000" s="10" t="s">
        <v>109</v>
      </c>
      <c r="RAS1000" s="10" t="s">
        <v>109</v>
      </c>
      <c r="RAT1000" s="10" t="s">
        <v>109</v>
      </c>
      <c r="RAU1000" s="10" t="s">
        <v>109</v>
      </c>
      <c r="RAV1000" s="10" t="s">
        <v>109</v>
      </c>
      <c r="RAW1000" s="10" t="s">
        <v>109</v>
      </c>
      <c r="RAX1000" s="10" t="s">
        <v>109</v>
      </c>
      <c r="RAY1000" s="10" t="s">
        <v>109</v>
      </c>
      <c r="RAZ1000" s="10" t="s">
        <v>109</v>
      </c>
      <c r="RBA1000" s="10" t="s">
        <v>109</v>
      </c>
      <c r="RBB1000" s="10" t="s">
        <v>109</v>
      </c>
      <c r="RBC1000" s="10" t="s">
        <v>109</v>
      </c>
      <c r="RBD1000" s="10" t="s">
        <v>109</v>
      </c>
      <c r="RBE1000" s="10" t="s">
        <v>109</v>
      </c>
      <c r="RBF1000" s="10" t="s">
        <v>109</v>
      </c>
      <c r="RBG1000" s="10" t="s">
        <v>109</v>
      </c>
      <c r="RBH1000" s="10" t="s">
        <v>109</v>
      </c>
      <c r="RBI1000" s="10" t="s">
        <v>109</v>
      </c>
      <c r="RBJ1000" s="10" t="s">
        <v>109</v>
      </c>
      <c r="RBK1000" s="10" t="s">
        <v>109</v>
      </c>
      <c r="RBL1000" s="10" t="s">
        <v>109</v>
      </c>
      <c r="RBM1000" s="10" t="s">
        <v>109</v>
      </c>
      <c r="RBN1000" s="10" t="s">
        <v>109</v>
      </c>
      <c r="RBO1000" s="10" t="s">
        <v>109</v>
      </c>
      <c r="RBP1000" s="10" t="s">
        <v>109</v>
      </c>
      <c r="RBQ1000" s="10" t="s">
        <v>109</v>
      </c>
      <c r="RBR1000" s="10" t="s">
        <v>109</v>
      </c>
      <c r="RBS1000" s="10" t="s">
        <v>109</v>
      </c>
      <c r="RBT1000" s="10" t="s">
        <v>109</v>
      </c>
      <c r="RBU1000" s="10" t="s">
        <v>109</v>
      </c>
      <c r="RBV1000" s="10" t="s">
        <v>109</v>
      </c>
      <c r="RBW1000" s="10" t="s">
        <v>109</v>
      </c>
      <c r="RBX1000" s="10" t="s">
        <v>109</v>
      </c>
      <c r="RBY1000" s="10" t="s">
        <v>109</v>
      </c>
      <c r="RBZ1000" s="10" t="s">
        <v>109</v>
      </c>
      <c r="RCA1000" s="10" t="s">
        <v>109</v>
      </c>
      <c r="RCB1000" s="10" t="s">
        <v>109</v>
      </c>
      <c r="RCC1000" s="10" t="s">
        <v>109</v>
      </c>
      <c r="RCD1000" s="10" t="s">
        <v>109</v>
      </c>
      <c r="RCE1000" s="10" t="s">
        <v>109</v>
      </c>
      <c r="RCF1000" s="10" t="s">
        <v>109</v>
      </c>
      <c r="RCG1000" s="10" t="s">
        <v>109</v>
      </c>
      <c r="RCH1000" s="10" t="s">
        <v>109</v>
      </c>
      <c r="RCI1000" s="10" t="s">
        <v>109</v>
      </c>
      <c r="RCJ1000" s="10" t="s">
        <v>109</v>
      </c>
      <c r="RCK1000" s="10" t="s">
        <v>109</v>
      </c>
      <c r="RCL1000" s="10" t="s">
        <v>109</v>
      </c>
      <c r="RCM1000" s="10" t="s">
        <v>109</v>
      </c>
      <c r="RCN1000" s="10" t="s">
        <v>109</v>
      </c>
      <c r="RCO1000" s="10" t="s">
        <v>109</v>
      </c>
      <c r="RCP1000" s="10" t="s">
        <v>109</v>
      </c>
      <c r="RCQ1000" s="10" t="s">
        <v>109</v>
      </c>
      <c r="RCR1000" s="10" t="s">
        <v>109</v>
      </c>
      <c r="RCS1000" s="10" t="s">
        <v>109</v>
      </c>
      <c r="RCT1000" s="10" t="s">
        <v>109</v>
      </c>
      <c r="RCU1000" s="10" t="s">
        <v>109</v>
      </c>
      <c r="RCV1000" s="10" t="s">
        <v>109</v>
      </c>
      <c r="RCW1000" s="10" t="s">
        <v>109</v>
      </c>
      <c r="RCX1000" s="10" t="s">
        <v>109</v>
      </c>
      <c r="RCY1000" s="10" t="s">
        <v>109</v>
      </c>
      <c r="RCZ1000" s="10" t="s">
        <v>109</v>
      </c>
      <c r="RDA1000" s="10" t="s">
        <v>109</v>
      </c>
      <c r="RDB1000" s="10" t="s">
        <v>109</v>
      </c>
      <c r="RDC1000" s="10" t="s">
        <v>109</v>
      </c>
      <c r="RDD1000" s="10" t="s">
        <v>109</v>
      </c>
      <c r="RDE1000" s="10" t="s">
        <v>109</v>
      </c>
      <c r="RDF1000" s="10" t="s">
        <v>109</v>
      </c>
      <c r="RDG1000" s="10" t="s">
        <v>109</v>
      </c>
      <c r="RDH1000" s="10" t="s">
        <v>109</v>
      </c>
      <c r="RDI1000" s="10" t="s">
        <v>109</v>
      </c>
      <c r="RDJ1000" s="10" t="s">
        <v>109</v>
      </c>
      <c r="RDK1000" s="10" t="s">
        <v>109</v>
      </c>
      <c r="RDL1000" s="10" t="s">
        <v>109</v>
      </c>
      <c r="RDM1000" s="10" t="s">
        <v>109</v>
      </c>
      <c r="RDN1000" s="10" t="s">
        <v>109</v>
      </c>
      <c r="RDO1000" s="10" t="s">
        <v>109</v>
      </c>
      <c r="RDP1000" s="10" t="s">
        <v>109</v>
      </c>
      <c r="RDQ1000" s="10" t="s">
        <v>109</v>
      </c>
      <c r="RDR1000" s="10" t="s">
        <v>109</v>
      </c>
      <c r="RDS1000" s="10" t="s">
        <v>109</v>
      </c>
      <c r="RDT1000" s="10" t="s">
        <v>109</v>
      </c>
      <c r="RDU1000" s="10" t="s">
        <v>109</v>
      </c>
      <c r="RDV1000" s="10" t="s">
        <v>109</v>
      </c>
      <c r="RDW1000" s="10" t="s">
        <v>109</v>
      </c>
      <c r="RDX1000" s="10" t="s">
        <v>109</v>
      </c>
      <c r="RDY1000" s="10" t="s">
        <v>109</v>
      </c>
      <c r="RDZ1000" s="10" t="s">
        <v>109</v>
      </c>
      <c r="REA1000" s="10" t="s">
        <v>109</v>
      </c>
      <c r="REB1000" s="10" t="s">
        <v>109</v>
      </c>
      <c r="REC1000" s="10" t="s">
        <v>109</v>
      </c>
      <c r="RED1000" s="10" t="s">
        <v>109</v>
      </c>
      <c r="REE1000" s="10" t="s">
        <v>109</v>
      </c>
      <c r="REF1000" s="10" t="s">
        <v>109</v>
      </c>
      <c r="REG1000" s="10" t="s">
        <v>109</v>
      </c>
      <c r="REH1000" s="10" t="s">
        <v>109</v>
      </c>
      <c r="REI1000" s="10" t="s">
        <v>109</v>
      </c>
      <c r="REJ1000" s="10" t="s">
        <v>109</v>
      </c>
      <c r="REK1000" s="10" t="s">
        <v>109</v>
      </c>
      <c r="REL1000" s="10" t="s">
        <v>109</v>
      </c>
      <c r="REM1000" s="10" t="s">
        <v>109</v>
      </c>
      <c r="REN1000" s="10" t="s">
        <v>109</v>
      </c>
      <c r="REO1000" s="10" t="s">
        <v>109</v>
      </c>
      <c r="REP1000" s="10" t="s">
        <v>109</v>
      </c>
      <c r="REQ1000" s="10" t="s">
        <v>109</v>
      </c>
      <c r="RER1000" s="10" t="s">
        <v>109</v>
      </c>
      <c r="RES1000" s="10" t="s">
        <v>109</v>
      </c>
      <c r="RET1000" s="10" t="s">
        <v>109</v>
      </c>
      <c r="REU1000" s="10" t="s">
        <v>109</v>
      </c>
      <c r="REV1000" s="10" t="s">
        <v>109</v>
      </c>
      <c r="REW1000" s="10" t="s">
        <v>109</v>
      </c>
      <c r="REX1000" s="10" t="s">
        <v>109</v>
      </c>
      <c r="REY1000" s="10" t="s">
        <v>109</v>
      </c>
      <c r="REZ1000" s="10" t="s">
        <v>109</v>
      </c>
      <c r="RFA1000" s="10" t="s">
        <v>109</v>
      </c>
      <c r="RFB1000" s="10" t="s">
        <v>109</v>
      </c>
      <c r="RFC1000" s="10" t="s">
        <v>109</v>
      </c>
      <c r="RFD1000" s="10" t="s">
        <v>109</v>
      </c>
      <c r="RFE1000" s="10" t="s">
        <v>109</v>
      </c>
      <c r="RFF1000" s="10" t="s">
        <v>109</v>
      </c>
      <c r="RFG1000" s="10" t="s">
        <v>109</v>
      </c>
      <c r="RFH1000" s="10" t="s">
        <v>109</v>
      </c>
      <c r="RFI1000" s="10" t="s">
        <v>109</v>
      </c>
      <c r="RFJ1000" s="10" t="s">
        <v>109</v>
      </c>
      <c r="RFK1000" s="10" t="s">
        <v>109</v>
      </c>
      <c r="RFL1000" s="10" t="s">
        <v>109</v>
      </c>
      <c r="RFM1000" s="10" t="s">
        <v>109</v>
      </c>
      <c r="RFN1000" s="10" t="s">
        <v>109</v>
      </c>
      <c r="RFO1000" s="10" t="s">
        <v>109</v>
      </c>
      <c r="RFP1000" s="10" t="s">
        <v>109</v>
      </c>
      <c r="RFQ1000" s="10" t="s">
        <v>109</v>
      </c>
      <c r="RFR1000" s="10" t="s">
        <v>109</v>
      </c>
      <c r="RFS1000" s="10" t="s">
        <v>109</v>
      </c>
      <c r="RFT1000" s="10" t="s">
        <v>109</v>
      </c>
      <c r="RFU1000" s="10" t="s">
        <v>109</v>
      </c>
      <c r="RFV1000" s="10" t="s">
        <v>109</v>
      </c>
      <c r="RFW1000" s="10" t="s">
        <v>109</v>
      </c>
      <c r="RFX1000" s="10" t="s">
        <v>109</v>
      </c>
      <c r="RFY1000" s="10" t="s">
        <v>109</v>
      </c>
      <c r="RFZ1000" s="10" t="s">
        <v>109</v>
      </c>
      <c r="RGA1000" s="10" t="s">
        <v>109</v>
      </c>
      <c r="RGB1000" s="10" t="s">
        <v>109</v>
      </c>
      <c r="RGC1000" s="10" t="s">
        <v>109</v>
      </c>
      <c r="RGD1000" s="10" t="s">
        <v>109</v>
      </c>
      <c r="RGE1000" s="10" t="s">
        <v>109</v>
      </c>
      <c r="RGF1000" s="10" t="s">
        <v>109</v>
      </c>
      <c r="RGG1000" s="10" t="s">
        <v>109</v>
      </c>
      <c r="RGH1000" s="10" t="s">
        <v>109</v>
      </c>
      <c r="RGI1000" s="10" t="s">
        <v>109</v>
      </c>
      <c r="RGJ1000" s="10" t="s">
        <v>109</v>
      </c>
      <c r="RGK1000" s="10" t="s">
        <v>109</v>
      </c>
      <c r="RGL1000" s="10" t="s">
        <v>109</v>
      </c>
      <c r="RGM1000" s="10" t="s">
        <v>109</v>
      </c>
      <c r="RGN1000" s="10" t="s">
        <v>109</v>
      </c>
      <c r="RGO1000" s="10" t="s">
        <v>109</v>
      </c>
      <c r="RGP1000" s="10" t="s">
        <v>109</v>
      </c>
      <c r="RGQ1000" s="10" t="s">
        <v>109</v>
      </c>
      <c r="RGR1000" s="10" t="s">
        <v>109</v>
      </c>
      <c r="RGS1000" s="10" t="s">
        <v>109</v>
      </c>
      <c r="RGT1000" s="10" t="s">
        <v>109</v>
      </c>
      <c r="RGU1000" s="10" t="s">
        <v>109</v>
      </c>
      <c r="RGV1000" s="10" t="s">
        <v>109</v>
      </c>
      <c r="RGW1000" s="10" t="s">
        <v>109</v>
      </c>
      <c r="RGX1000" s="10" t="s">
        <v>109</v>
      </c>
      <c r="RGY1000" s="10" t="s">
        <v>109</v>
      </c>
      <c r="RGZ1000" s="10" t="s">
        <v>109</v>
      </c>
      <c r="RHA1000" s="10" t="s">
        <v>109</v>
      </c>
      <c r="RHB1000" s="10" t="s">
        <v>109</v>
      </c>
      <c r="RHC1000" s="10" t="s">
        <v>109</v>
      </c>
      <c r="RHD1000" s="10" t="s">
        <v>109</v>
      </c>
      <c r="RHE1000" s="10" t="s">
        <v>109</v>
      </c>
      <c r="RHF1000" s="10" t="s">
        <v>109</v>
      </c>
      <c r="RHG1000" s="10" t="s">
        <v>109</v>
      </c>
      <c r="RHH1000" s="10" t="s">
        <v>109</v>
      </c>
      <c r="RHI1000" s="10" t="s">
        <v>109</v>
      </c>
      <c r="RHJ1000" s="10" t="s">
        <v>109</v>
      </c>
      <c r="RHK1000" s="10" t="s">
        <v>109</v>
      </c>
      <c r="RHL1000" s="10" t="s">
        <v>109</v>
      </c>
      <c r="RHM1000" s="10" t="s">
        <v>109</v>
      </c>
      <c r="RHN1000" s="10" t="s">
        <v>109</v>
      </c>
      <c r="RHO1000" s="10" t="s">
        <v>109</v>
      </c>
      <c r="RHP1000" s="10" t="s">
        <v>109</v>
      </c>
      <c r="RHQ1000" s="10" t="s">
        <v>109</v>
      </c>
      <c r="RHR1000" s="10" t="s">
        <v>109</v>
      </c>
      <c r="RHS1000" s="10" t="s">
        <v>109</v>
      </c>
      <c r="RHT1000" s="10" t="s">
        <v>109</v>
      </c>
      <c r="RHU1000" s="10" t="s">
        <v>109</v>
      </c>
      <c r="RHV1000" s="10" t="s">
        <v>109</v>
      </c>
      <c r="RHW1000" s="10" t="s">
        <v>109</v>
      </c>
      <c r="RHX1000" s="10" t="s">
        <v>109</v>
      </c>
      <c r="RHY1000" s="10" t="s">
        <v>109</v>
      </c>
      <c r="RHZ1000" s="10" t="s">
        <v>109</v>
      </c>
      <c r="RIA1000" s="10" t="s">
        <v>109</v>
      </c>
      <c r="RIB1000" s="10" t="s">
        <v>109</v>
      </c>
      <c r="RIC1000" s="10" t="s">
        <v>109</v>
      </c>
      <c r="RID1000" s="10" t="s">
        <v>109</v>
      </c>
      <c r="RIE1000" s="10" t="s">
        <v>109</v>
      </c>
      <c r="RIF1000" s="10" t="s">
        <v>109</v>
      </c>
      <c r="RIG1000" s="10" t="s">
        <v>109</v>
      </c>
      <c r="RIH1000" s="10" t="s">
        <v>109</v>
      </c>
      <c r="RII1000" s="10" t="s">
        <v>109</v>
      </c>
      <c r="RIJ1000" s="10" t="s">
        <v>109</v>
      </c>
      <c r="RIK1000" s="10" t="s">
        <v>109</v>
      </c>
      <c r="RIL1000" s="10" t="s">
        <v>109</v>
      </c>
      <c r="RIM1000" s="10" t="s">
        <v>109</v>
      </c>
      <c r="RIN1000" s="10" t="s">
        <v>109</v>
      </c>
      <c r="RIO1000" s="10" t="s">
        <v>109</v>
      </c>
      <c r="RIP1000" s="10" t="s">
        <v>109</v>
      </c>
      <c r="RIQ1000" s="10" t="s">
        <v>109</v>
      </c>
      <c r="RIR1000" s="10" t="s">
        <v>109</v>
      </c>
      <c r="RIS1000" s="10" t="s">
        <v>109</v>
      </c>
      <c r="RIT1000" s="10" t="s">
        <v>109</v>
      </c>
      <c r="RIU1000" s="10" t="s">
        <v>109</v>
      </c>
      <c r="RIV1000" s="10" t="s">
        <v>109</v>
      </c>
      <c r="RIW1000" s="10" t="s">
        <v>109</v>
      </c>
      <c r="RIX1000" s="10" t="s">
        <v>109</v>
      </c>
      <c r="RIY1000" s="10" t="s">
        <v>109</v>
      </c>
      <c r="RIZ1000" s="10" t="s">
        <v>109</v>
      </c>
      <c r="RJA1000" s="10" t="s">
        <v>109</v>
      </c>
      <c r="RJB1000" s="10" t="s">
        <v>109</v>
      </c>
      <c r="RJC1000" s="10" t="s">
        <v>109</v>
      </c>
      <c r="RJD1000" s="10" t="s">
        <v>109</v>
      </c>
      <c r="RJE1000" s="10" t="s">
        <v>109</v>
      </c>
      <c r="RJF1000" s="10" t="s">
        <v>109</v>
      </c>
      <c r="RJG1000" s="10" t="s">
        <v>109</v>
      </c>
      <c r="RJH1000" s="10" t="s">
        <v>109</v>
      </c>
      <c r="RJI1000" s="10" t="s">
        <v>109</v>
      </c>
      <c r="RJJ1000" s="10" t="s">
        <v>109</v>
      </c>
      <c r="RJK1000" s="10" t="s">
        <v>109</v>
      </c>
      <c r="RJL1000" s="10" t="s">
        <v>109</v>
      </c>
      <c r="RJM1000" s="10" t="s">
        <v>109</v>
      </c>
      <c r="RJN1000" s="10" t="s">
        <v>109</v>
      </c>
      <c r="RJO1000" s="10" t="s">
        <v>109</v>
      </c>
      <c r="RJP1000" s="10" t="s">
        <v>109</v>
      </c>
      <c r="RJQ1000" s="10" t="s">
        <v>109</v>
      </c>
      <c r="RJR1000" s="10" t="s">
        <v>109</v>
      </c>
      <c r="RJS1000" s="10" t="s">
        <v>109</v>
      </c>
      <c r="RJT1000" s="10" t="s">
        <v>109</v>
      </c>
      <c r="RJU1000" s="10" t="s">
        <v>109</v>
      </c>
      <c r="RJV1000" s="10" t="s">
        <v>109</v>
      </c>
      <c r="RJW1000" s="10" t="s">
        <v>109</v>
      </c>
      <c r="RJX1000" s="10" t="s">
        <v>109</v>
      </c>
      <c r="RJY1000" s="10" t="s">
        <v>109</v>
      </c>
      <c r="RJZ1000" s="10" t="s">
        <v>109</v>
      </c>
      <c r="RKA1000" s="10" t="s">
        <v>109</v>
      </c>
      <c r="RKB1000" s="10" t="s">
        <v>109</v>
      </c>
      <c r="RKC1000" s="10" t="s">
        <v>109</v>
      </c>
      <c r="RKD1000" s="10" t="s">
        <v>109</v>
      </c>
      <c r="RKE1000" s="10" t="s">
        <v>109</v>
      </c>
      <c r="RKF1000" s="10" t="s">
        <v>109</v>
      </c>
      <c r="RKG1000" s="10" t="s">
        <v>109</v>
      </c>
      <c r="RKH1000" s="10" t="s">
        <v>109</v>
      </c>
      <c r="RKI1000" s="10" t="s">
        <v>109</v>
      </c>
      <c r="RKJ1000" s="10" t="s">
        <v>109</v>
      </c>
      <c r="RKK1000" s="10" t="s">
        <v>109</v>
      </c>
      <c r="RKL1000" s="10" t="s">
        <v>109</v>
      </c>
      <c r="RKM1000" s="10" t="s">
        <v>109</v>
      </c>
      <c r="RKN1000" s="10" t="s">
        <v>109</v>
      </c>
      <c r="RKO1000" s="10" t="s">
        <v>109</v>
      </c>
      <c r="RKP1000" s="10" t="s">
        <v>109</v>
      </c>
      <c r="RKQ1000" s="10" t="s">
        <v>109</v>
      </c>
      <c r="RKR1000" s="10" t="s">
        <v>109</v>
      </c>
      <c r="RKS1000" s="10" t="s">
        <v>109</v>
      </c>
      <c r="RKT1000" s="10" t="s">
        <v>109</v>
      </c>
      <c r="RKU1000" s="10" t="s">
        <v>109</v>
      </c>
      <c r="RKV1000" s="10" t="s">
        <v>109</v>
      </c>
      <c r="RKW1000" s="10" t="s">
        <v>109</v>
      </c>
      <c r="RKX1000" s="10" t="s">
        <v>109</v>
      </c>
      <c r="RKY1000" s="10" t="s">
        <v>109</v>
      </c>
      <c r="RKZ1000" s="10" t="s">
        <v>109</v>
      </c>
      <c r="RLA1000" s="10" t="s">
        <v>109</v>
      </c>
      <c r="RLB1000" s="10" t="s">
        <v>109</v>
      </c>
      <c r="RLC1000" s="10" t="s">
        <v>109</v>
      </c>
      <c r="RLD1000" s="10" t="s">
        <v>109</v>
      </c>
      <c r="RLE1000" s="10" t="s">
        <v>109</v>
      </c>
      <c r="RLF1000" s="10" t="s">
        <v>109</v>
      </c>
      <c r="RLG1000" s="10" t="s">
        <v>109</v>
      </c>
      <c r="RLH1000" s="10" t="s">
        <v>109</v>
      </c>
      <c r="RLI1000" s="10" t="s">
        <v>109</v>
      </c>
      <c r="RLJ1000" s="10" t="s">
        <v>109</v>
      </c>
      <c r="RLK1000" s="10" t="s">
        <v>109</v>
      </c>
      <c r="RLL1000" s="10" t="s">
        <v>109</v>
      </c>
      <c r="RLM1000" s="10" t="s">
        <v>109</v>
      </c>
      <c r="RLN1000" s="10" t="s">
        <v>109</v>
      </c>
      <c r="RLO1000" s="10" t="s">
        <v>109</v>
      </c>
      <c r="RLP1000" s="10" t="s">
        <v>109</v>
      </c>
      <c r="RLQ1000" s="10" t="s">
        <v>109</v>
      </c>
      <c r="RLR1000" s="10" t="s">
        <v>109</v>
      </c>
      <c r="RLS1000" s="10" t="s">
        <v>109</v>
      </c>
      <c r="RLT1000" s="10" t="s">
        <v>109</v>
      </c>
      <c r="RLU1000" s="10" t="s">
        <v>109</v>
      </c>
      <c r="RLV1000" s="10" t="s">
        <v>109</v>
      </c>
      <c r="RLW1000" s="10" t="s">
        <v>109</v>
      </c>
      <c r="RLX1000" s="10" t="s">
        <v>109</v>
      </c>
      <c r="RLY1000" s="10" t="s">
        <v>109</v>
      </c>
      <c r="RLZ1000" s="10" t="s">
        <v>109</v>
      </c>
      <c r="RMA1000" s="10" t="s">
        <v>109</v>
      </c>
      <c r="RMB1000" s="10" t="s">
        <v>109</v>
      </c>
      <c r="RMC1000" s="10" t="s">
        <v>109</v>
      </c>
      <c r="RMD1000" s="10" t="s">
        <v>109</v>
      </c>
      <c r="RME1000" s="10" t="s">
        <v>109</v>
      </c>
      <c r="RMF1000" s="10" t="s">
        <v>109</v>
      </c>
      <c r="RMG1000" s="10" t="s">
        <v>109</v>
      </c>
      <c r="RMH1000" s="10" t="s">
        <v>109</v>
      </c>
      <c r="RMI1000" s="10" t="s">
        <v>109</v>
      </c>
      <c r="RMJ1000" s="10" t="s">
        <v>109</v>
      </c>
      <c r="RMK1000" s="10" t="s">
        <v>109</v>
      </c>
      <c r="RML1000" s="10" t="s">
        <v>109</v>
      </c>
      <c r="RMM1000" s="10" t="s">
        <v>109</v>
      </c>
      <c r="RMN1000" s="10" t="s">
        <v>109</v>
      </c>
      <c r="RMO1000" s="10" t="s">
        <v>109</v>
      </c>
      <c r="RMP1000" s="10" t="s">
        <v>109</v>
      </c>
      <c r="RMQ1000" s="10" t="s">
        <v>109</v>
      </c>
      <c r="RMR1000" s="10" t="s">
        <v>109</v>
      </c>
      <c r="RMS1000" s="10" t="s">
        <v>109</v>
      </c>
      <c r="RMT1000" s="10" t="s">
        <v>109</v>
      </c>
      <c r="RMU1000" s="10" t="s">
        <v>109</v>
      </c>
      <c r="RMV1000" s="10" t="s">
        <v>109</v>
      </c>
      <c r="RMW1000" s="10" t="s">
        <v>109</v>
      </c>
      <c r="RMX1000" s="10" t="s">
        <v>109</v>
      </c>
      <c r="RMY1000" s="10" t="s">
        <v>109</v>
      </c>
      <c r="RMZ1000" s="10" t="s">
        <v>109</v>
      </c>
      <c r="RNA1000" s="10" t="s">
        <v>109</v>
      </c>
      <c r="RNB1000" s="10" t="s">
        <v>109</v>
      </c>
      <c r="RNC1000" s="10" t="s">
        <v>109</v>
      </c>
      <c r="RND1000" s="10" t="s">
        <v>109</v>
      </c>
      <c r="RNE1000" s="10" t="s">
        <v>109</v>
      </c>
      <c r="RNF1000" s="10" t="s">
        <v>109</v>
      </c>
      <c r="RNG1000" s="10" t="s">
        <v>109</v>
      </c>
      <c r="RNH1000" s="10" t="s">
        <v>109</v>
      </c>
      <c r="RNI1000" s="10" t="s">
        <v>109</v>
      </c>
      <c r="RNJ1000" s="10" t="s">
        <v>109</v>
      </c>
      <c r="RNK1000" s="10" t="s">
        <v>109</v>
      </c>
      <c r="RNL1000" s="10" t="s">
        <v>109</v>
      </c>
      <c r="RNM1000" s="10" t="s">
        <v>109</v>
      </c>
      <c r="RNN1000" s="10" t="s">
        <v>109</v>
      </c>
      <c r="RNO1000" s="10" t="s">
        <v>109</v>
      </c>
      <c r="RNP1000" s="10" t="s">
        <v>109</v>
      </c>
      <c r="RNQ1000" s="10" t="s">
        <v>109</v>
      </c>
      <c r="RNR1000" s="10" t="s">
        <v>109</v>
      </c>
      <c r="RNS1000" s="10" t="s">
        <v>109</v>
      </c>
      <c r="RNT1000" s="10" t="s">
        <v>109</v>
      </c>
      <c r="RNU1000" s="10" t="s">
        <v>109</v>
      </c>
      <c r="RNV1000" s="10" t="s">
        <v>109</v>
      </c>
      <c r="RNW1000" s="10" t="s">
        <v>109</v>
      </c>
      <c r="RNX1000" s="10" t="s">
        <v>109</v>
      </c>
      <c r="RNY1000" s="10" t="s">
        <v>109</v>
      </c>
      <c r="RNZ1000" s="10" t="s">
        <v>109</v>
      </c>
      <c r="ROA1000" s="10" t="s">
        <v>109</v>
      </c>
      <c r="ROB1000" s="10" t="s">
        <v>109</v>
      </c>
      <c r="ROC1000" s="10" t="s">
        <v>109</v>
      </c>
      <c r="ROD1000" s="10" t="s">
        <v>109</v>
      </c>
      <c r="ROE1000" s="10" t="s">
        <v>109</v>
      </c>
      <c r="ROF1000" s="10" t="s">
        <v>109</v>
      </c>
      <c r="ROG1000" s="10" t="s">
        <v>109</v>
      </c>
      <c r="ROH1000" s="10" t="s">
        <v>109</v>
      </c>
      <c r="ROI1000" s="10" t="s">
        <v>109</v>
      </c>
      <c r="ROJ1000" s="10" t="s">
        <v>109</v>
      </c>
      <c r="ROK1000" s="10" t="s">
        <v>109</v>
      </c>
      <c r="ROL1000" s="10" t="s">
        <v>109</v>
      </c>
      <c r="ROM1000" s="10" t="s">
        <v>109</v>
      </c>
      <c r="RON1000" s="10" t="s">
        <v>109</v>
      </c>
      <c r="ROO1000" s="10" t="s">
        <v>109</v>
      </c>
      <c r="ROP1000" s="10" t="s">
        <v>109</v>
      </c>
      <c r="ROQ1000" s="10" t="s">
        <v>109</v>
      </c>
      <c r="ROR1000" s="10" t="s">
        <v>109</v>
      </c>
      <c r="ROS1000" s="10" t="s">
        <v>109</v>
      </c>
      <c r="ROT1000" s="10" t="s">
        <v>109</v>
      </c>
      <c r="ROU1000" s="10" t="s">
        <v>109</v>
      </c>
      <c r="ROV1000" s="10" t="s">
        <v>109</v>
      </c>
      <c r="ROW1000" s="10" t="s">
        <v>109</v>
      </c>
      <c r="ROX1000" s="10" t="s">
        <v>109</v>
      </c>
      <c r="ROY1000" s="10" t="s">
        <v>109</v>
      </c>
      <c r="ROZ1000" s="10" t="s">
        <v>109</v>
      </c>
      <c r="RPA1000" s="10" t="s">
        <v>109</v>
      </c>
      <c r="RPB1000" s="10" t="s">
        <v>109</v>
      </c>
      <c r="RPC1000" s="10" t="s">
        <v>109</v>
      </c>
      <c r="RPD1000" s="10" t="s">
        <v>109</v>
      </c>
      <c r="RPE1000" s="10" t="s">
        <v>109</v>
      </c>
      <c r="RPF1000" s="10" t="s">
        <v>109</v>
      </c>
      <c r="RPG1000" s="10" t="s">
        <v>109</v>
      </c>
      <c r="RPH1000" s="10" t="s">
        <v>109</v>
      </c>
      <c r="RPI1000" s="10" t="s">
        <v>109</v>
      </c>
      <c r="RPJ1000" s="10" t="s">
        <v>109</v>
      </c>
      <c r="RPK1000" s="10" t="s">
        <v>109</v>
      </c>
      <c r="RPL1000" s="10" t="s">
        <v>109</v>
      </c>
      <c r="RPM1000" s="10" t="s">
        <v>109</v>
      </c>
      <c r="RPN1000" s="10" t="s">
        <v>109</v>
      </c>
      <c r="RPO1000" s="10" t="s">
        <v>109</v>
      </c>
      <c r="RPP1000" s="10" t="s">
        <v>109</v>
      </c>
      <c r="RPQ1000" s="10" t="s">
        <v>109</v>
      </c>
      <c r="RPR1000" s="10" t="s">
        <v>109</v>
      </c>
      <c r="RPS1000" s="10" t="s">
        <v>109</v>
      </c>
      <c r="RPT1000" s="10" t="s">
        <v>109</v>
      </c>
      <c r="RPU1000" s="10" t="s">
        <v>109</v>
      </c>
      <c r="RPV1000" s="10" t="s">
        <v>109</v>
      </c>
      <c r="RPW1000" s="10" t="s">
        <v>109</v>
      </c>
      <c r="RPX1000" s="10" t="s">
        <v>109</v>
      </c>
      <c r="RPY1000" s="10" t="s">
        <v>109</v>
      </c>
      <c r="RPZ1000" s="10" t="s">
        <v>109</v>
      </c>
      <c r="RQA1000" s="10" t="s">
        <v>109</v>
      </c>
      <c r="RQB1000" s="10" t="s">
        <v>109</v>
      </c>
      <c r="RQC1000" s="10" t="s">
        <v>109</v>
      </c>
      <c r="RQD1000" s="10" t="s">
        <v>109</v>
      </c>
      <c r="RQE1000" s="10" t="s">
        <v>109</v>
      </c>
      <c r="RQF1000" s="10" t="s">
        <v>109</v>
      </c>
      <c r="RQG1000" s="10" t="s">
        <v>109</v>
      </c>
      <c r="RQH1000" s="10" t="s">
        <v>109</v>
      </c>
      <c r="RQI1000" s="10" t="s">
        <v>109</v>
      </c>
      <c r="RQJ1000" s="10" t="s">
        <v>109</v>
      </c>
      <c r="RQK1000" s="10" t="s">
        <v>109</v>
      </c>
      <c r="RQL1000" s="10" t="s">
        <v>109</v>
      </c>
      <c r="RQM1000" s="10" t="s">
        <v>109</v>
      </c>
      <c r="RQN1000" s="10" t="s">
        <v>109</v>
      </c>
      <c r="RQO1000" s="10" t="s">
        <v>109</v>
      </c>
      <c r="RQP1000" s="10" t="s">
        <v>109</v>
      </c>
      <c r="RQQ1000" s="10" t="s">
        <v>109</v>
      </c>
      <c r="RQR1000" s="10" t="s">
        <v>109</v>
      </c>
      <c r="RQS1000" s="10" t="s">
        <v>109</v>
      </c>
      <c r="RQT1000" s="10" t="s">
        <v>109</v>
      </c>
      <c r="RQU1000" s="10" t="s">
        <v>109</v>
      </c>
      <c r="RQV1000" s="10" t="s">
        <v>109</v>
      </c>
      <c r="RQW1000" s="10" t="s">
        <v>109</v>
      </c>
      <c r="RQX1000" s="10" t="s">
        <v>109</v>
      </c>
      <c r="RQY1000" s="10" t="s">
        <v>109</v>
      </c>
      <c r="RQZ1000" s="10" t="s">
        <v>109</v>
      </c>
      <c r="RRA1000" s="10" t="s">
        <v>109</v>
      </c>
      <c r="RRB1000" s="10" t="s">
        <v>109</v>
      </c>
      <c r="RRC1000" s="10" t="s">
        <v>109</v>
      </c>
      <c r="RRD1000" s="10" t="s">
        <v>109</v>
      </c>
      <c r="RRE1000" s="10" t="s">
        <v>109</v>
      </c>
      <c r="RRF1000" s="10" t="s">
        <v>109</v>
      </c>
      <c r="RRG1000" s="10" t="s">
        <v>109</v>
      </c>
      <c r="RRH1000" s="10" t="s">
        <v>109</v>
      </c>
      <c r="RRI1000" s="10" t="s">
        <v>109</v>
      </c>
      <c r="RRJ1000" s="10" t="s">
        <v>109</v>
      </c>
      <c r="RRK1000" s="10" t="s">
        <v>109</v>
      </c>
      <c r="RRL1000" s="10" t="s">
        <v>109</v>
      </c>
      <c r="RRM1000" s="10" t="s">
        <v>109</v>
      </c>
      <c r="RRN1000" s="10" t="s">
        <v>109</v>
      </c>
      <c r="RRO1000" s="10" t="s">
        <v>109</v>
      </c>
      <c r="RRP1000" s="10" t="s">
        <v>109</v>
      </c>
      <c r="RRQ1000" s="10" t="s">
        <v>109</v>
      </c>
      <c r="RRR1000" s="10" t="s">
        <v>109</v>
      </c>
      <c r="RRS1000" s="10" t="s">
        <v>109</v>
      </c>
      <c r="RRT1000" s="10" t="s">
        <v>109</v>
      </c>
      <c r="RRU1000" s="10" t="s">
        <v>109</v>
      </c>
      <c r="RRV1000" s="10" t="s">
        <v>109</v>
      </c>
      <c r="RRW1000" s="10" t="s">
        <v>109</v>
      </c>
      <c r="RRX1000" s="10" t="s">
        <v>109</v>
      </c>
      <c r="RRY1000" s="10" t="s">
        <v>109</v>
      </c>
      <c r="RRZ1000" s="10" t="s">
        <v>109</v>
      </c>
      <c r="RSA1000" s="10" t="s">
        <v>109</v>
      </c>
      <c r="RSB1000" s="10" t="s">
        <v>109</v>
      </c>
      <c r="RSC1000" s="10" t="s">
        <v>109</v>
      </c>
      <c r="RSD1000" s="10" t="s">
        <v>109</v>
      </c>
      <c r="RSE1000" s="10" t="s">
        <v>109</v>
      </c>
      <c r="RSF1000" s="10" t="s">
        <v>109</v>
      </c>
      <c r="RSG1000" s="10" t="s">
        <v>109</v>
      </c>
      <c r="RSH1000" s="10" t="s">
        <v>109</v>
      </c>
      <c r="RSI1000" s="10" t="s">
        <v>109</v>
      </c>
      <c r="RSJ1000" s="10" t="s">
        <v>109</v>
      </c>
      <c r="RSK1000" s="10" t="s">
        <v>109</v>
      </c>
      <c r="RSL1000" s="10" t="s">
        <v>109</v>
      </c>
      <c r="RSM1000" s="10" t="s">
        <v>109</v>
      </c>
      <c r="RSN1000" s="10" t="s">
        <v>109</v>
      </c>
      <c r="RSO1000" s="10" t="s">
        <v>109</v>
      </c>
      <c r="RSP1000" s="10" t="s">
        <v>109</v>
      </c>
      <c r="RSQ1000" s="10" t="s">
        <v>109</v>
      </c>
      <c r="RSR1000" s="10" t="s">
        <v>109</v>
      </c>
      <c r="RSS1000" s="10" t="s">
        <v>109</v>
      </c>
      <c r="RST1000" s="10" t="s">
        <v>109</v>
      </c>
      <c r="RSU1000" s="10" t="s">
        <v>109</v>
      </c>
      <c r="RSV1000" s="10" t="s">
        <v>109</v>
      </c>
      <c r="RSW1000" s="10" t="s">
        <v>109</v>
      </c>
      <c r="RSX1000" s="10" t="s">
        <v>109</v>
      </c>
      <c r="RSY1000" s="10" t="s">
        <v>109</v>
      </c>
      <c r="RSZ1000" s="10" t="s">
        <v>109</v>
      </c>
      <c r="RTA1000" s="10" t="s">
        <v>109</v>
      </c>
      <c r="RTB1000" s="10" t="s">
        <v>109</v>
      </c>
      <c r="RTC1000" s="10" t="s">
        <v>109</v>
      </c>
      <c r="RTD1000" s="10" t="s">
        <v>109</v>
      </c>
      <c r="RTE1000" s="10" t="s">
        <v>109</v>
      </c>
      <c r="RTF1000" s="10" t="s">
        <v>109</v>
      </c>
      <c r="RTG1000" s="10" t="s">
        <v>109</v>
      </c>
      <c r="RTH1000" s="10" t="s">
        <v>109</v>
      </c>
      <c r="RTI1000" s="10" t="s">
        <v>109</v>
      </c>
      <c r="RTJ1000" s="10" t="s">
        <v>109</v>
      </c>
      <c r="RTK1000" s="10" t="s">
        <v>109</v>
      </c>
      <c r="RTL1000" s="10" t="s">
        <v>109</v>
      </c>
      <c r="RTM1000" s="10" t="s">
        <v>109</v>
      </c>
      <c r="RTN1000" s="10" t="s">
        <v>109</v>
      </c>
      <c r="RTO1000" s="10" t="s">
        <v>109</v>
      </c>
      <c r="RTP1000" s="10" t="s">
        <v>109</v>
      </c>
      <c r="RTQ1000" s="10" t="s">
        <v>109</v>
      </c>
      <c r="RTR1000" s="10" t="s">
        <v>109</v>
      </c>
      <c r="RTS1000" s="10" t="s">
        <v>109</v>
      </c>
      <c r="RTT1000" s="10" t="s">
        <v>109</v>
      </c>
      <c r="RTU1000" s="10" t="s">
        <v>109</v>
      </c>
      <c r="RTV1000" s="10" t="s">
        <v>109</v>
      </c>
      <c r="RTW1000" s="10" t="s">
        <v>109</v>
      </c>
      <c r="RTX1000" s="10" t="s">
        <v>109</v>
      </c>
      <c r="RTY1000" s="10" t="s">
        <v>109</v>
      </c>
      <c r="RTZ1000" s="10" t="s">
        <v>109</v>
      </c>
      <c r="RUA1000" s="10" t="s">
        <v>109</v>
      </c>
      <c r="RUB1000" s="10" t="s">
        <v>109</v>
      </c>
      <c r="RUC1000" s="10" t="s">
        <v>109</v>
      </c>
      <c r="RUD1000" s="10" t="s">
        <v>109</v>
      </c>
      <c r="RUE1000" s="10" t="s">
        <v>109</v>
      </c>
      <c r="RUF1000" s="10" t="s">
        <v>109</v>
      </c>
      <c r="RUG1000" s="10" t="s">
        <v>109</v>
      </c>
      <c r="RUH1000" s="10" t="s">
        <v>109</v>
      </c>
      <c r="RUI1000" s="10" t="s">
        <v>109</v>
      </c>
      <c r="RUJ1000" s="10" t="s">
        <v>109</v>
      </c>
      <c r="RUK1000" s="10" t="s">
        <v>109</v>
      </c>
      <c r="RUL1000" s="10" t="s">
        <v>109</v>
      </c>
      <c r="RUM1000" s="10" t="s">
        <v>109</v>
      </c>
      <c r="RUN1000" s="10" t="s">
        <v>109</v>
      </c>
      <c r="RUO1000" s="10" t="s">
        <v>109</v>
      </c>
      <c r="RUP1000" s="10" t="s">
        <v>109</v>
      </c>
      <c r="RUQ1000" s="10" t="s">
        <v>109</v>
      </c>
      <c r="RUR1000" s="10" t="s">
        <v>109</v>
      </c>
      <c r="RUS1000" s="10" t="s">
        <v>109</v>
      </c>
      <c r="RUT1000" s="10" t="s">
        <v>109</v>
      </c>
      <c r="RUU1000" s="10" t="s">
        <v>109</v>
      </c>
      <c r="RUV1000" s="10" t="s">
        <v>109</v>
      </c>
      <c r="RUW1000" s="10" t="s">
        <v>109</v>
      </c>
      <c r="RUX1000" s="10" t="s">
        <v>109</v>
      </c>
      <c r="RUY1000" s="10" t="s">
        <v>109</v>
      </c>
      <c r="RUZ1000" s="10" t="s">
        <v>109</v>
      </c>
      <c r="RVA1000" s="10" t="s">
        <v>109</v>
      </c>
      <c r="RVB1000" s="10" t="s">
        <v>109</v>
      </c>
      <c r="RVC1000" s="10" t="s">
        <v>109</v>
      </c>
      <c r="RVD1000" s="10" t="s">
        <v>109</v>
      </c>
      <c r="RVE1000" s="10" t="s">
        <v>109</v>
      </c>
      <c r="RVF1000" s="10" t="s">
        <v>109</v>
      </c>
      <c r="RVG1000" s="10" t="s">
        <v>109</v>
      </c>
      <c r="RVH1000" s="10" t="s">
        <v>109</v>
      </c>
      <c r="RVI1000" s="10" t="s">
        <v>109</v>
      </c>
      <c r="RVJ1000" s="10" t="s">
        <v>109</v>
      </c>
      <c r="RVK1000" s="10" t="s">
        <v>109</v>
      </c>
      <c r="RVL1000" s="10" t="s">
        <v>109</v>
      </c>
      <c r="RVM1000" s="10" t="s">
        <v>109</v>
      </c>
      <c r="RVN1000" s="10" t="s">
        <v>109</v>
      </c>
      <c r="RVO1000" s="10" t="s">
        <v>109</v>
      </c>
      <c r="RVP1000" s="10" t="s">
        <v>109</v>
      </c>
      <c r="RVQ1000" s="10" t="s">
        <v>109</v>
      </c>
      <c r="RVR1000" s="10" t="s">
        <v>109</v>
      </c>
      <c r="RVS1000" s="10" t="s">
        <v>109</v>
      </c>
      <c r="RVT1000" s="10" t="s">
        <v>109</v>
      </c>
      <c r="RVU1000" s="10" t="s">
        <v>109</v>
      </c>
      <c r="RVV1000" s="10" t="s">
        <v>109</v>
      </c>
      <c r="RVW1000" s="10" t="s">
        <v>109</v>
      </c>
      <c r="RVX1000" s="10" t="s">
        <v>109</v>
      </c>
      <c r="RVY1000" s="10" t="s">
        <v>109</v>
      </c>
      <c r="RVZ1000" s="10" t="s">
        <v>109</v>
      </c>
      <c r="RWA1000" s="10" t="s">
        <v>109</v>
      </c>
      <c r="RWB1000" s="10" t="s">
        <v>109</v>
      </c>
      <c r="RWC1000" s="10" t="s">
        <v>109</v>
      </c>
      <c r="RWD1000" s="10" t="s">
        <v>109</v>
      </c>
      <c r="RWE1000" s="10" t="s">
        <v>109</v>
      </c>
      <c r="RWF1000" s="10" t="s">
        <v>109</v>
      </c>
      <c r="RWG1000" s="10" t="s">
        <v>109</v>
      </c>
      <c r="RWH1000" s="10" t="s">
        <v>109</v>
      </c>
      <c r="RWI1000" s="10" t="s">
        <v>109</v>
      </c>
      <c r="RWJ1000" s="10" t="s">
        <v>109</v>
      </c>
      <c r="RWK1000" s="10" t="s">
        <v>109</v>
      </c>
      <c r="RWL1000" s="10" t="s">
        <v>109</v>
      </c>
      <c r="RWM1000" s="10" t="s">
        <v>109</v>
      </c>
      <c r="RWN1000" s="10" t="s">
        <v>109</v>
      </c>
      <c r="RWO1000" s="10" t="s">
        <v>109</v>
      </c>
      <c r="RWP1000" s="10" t="s">
        <v>109</v>
      </c>
      <c r="RWQ1000" s="10" t="s">
        <v>109</v>
      </c>
      <c r="RWR1000" s="10" t="s">
        <v>109</v>
      </c>
      <c r="RWS1000" s="10" t="s">
        <v>109</v>
      </c>
      <c r="RWT1000" s="10" t="s">
        <v>109</v>
      </c>
      <c r="RWU1000" s="10" t="s">
        <v>109</v>
      </c>
      <c r="RWV1000" s="10" t="s">
        <v>109</v>
      </c>
      <c r="RWW1000" s="10" t="s">
        <v>109</v>
      </c>
      <c r="RWX1000" s="10" t="s">
        <v>109</v>
      </c>
      <c r="RWY1000" s="10" t="s">
        <v>109</v>
      </c>
      <c r="RWZ1000" s="10" t="s">
        <v>109</v>
      </c>
      <c r="RXA1000" s="10" t="s">
        <v>109</v>
      </c>
      <c r="RXB1000" s="10" t="s">
        <v>109</v>
      </c>
      <c r="RXC1000" s="10" t="s">
        <v>109</v>
      </c>
      <c r="RXD1000" s="10" t="s">
        <v>109</v>
      </c>
      <c r="RXE1000" s="10" t="s">
        <v>109</v>
      </c>
      <c r="RXF1000" s="10" t="s">
        <v>109</v>
      </c>
      <c r="RXG1000" s="10" t="s">
        <v>109</v>
      </c>
      <c r="RXH1000" s="10" t="s">
        <v>109</v>
      </c>
      <c r="RXI1000" s="10" t="s">
        <v>109</v>
      </c>
      <c r="RXJ1000" s="10" t="s">
        <v>109</v>
      </c>
      <c r="RXK1000" s="10" t="s">
        <v>109</v>
      </c>
      <c r="RXL1000" s="10" t="s">
        <v>109</v>
      </c>
      <c r="RXM1000" s="10" t="s">
        <v>109</v>
      </c>
      <c r="RXN1000" s="10" t="s">
        <v>109</v>
      </c>
      <c r="RXO1000" s="10" t="s">
        <v>109</v>
      </c>
      <c r="RXP1000" s="10" t="s">
        <v>109</v>
      </c>
      <c r="RXQ1000" s="10" t="s">
        <v>109</v>
      </c>
      <c r="RXR1000" s="10" t="s">
        <v>109</v>
      </c>
      <c r="RXS1000" s="10" t="s">
        <v>109</v>
      </c>
      <c r="RXT1000" s="10" t="s">
        <v>109</v>
      </c>
      <c r="RXU1000" s="10" t="s">
        <v>109</v>
      </c>
      <c r="RXV1000" s="10" t="s">
        <v>109</v>
      </c>
      <c r="RXW1000" s="10" t="s">
        <v>109</v>
      </c>
      <c r="RXX1000" s="10" t="s">
        <v>109</v>
      </c>
      <c r="RXY1000" s="10" t="s">
        <v>109</v>
      </c>
      <c r="RXZ1000" s="10" t="s">
        <v>109</v>
      </c>
      <c r="RYA1000" s="10" t="s">
        <v>109</v>
      </c>
      <c r="RYB1000" s="10" t="s">
        <v>109</v>
      </c>
      <c r="RYC1000" s="10" t="s">
        <v>109</v>
      </c>
      <c r="RYD1000" s="10" t="s">
        <v>109</v>
      </c>
      <c r="RYE1000" s="10" t="s">
        <v>109</v>
      </c>
      <c r="RYF1000" s="10" t="s">
        <v>109</v>
      </c>
      <c r="RYG1000" s="10" t="s">
        <v>109</v>
      </c>
      <c r="RYH1000" s="10" t="s">
        <v>109</v>
      </c>
      <c r="RYI1000" s="10" t="s">
        <v>109</v>
      </c>
      <c r="RYJ1000" s="10" t="s">
        <v>109</v>
      </c>
      <c r="RYK1000" s="10" t="s">
        <v>109</v>
      </c>
      <c r="RYL1000" s="10" t="s">
        <v>109</v>
      </c>
      <c r="RYM1000" s="10" t="s">
        <v>109</v>
      </c>
      <c r="RYN1000" s="10" t="s">
        <v>109</v>
      </c>
      <c r="RYO1000" s="10" t="s">
        <v>109</v>
      </c>
      <c r="RYP1000" s="10" t="s">
        <v>109</v>
      </c>
      <c r="RYQ1000" s="10" t="s">
        <v>109</v>
      </c>
      <c r="RYR1000" s="10" t="s">
        <v>109</v>
      </c>
      <c r="RYS1000" s="10" t="s">
        <v>109</v>
      </c>
      <c r="RYT1000" s="10" t="s">
        <v>109</v>
      </c>
      <c r="RYU1000" s="10" t="s">
        <v>109</v>
      </c>
      <c r="RYV1000" s="10" t="s">
        <v>109</v>
      </c>
      <c r="RYW1000" s="10" t="s">
        <v>109</v>
      </c>
      <c r="RYX1000" s="10" t="s">
        <v>109</v>
      </c>
      <c r="RYY1000" s="10" t="s">
        <v>109</v>
      </c>
      <c r="RYZ1000" s="10" t="s">
        <v>109</v>
      </c>
      <c r="RZA1000" s="10" t="s">
        <v>109</v>
      </c>
      <c r="RZB1000" s="10" t="s">
        <v>109</v>
      </c>
      <c r="RZC1000" s="10" t="s">
        <v>109</v>
      </c>
      <c r="RZD1000" s="10" t="s">
        <v>109</v>
      </c>
      <c r="RZE1000" s="10" t="s">
        <v>109</v>
      </c>
      <c r="RZF1000" s="10" t="s">
        <v>109</v>
      </c>
      <c r="RZG1000" s="10" t="s">
        <v>109</v>
      </c>
      <c r="RZH1000" s="10" t="s">
        <v>109</v>
      </c>
      <c r="RZI1000" s="10" t="s">
        <v>109</v>
      </c>
      <c r="RZJ1000" s="10" t="s">
        <v>109</v>
      </c>
      <c r="RZK1000" s="10" t="s">
        <v>109</v>
      </c>
      <c r="RZL1000" s="10" t="s">
        <v>109</v>
      </c>
      <c r="RZM1000" s="10" t="s">
        <v>109</v>
      </c>
      <c r="RZN1000" s="10" t="s">
        <v>109</v>
      </c>
      <c r="RZO1000" s="10" t="s">
        <v>109</v>
      </c>
      <c r="RZP1000" s="10" t="s">
        <v>109</v>
      </c>
      <c r="RZQ1000" s="10" t="s">
        <v>109</v>
      </c>
      <c r="RZR1000" s="10" t="s">
        <v>109</v>
      </c>
      <c r="RZS1000" s="10" t="s">
        <v>109</v>
      </c>
      <c r="RZT1000" s="10" t="s">
        <v>109</v>
      </c>
      <c r="RZU1000" s="10" t="s">
        <v>109</v>
      </c>
      <c r="RZV1000" s="10" t="s">
        <v>109</v>
      </c>
      <c r="RZW1000" s="10" t="s">
        <v>109</v>
      </c>
      <c r="RZX1000" s="10" t="s">
        <v>109</v>
      </c>
      <c r="RZY1000" s="10" t="s">
        <v>109</v>
      </c>
      <c r="RZZ1000" s="10" t="s">
        <v>109</v>
      </c>
      <c r="SAA1000" s="10" t="s">
        <v>109</v>
      </c>
      <c r="SAB1000" s="10" t="s">
        <v>109</v>
      </c>
      <c r="SAC1000" s="10" t="s">
        <v>109</v>
      </c>
      <c r="SAD1000" s="10" t="s">
        <v>109</v>
      </c>
      <c r="SAE1000" s="10" t="s">
        <v>109</v>
      </c>
      <c r="SAF1000" s="10" t="s">
        <v>109</v>
      </c>
      <c r="SAG1000" s="10" t="s">
        <v>109</v>
      </c>
      <c r="SAH1000" s="10" t="s">
        <v>109</v>
      </c>
      <c r="SAI1000" s="10" t="s">
        <v>109</v>
      </c>
      <c r="SAJ1000" s="10" t="s">
        <v>109</v>
      </c>
      <c r="SAK1000" s="10" t="s">
        <v>109</v>
      </c>
      <c r="SAL1000" s="10" t="s">
        <v>109</v>
      </c>
      <c r="SAM1000" s="10" t="s">
        <v>109</v>
      </c>
      <c r="SAN1000" s="10" t="s">
        <v>109</v>
      </c>
      <c r="SAO1000" s="10" t="s">
        <v>109</v>
      </c>
      <c r="SAP1000" s="10" t="s">
        <v>109</v>
      </c>
      <c r="SAQ1000" s="10" t="s">
        <v>109</v>
      </c>
      <c r="SAR1000" s="10" t="s">
        <v>109</v>
      </c>
      <c r="SAS1000" s="10" t="s">
        <v>109</v>
      </c>
      <c r="SAT1000" s="10" t="s">
        <v>109</v>
      </c>
      <c r="SAU1000" s="10" t="s">
        <v>109</v>
      </c>
      <c r="SAV1000" s="10" t="s">
        <v>109</v>
      </c>
      <c r="SAW1000" s="10" t="s">
        <v>109</v>
      </c>
      <c r="SAX1000" s="10" t="s">
        <v>109</v>
      </c>
      <c r="SAY1000" s="10" t="s">
        <v>109</v>
      </c>
      <c r="SAZ1000" s="10" t="s">
        <v>109</v>
      </c>
      <c r="SBA1000" s="10" t="s">
        <v>109</v>
      </c>
      <c r="SBB1000" s="10" t="s">
        <v>109</v>
      </c>
      <c r="SBC1000" s="10" t="s">
        <v>109</v>
      </c>
      <c r="SBD1000" s="10" t="s">
        <v>109</v>
      </c>
      <c r="SBE1000" s="10" t="s">
        <v>109</v>
      </c>
      <c r="SBF1000" s="10" t="s">
        <v>109</v>
      </c>
      <c r="SBG1000" s="10" t="s">
        <v>109</v>
      </c>
      <c r="SBH1000" s="10" t="s">
        <v>109</v>
      </c>
      <c r="SBI1000" s="10" t="s">
        <v>109</v>
      </c>
      <c r="SBJ1000" s="10" t="s">
        <v>109</v>
      </c>
      <c r="SBK1000" s="10" t="s">
        <v>109</v>
      </c>
      <c r="SBL1000" s="10" t="s">
        <v>109</v>
      </c>
      <c r="SBM1000" s="10" t="s">
        <v>109</v>
      </c>
      <c r="SBN1000" s="10" t="s">
        <v>109</v>
      </c>
      <c r="SBO1000" s="10" t="s">
        <v>109</v>
      </c>
      <c r="SBP1000" s="10" t="s">
        <v>109</v>
      </c>
      <c r="SBQ1000" s="10" t="s">
        <v>109</v>
      </c>
      <c r="SBR1000" s="10" t="s">
        <v>109</v>
      </c>
      <c r="SBS1000" s="10" t="s">
        <v>109</v>
      </c>
      <c r="SBT1000" s="10" t="s">
        <v>109</v>
      </c>
      <c r="SBU1000" s="10" t="s">
        <v>109</v>
      </c>
      <c r="SBV1000" s="10" t="s">
        <v>109</v>
      </c>
      <c r="SBW1000" s="10" t="s">
        <v>109</v>
      </c>
      <c r="SBX1000" s="10" t="s">
        <v>109</v>
      </c>
      <c r="SBY1000" s="10" t="s">
        <v>109</v>
      </c>
      <c r="SBZ1000" s="10" t="s">
        <v>109</v>
      </c>
      <c r="SCA1000" s="10" t="s">
        <v>109</v>
      </c>
      <c r="SCB1000" s="10" t="s">
        <v>109</v>
      </c>
      <c r="SCC1000" s="10" t="s">
        <v>109</v>
      </c>
      <c r="SCD1000" s="10" t="s">
        <v>109</v>
      </c>
      <c r="SCE1000" s="10" t="s">
        <v>109</v>
      </c>
      <c r="SCF1000" s="10" t="s">
        <v>109</v>
      </c>
      <c r="SCG1000" s="10" t="s">
        <v>109</v>
      </c>
      <c r="SCH1000" s="10" t="s">
        <v>109</v>
      </c>
      <c r="SCI1000" s="10" t="s">
        <v>109</v>
      </c>
      <c r="SCJ1000" s="10" t="s">
        <v>109</v>
      </c>
      <c r="SCK1000" s="10" t="s">
        <v>109</v>
      </c>
      <c r="SCL1000" s="10" t="s">
        <v>109</v>
      </c>
      <c r="SCM1000" s="10" t="s">
        <v>109</v>
      </c>
      <c r="SCN1000" s="10" t="s">
        <v>109</v>
      </c>
      <c r="SCO1000" s="10" t="s">
        <v>109</v>
      </c>
      <c r="SCP1000" s="10" t="s">
        <v>109</v>
      </c>
      <c r="SCQ1000" s="10" t="s">
        <v>109</v>
      </c>
      <c r="SCR1000" s="10" t="s">
        <v>109</v>
      </c>
      <c r="SCS1000" s="10" t="s">
        <v>109</v>
      </c>
      <c r="SCT1000" s="10" t="s">
        <v>109</v>
      </c>
      <c r="SCU1000" s="10" t="s">
        <v>109</v>
      </c>
      <c r="SCV1000" s="10" t="s">
        <v>109</v>
      </c>
      <c r="SCW1000" s="10" t="s">
        <v>109</v>
      </c>
      <c r="SCX1000" s="10" t="s">
        <v>109</v>
      </c>
      <c r="SCY1000" s="10" t="s">
        <v>109</v>
      </c>
      <c r="SCZ1000" s="10" t="s">
        <v>109</v>
      </c>
      <c r="SDA1000" s="10" t="s">
        <v>109</v>
      </c>
      <c r="SDB1000" s="10" t="s">
        <v>109</v>
      </c>
      <c r="SDC1000" s="10" t="s">
        <v>109</v>
      </c>
      <c r="SDD1000" s="10" t="s">
        <v>109</v>
      </c>
      <c r="SDE1000" s="10" t="s">
        <v>109</v>
      </c>
      <c r="SDF1000" s="10" t="s">
        <v>109</v>
      </c>
      <c r="SDG1000" s="10" t="s">
        <v>109</v>
      </c>
      <c r="SDH1000" s="10" t="s">
        <v>109</v>
      </c>
      <c r="SDI1000" s="10" t="s">
        <v>109</v>
      </c>
      <c r="SDJ1000" s="10" t="s">
        <v>109</v>
      </c>
      <c r="SDK1000" s="10" t="s">
        <v>109</v>
      </c>
      <c r="SDL1000" s="10" t="s">
        <v>109</v>
      </c>
      <c r="SDM1000" s="10" t="s">
        <v>109</v>
      </c>
      <c r="SDN1000" s="10" t="s">
        <v>109</v>
      </c>
      <c r="SDO1000" s="10" t="s">
        <v>109</v>
      </c>
      <c r="SDP1000" s="10" t="s">
        <v>109</v>
      </c>
      <c r="SDQ1000" s="10" t="s">
        <v>109</v>
      </c>
      <c r="SDR1000" s="10" t="s">
        <v>109</v>
      </c>
      <c r="SDS1000" s="10" t="s">
        <v>109</v>
      </c>
      <c r="SDT1000" s="10" t="s">
        <v>109</v>
      </c>
      <c r="SDU1000" s="10" t="s">
        <v>109</v>
      </c>
      <c r="SDV1000" s="10" t="s">
        <v>109</v>
      </c>
      <c r="SDW1000" s="10" t="s">
        <v>109</v>
      </c>
      <c r="SDX1000" s="10" t="s">
        <v>109</v>
      </c>
      <c r="SDY1000" s="10" t="s">
        <v>109</v>
      </c>
      <c r="SDZ1000" s="10" t="s">
        <v>109</v>
      </c>
      <c r="SEA1000" s="10" t="s">
        <v>109</v>
      </c>
      <c r="SEB1000" s="10" t="s">
        <v>109</v>
      </c>
      <c r="SEC1000" s="10" t="s">
        <v>109</v>
      </c>
      <c r="SED1000" s="10" t="s">
        <v>109</v>
      </c>
      <c r="SEE1000" s="10" t="s">
        <v>109</v>
      </c>
      <c r="SEF1000" s="10" t="s">
        <v>109</v>
      </c>
      <c r="SEG1000" s="10" t="s">
        <v>109</v>
      </c>
      <c r="SEH1000" s="10" t="s">
        <v>109</v>
      </c>
      <c r="SEI1000" s="10" t="s">
        <v>109</v>
      </c>
      <c r="SEJ1000" s="10" t="s">
        <v>109</v>
      </c>
      <c r="SEK1000" s="10" t="s">
        <v>109</v>
      </c>
      <c r="SEL1000" s="10" t="s">
        <v>109</v>
      </c>
      <c r="SEM1000" s="10" t="s">
        <v>109</v>
      </c>
      <c r="SEN1000" s="10" t="s">
        <v>109</v>
      </c>
      <c r="SEO1000" s="10" t="s">
        <v>109</v>
      </c>
      <c r="SEP1000" s="10" t="s">
        <v>109</v>
      </c>
      <c r="SEQ1000" s="10" t="s">
        <v>109</v>
      </c>
      <c r="SER1000" s="10" t="s">
        <v>109</v>
      </c>
      <c r="SES1000" s="10" t="s">
        <v>109</v>
      </c>
      <c r="SET1000" s="10" t="s">
        <v>109</v>
      </c>
      <c r="SEU1000" s="10" t="s">
        <v>109</v>
      </c>
      <c r="SEV1000" s="10" t="s">
        <v>109</v>
      </c>
      <c r="SEW1000" s="10" t="s">
        <v>109</v>
      </c>
      <c r="SEX1000" s="10" t="s">
        <v>109</v>
      </c>
      <c r="SEY1000" s="10" t="s">
        <v>109</v>
      </c>
      <c r="SEZ1000" s="10" t="s">
        <v>109</v>
      </c>
      <c r="SFA1000" s="10" t="s">
        <v>109</v>
      </c>
      <c r="SFB1000" s="10" t="s">
        <v>109</v>
      </c>
      <c r="SFC1000" s="10" t="s">
        <v>109</v>
      </c>
      <c r="SFD1000" s="10" t="s">
        <v>109</v>
      </c>
      <c r="SFE1000" s="10" t="s">
        <v>109</v>
      </c>
      <c r="SFF1000" s="10" t="s">
        <v>109</v>
      </c>
      <c r="SFG1000" s="10" t="s">
        <v>109</v>
      </c>
      <c r="SFH1000" s="10" t="s">
        <v>109</v>
      </c>
      <c r="SFI1000" s="10" t="s">
        <v>109</v>
      </c>
      <c r="SFJ1000" s="10" t="s">
        <v>109</v>
      </c>
      <c r="SFK1000" s="10" t="s">
        <v>109</v>
      </c>
      <c r="SFL1000" s="10" t="s">
        <v>109</v>
      </c>
      <c r="SFM1000" s="10" t="s">
        <v>109</v>
      </c>
      <c r="SFN1000" s="10" t="s">
        <v>109</v>
      </c>
      <c r="SFO1000" s="10" t="s">
        <v>109</v>
      </c>
      <c r="SFP1000" s="10" t="s">
        <v>109</v>
      </c>
      <c r="SFQ1000" s="10" t="s">
        <v>109</v>
      </c>
      <c r="SFR1000" s="10" t="s">
        <v>109</v>
      </c>
      <c r="SFS1000" s="10" t="s">
        <v>109</v>
      </c>
      <c r="SFT1000" s="10" t="s">
        <v>109</v>
      </c>
      <c r="SFU1000" s="10" t="s">
        <v>109</v>
      </c>
      <c r="SFV1000" s="10" t="s">
        <v>109</v>
      </c>
      <c r="SFW1000" s="10" t="s">
        <v>109</v>
      </c>
      <c r="SFX1000" s="10" t="s">
        <v>109</v>
      </c>
      <c r="SFY1000" s="10" t="s">
        <v>109</v>
      </c>
      <c r="SFZ1000" s="10" t="s">
        <v>109</v>
      </c>
      <c r="SGA1000" s="10" t="s">
        <v>109</v>
      </c>
      <c r="SGB1000" s="10" t="s">
        <v>109</v>
      </c>
      <c r="SGC1000" s="10" t="s">
        <v>109</v>
      </c>
      <c r="SGD1000" s="10" t="s">
        <v>109</v>
      </c>
      <c r="SGE1000" s="10" t="s">
        <v>109</v>
      </c>
      <c r="SGF1000" s="10" t="s">
        <v>109</v>
      </c>
      <c r="SGG1000" s="10" t="s">
        <v>109</v>
      </c>
      <c r="SGH1000" s="10" t="s">
        <v>109</v>
      </c>
      <c r="SGI1000" s="10" t="s">
        <v>109</v>
      </c>
      <c r="SGJ1000" s="10" t="s">
        <v>109</v>
      </c>
      <c r="SGK1000" s="10" t="s">
        <v>109</v>
      </c>
      <c r="SGL1000" s="10" t="s">
        <v>109</v>
      </c>
      <c r="SGM1000" s="10" t="s">
        <v>109</v>
      </c>
      <c r="SGN1000" s="10" t="s">
        <v>109</v>
      </c>
      <c r="SGO1000" s="10" t="s">
        <v>109</v>
      </c>
      <c r="SGP1000" s="10" t="s">
        <v>109</v>
      </c>
      <c r="SGQ1000" s="10" t="s">
        <v>109</v>
      </c>
      <c r="SGR1000" s="10" t="s">
        <v>109</v>
      </c>
      <c r="SGS1000" s="10" t="s">
        <v>109</v>
      </c>
      <c r="SGT1000" s="10" t="s">
        <v>109</v>
      </c>
      <c r="SGU1000" s="10" t="s">
        <v>109</v>
      </c>
      <c r="SGV1000" s="10" t="s">
        <v>109</v>
      </c>
      <c r="SGW1000" s="10" t="s">
        <v>109</v>
      </c>
      <c r="SGX1000" s="10" t="s">
        <v>109</v>
      </c>
      <c r="SGY1000" s="10" t="s">
        <v>109</v>
      </c>
      <c r="SGZ1000" s="10" t="s">
        <v>109</v>
      </c>
      <c r="SHA1000" s="10" t="s">
        <v>109</v>
      </c>
      <c r="SHB1000" s="10" t="s">
        <v>109</v>
      </c>
      <c r="SHC1000" s="10" t="s">
        <v>109</v>
      </c>
      <c r="SHD1000" s="10" t="s">
        <v>109</v>
      </c>
      <c r="SHE1000" s="10" t="s">
        <v>109</v>
      </c>
      <c r="SHF1000" s="10" t="s">
        <v>109</v>
      </c>
      <c r="SHG1000" s="10" t="s">
        <v>109</v>
      </c>
      <c r="SHH1000" s="10" t="s">
        <v>109</v>
      </c>
      <c r="SHI1000" s="10" t="s">
        <v>109</v>
      </c>
      <c r="SHJ1000" s="10" t="s">
        <v>109</v>
      </c>
      <c r="SHK1000" s="10" t="s">
        <v>109</v>
      </c>
      <c r="SHL1000" s="10" t="s">
        <v>109</v>
      </c>
      <c r="SHM1000" s="10" t="s">
        <v>109</v>
      </c>
      <c r="SHN1000" s="10" t="s">
        <v>109</v>
      </c>
      <c r="SHO1000" s="10" t="s">
        <v>109</v>
      </c>
      <c r="SHP1000" s="10" t="s">
        <v>109</v>
      </c>
      <c r="SHQ1000" s="10" t="s">
        <v>109</v>
      </c>
      <c r="SHR1000" s="10" t="s">
        <v>109</v>
      </c>
      <c r="SHS1000" s="10" t="s">
        <v>109</v>
      </c>
      <c r="SHT1000" s="10" t="s">
        <v>109</v>
      </c>
      <c r="SHU1000" s="10" t="s">
        <v>109</v>
      </c>
      <c r="SHV1000" s="10" t="s">
        <v>109</v>
      </c>
      <c r="SHW1000" s="10" t="s">
        <v>109</v>
      </c>
      <c r="SHX1000" s="10" t="s">
        <v>109</v>
      </c>
      <c r="SHY1000" s="10" t="s">
        <v>109</v>
      </c>
      <c r="SHZ1000" s="10" t="s">
        <v>109</v>
      </c>
      <c r="SIA1000" s="10" t="s">
        <v>109</v>
      </c>
      <c r="SIB1000" s="10" t="s">
        <v>109</v>
      </c>
      <c r="SIC1000" s="10" t="s">
        <v>109</v>
      </c>
      <c r="SID1000" s="10" t="s">
        <v>109</v>
      </c>
      <c r="SIE1000" s="10" t="s">
        <v>109</v>
      </c>
      <c r="SIF1000" s="10" t="s">
        <v>109</v>
      </c>
      <c r="SIG1000" s="10" t="s">
        <v>109</v>
      </c>
      <c r="SIH1000" s="10" t="s">
        <v>109</v>
      </c>
      <c r="SII1000" s="10" t="s">
        <v>109</v>
      </c>
      <c r="SIJ1000" s="10" t="s">
        <v>109</v>
      </c>
      <c r="SIK1000" s="10" t="s">
        <v>109</v>
      </c>
      <c r="SIL1000" s="10" t="s">
        <v>109</v>
      </c>
      <c r="SIM1000" s="10" t="s">
        <v>109</v>
      </c>
      <c r="SIN1000" s="10" t="s">
        <v>109</v>
      </c>
      <c r="SIO1000" s="10" t="s">
        <v>109</v>
      </c>
      <c r="SIP1000" s="10" t="s">
        <v>109</v>
      </c>
      <c r="SIQ1000" s="10" t="s">
        <v>109</v>
      </c>
      <c r="SIR1000" s="10" t="s">
        <v>109</v>
      </c>
      <c r="SIS1000" s="10" t="s">
        <v>109</v>
      </c>
      <c r="SIT1000" s="10" t="s">
        <v>109</v>
      </c>
      <c r="SIU1000" s="10" t="s">
        <v>109</v>
      </c>
      <c r="SIV1000" s="10" t="s">
        <v>109</v>
      </c>
      <c r="SIW1000" s="10" t="s">
        <v>109</v>
      </c>
      <c r="SIX1000" s="10" t="s">
        <v>109</v>
      </c>
      <c r="SIY1000" s="10" t="s">
        <v>109</v>
      </c>
      <c r="SIZ1000" s="10" t="s">
        <v>109</v>
      </c>
      <c r="SJA1000" s="10" t="s">
        <v>109</v>
      </c>
      <c r="SJB1000" s="10" t="s">
        <v>109</v>
      </c>
      <c r="SJC1000" s="10" t="s">
        <v>109</v>
      </c>
      <c r="SJD1000" s="10" t="s">
        <v>109</v>
      </c>
      <c r="SJE1000" s="10" t="s">
        <v>109</v>
      </c>
      <c r="SJF1000" s="10" t="s">
        <v>109</v>
      </c>
      <c r="SJG1000" s="10" t="s">
        <v>109</v>
      </c>
      <c r="SJH1000" s="10" t="s">
        <v>109</v>
      </c>
      <c r="SJI1000" s="10" t="s">
        <v>109</v>
      </c>
      <c r="SJJ1000" s="10" t="s">
        <v>109</v>
      </c>
      <c r="SJK1000" s="10" t="s">
        <v>109</v>
      </c>
      <c r="SJL1000" s="10" t="s">
        <v>109</v>
      </c>
      <c r="SJM1000" s="10" t="s">
        <v>109</v>
      </c>
      <c r="SJN1000" s="10" t="s">
        <v>109</v>
      </c>
      <c r="SJO1000" s="10" t="s">
        <v>109</v>
      </c>
      <c r="SJP1000" s="10" t="s">
        <v>109</v>
      </c>
      <c r="SJQ1000" s="10" t="s">
        <v>109</v>
      </c>
      <c r="SJR1000" s="10" t="s">
        <v>109</v>
      </c>
      <c r="SJS1000" s="10" t="s">
        <v>109</v>
      </c>
      <c r="SJT1000" s="10" t="s">
        <v>109</v>
      </c>
      <c r="SJU1000" s="10" t="s">
        <v>109</v>
      </c>
      <c r="SJV1000" s="10" t="s">
        <v>109</v>
      </c>
      <c r="SJW1000" s="10" t="s">
        <v>109</v>
      </c>
      <c r="SJX1000" s="10" t="s">
        <v>109</v>
      </c>
      <c r="SJY1000" s="10" t="s">
        <v>109</v>
      </c>
      <c r="SJZ1000" s="10" t="s">
        <v>109</v>
      </c>
      <c r="SKA1000" s="10" t="s">
        <v>109</v>
      </c>
      <c r="SKB1000" s="10" t="s">
        <v>109</v>
      </c>
      <c r="SKC1000" s="10" t="s">
        <v>109</v>
      </c>
      <c r="SKD1000" s="10" t="s">
        <v>109</v>
      </c>
      <c r="SKE1000" s="10" t="s">
        <v>109</v>
      </c>
      <c r="SKF1000" s="10" t="s">
        <v>109</v>
      </c>
      <c r="SKG1000" s="10" t="s">
        <v>109</v>
      </c>
      <c r="SKH1000" s="10" t="s">
        <v>109</v>
      </c>
      <c r="SKI1000" s="10" t="s">
        <v>109</v>
      </c>
      <c r="SKJ1000" s="10" t="s">
        <v>109</v>
      </c>
      <c r="SKK1000" s="10" t="s">
        <v>109</v>
      </c>
      <c r="SKL1000" s="10" t="s">
        <v>109</v>
      </c>
      <c r="SKM1000" s="10" t="s">
        <v>109</v>
      </c>
      <c r="SKN1000" s="10" t="s">
        <v>109</v>
      </c>
      <c r="SKO1000" s="10" t="s">
        <v>109</v>
      </c>
      <c r="SKP1000" s="10" t="s">
        <v>109</v>
      </c>
      <c r="SKQ1000" s="10" t="s">
        <v>109</v>
      </c>
      <c r="SKR1000" s="10" t="s">
        <v>109</v>
      </c>
      <c r="SKS1000" s="10" t="s">
        <v>109</v>
      </c>
      <c r="SKT1000" s="10" t="s">
        <v>109</v>
      </c>
      <c r="SKU1000" s="10" t="s">
        <v>109</v>
      </c>
      <c r="SKV1000" s="10" t="s">
        <v>109</v>
      </c>
      <c r="SKW1000" s="10" t="s">
        <v>109</v>
      </c>
      <c r="SKX1000" s="10" t="s">
        <v>109</v>
      </c>
      <c r="SKY1000" s="10" t="s">
        <v>109</v>
      </c>
      <c r="SKZ1000" s="10" t="s">
        <v>109</v>
      </c>
      <c r="SLA1000" s="10" t="s">
        <v>109</v>
      </c>
      <c r="SLB1000" s="10" t="s">
        <v>109</v>
      </c>
      <c r="SLC1000" s="10" t="s">
        <v>109</v>
      </c>
      <c r="SLD1000" s="10" t="s">
        <v>109</v>
      </c>
      <c r="SLE1000" s="10" t="s">
        <v>109</v>
      </c>
      <c r="SLF1000" s="10" t="s">
        <v>109</v>
      </c>
      <c r="SLG1000" s="10" t="s">
        <v>109</v>
      </c>
      <c r="SLH1000" s="10" t="s">
        <v>109</v>
      </c>
      <c r="SLI1000" s="10" t="s">
        <v>109</v>
      </c>
      <c r="SLJ1000" s="10" t="s">
        <v>109</v>
      </c>
      <c r="SLK1000" s="10" t="s">
        <v>109</v>
      </c>
      <c r="SLL1000" s="10" t="s">
        <v>109</v>
      </c>
      <c r="SLM1000" s="10" t="s">
        <v>109</v>
      </c>
      <c r="SLN1000" s="10" t="s">
        <v>109</v>
      </c>
      <c r="SLO1000" s="10" t="s">
        <v>109</v>
      </c>
      <c r="SLP1000" s="10" t="s">
        <v>109</v>
      </c>
      <c r="SLQ1000" s="10" t="s">
        <v>109</v>
      </c>
      <c r="SLR1000" s="10" t="s">
        <v>109</v>
      </c>
      <c r="SLS1000" s="10" t="s">
        <v>109</v>
      </c>
      <c r="SLT1000" s="10" t="s">
        <v>109</v>
      </c>
      <c r="SLU1000" s="10" t="s">
        <v>109</v>
      </c>
      <c r="SLV1000" s="10" t="s">
        <v>109</v>
      </c>
      <c r="SLW1000" s="10" t="s">
        <v>109</v>
      </c>
      <c r="SLX1000" s="10" t="s">
        <v>109</v>
      </c>
      <c r="SLY1000" s="10" t="s">
        <v>109</v>
      </c>
      <c r="SLZ1000" s="10" t="s">
        <v>109</v>
      </c>
      <c r="SMA1000" s="10" t="s">
        <v>109</v>
      </c>
      <c r="SMB1000" s="10" t="s">
        <v>109</v>
      </c>
      <c r="SMC1000" s="10" t="s">
        <v>109</v>
      </c>
      <c r="SMD1000" s="10" t="s">
        <v>109</v>
      </c>
      <c r="SME1000" s="10" t="s">
        <v>109</v>
      </c>
      <c r="SMF1000" s="10" t="s">
        <v>109</v>
      </c>
      <c r="SMG1000" s="10" t="s">
        <v>109</v>
      </c>
      <c r="SMH1000" s="10" t="s">
        <v>109</v>
      </c>
      <c r="SMI1000" s="10" t="s">
        <v>109</v>
      </c>
      <c r="SMJ1000" s="10" t="s">
        <v>109</v>
      </c>
      <c r="SMK1000" s="10" t="s">
        <v>109</v>
      </c>
      <c r="SML1000" s="10" t="s">
        <v>109</v>
      </c>
      <c r="SMM1000" s="10" t="s">
        <v>109</v>
      </c>
      <c r="SMN1000" s="10" t="s">
        <v>109</v>
      </c>
      <c r="SMO1000" s="10" t="s">
        <v>109</v>
      </c>
      <c r="SMP1000" s="10" t="s">
        <v>109</v>
      </c>
      <c r="SMQ1000" s="10" t="s">
        <v>109</v>
      </c>
      <c r="SMR1000" s="10" t="s">
        <v>109</v>
      </c>
      <c r="SMS1000" s="10" t="s">
        <v>109</v>
      </c>
      <c r="SMT1000" s="10" t="s">
        <v>109</v>
      </c>
      <c r="SMU1000" s="10" t="s">
        <v>109</v>
      </c>
      <c r="SMV1000" s="10" t="s">
        <v>109</v>
      </c>
      <c r="SMW1000" s="10" t="s">
        <v>109</v>
      </c>
      <c r="SMX1000" s="10" t="s">
        <v>109</v>
      </c>
      <c r="SMY1000" s="10" t="s">
        <v>109</v>
      </c>
      <c r="SMZ1000" s="10" t="s">
        <v>109</v>
      </c>
      <c r="SNA1000" s="10" t="s">
        <v>109</v>
      </c>
      <c r="SNB1000" s="10" t="s">
        <v>109</v>
      </c>
      <c r="SNC1000" s="10" t="s">
        <v>109</v>
      </c>
      <c r="SND1000" s="10" t="s">
        <v>109</v>
      </c>
      <c r="SNE1000" s="10" t="s">
        <v>109</v>
      </c>
      <c r="SNF1000" s="10" t="s">
        <v>109</v>
      </c>
      <c r="SNG1000" s="10" t="s">
        <v>109</v>
      </c>
      <c r="SNH1000" s="10" t="s">
        <v>109</v>
      </c>
      <c r="SNI1000" s="10" t="s">
        <v>109</v>
      </c>
      <c r="SNJ1000" s="10" t="s">
        <v>109</v>
      </c>
      <c r="SNK1000" s="10" t="s">
        <v>109</v>
      </c>
      <c r="SNL1000" s="10" t="s">
        <v>109</v>
      </c>
      <c r="SNM1000" s="10" t="s">
        <v>109</v>
      </c>
      <c r="SNN1000" s="10" t="s">
        <v>109</v>
      </c>
      <c r="SNO1000" s="10" t="s">
        <v>109</v>
      </c>
      <c r="SNP1000" s="10" t="s">
        <v>109</v>
      </c>
      <c r="SNQ1000" s="10" t="s">
        <v>109</v>
      </c>
      <c r="SNR1000" s="10" t="s">
        <v>109</v>
      </c>
      <c r="SNS1000" s="10" t="s">
        <v>109</v>
      </c>
      <c r="SNT1000" s="10" t="s">
        <v>109</v>
      </c>
      <c r="SNU1000" s="10" t="s">
        <v>109</v>
      </c>
      <c r="SNV1000" s="10" t="s">
        <v>109</v>
      </c>
      <c r="SNW1000" s="10" t="s">
        <v>109</v>
      </c>
      <c r="SNX1000" s="10" t="s">
        <v>109</v>
      </c>
      <c r="SNY1000" s="10" t="s">
        <v>109</v>
      </c>
      <c r="SNZ1000" s="10" t="s">
        <v>109</v>
      </c>
      <c r="SOA1000" s="10" t="s">
        <v>109</v>
      </c>
      <c r="SOB1000" s="10" t="s">
        <v>109</v>
      </c>
      <c r="SOC1000" s="10" t="s">
        <v>109</v>
      </c>
      <c r="SOD1000" s="10" t="s">
        <v>109</v>
      </c>
      <c r="SOE1000" s="10" t="s">
        <v>109</v>
      </c>
      <c r="SOF1000" s="10" t="s">
        <v>109</v>
      </c>
      <c r="SOG1000" s="10" t="s">
        <v>109</v>
      </c>
      <c r="SOH1000" s="10" t="s">
        <v>109</v>
      </c>
      <c r="SOI1000" s="10" t="s">
        <v>109</v>
      </c>
      <c r="SOJ1000" s="10" t="s">
        <v>109</v>
      </c>
      <c r="SOK1000" s="10" t="s">
        <v>109</v>
      </c>
      <c r="SOL1000" s="10" t="s">
        <v>109</v>
      </c>
      <c r="SOM1000" s="10" t="s">
        <v>109</v>
      </c>
      <c r="SON1000" s="10" t="s">
        <v>109</v>
      </c>
      <c r="SOO1000" s="10" t="s">
        <v>109</v>
      </c>
      <c r="SOP1000" s="10" t="s">
        <v>109</v>
      </c>
      <c r="SOQ1000" s="10" t="s">
        <v>109</v>
      </c>
      <c r="SOR1000" s="10" t="s">
        <v>109</v>
      </c>
      <c r="SOS1000" s="10" t="s">
        <v>109</v>
      </c>
      <c r="SOT1000" s="10" t="s">
        <v>109</v>
      </c>
      <c r="SOU1000" s="10" t="s">
        <v>109</v>
      </c>
      <c r="SOV1000" s="10" t="s">
        <v>109</v>
      </c>
      <c r="SOW1000" s="10" t="s">
        <v>109</v>
      </c>
      <c r="SOX1000" s="10" t="s">
        <v>109</v>
      </c>
      <c r="SOY1000" s="10" t="s">
        <v>109</v>
      </c>
      <c r="SOZ1000" s="10" t="s">
        <v>109</v>
      </c>
      <c r="SPA1000" s="10" t="s">
        <v>109</v>
      </c>
      <c r="SPB1000" s="10" t="s">
        <v>109</v>
      </c>
      <c r="SPC1000" s="10" t="s">
        <v>109</v>
      </c>
      <c r="SPD1000" s="10" t="s">
        <v>109</v>
      </c>
      <c r="SPE1000" s="10" t="s">
        <v>109</v>
      </c>
      <c r="SPF1000" s="10" t="s">
        <v>109</v>
      </c>
      <c r="SPG1000" s="10" t="s">
        <v>109</v>
      </c>
      <c r="SPH1000" s="10" t="s">
        <v>109</v>
      </c>
      <c r="SPI1000" s="10" t="s">
        <v>109</v>
      </c>
      <c r="SPJ1000" s="10" t="s">
        <v>109</v>
      </c>
      <c r="SPK1000" s="10" t="s">
        <v>109</v>
      </c>
      <c r="SPL1000" s="10" t="s">
        <v>109</v>
      </c>
      <c r="SPM1000" s="10" t="s">
        <v>109</v>
      </c>
      <c r="SPN1000" s="10" t="s">
        <v>109</v>
      </c>
      <c r="SPO1000" s="10" t="s">
        <v>109</v>
      </c>
      <c r="SPP1000" s="10" t="s">
        <v>109</v>
      </c>
      <c r="SPQ1000" s="10" t="s">
        <v>109</v>
      </c>
      <c r="SPR1000" s="10" t="s">
        <v>109</v>
      </c>
      <c r="SPS1000" s="10" t="s">
        <v>109</v>
      </c>
      <c r="SPT1000" s="10" t="s">
        <v>109</v>
      </c>
      <c r="SPU1000" s="10" t="s">
        <v>109</v>
      </c>
      <c r="SPV1000" s="10" t="s">
        <v>109</v>
      </c>
      <c r="SPW1000" s="10" t="s">
        <v>109</v>
      </c>
      <c r="SPX1000" s="10" t="s">
        <v>109</v>
      </c>
      <c r="SPY1000" s="10" t="s">
        <v>109</v>
      </c>
      <c r="SPZ1000" s="10" t="s">
        <v>109</v>
      </c>
      <c r="SQA1000" s="10" t="s">
        <v>109</v>
      </c>
      <c r="SQB1000" s="10" t="s">
        <v>109</v>
      </c>
      <c r="SQC1000" s="10" t="s">
        <v>109</v>
      </c>
      <c r="SQD1000" s="10" t="s">
        <v>109</v>
      </c>
      <c r="SQE1000" s="10" t="s">
        <v>109</v>
      </c>
      <c r="SQF1000" s="10" t="s">
        <v>109</v>
      </c>
      <c r="SQG1000" s="10" t="s">
        <v>109</v>
      </c>
      <c r="SQH1000" s="10" t="s">
        <v>109</v>
      </c>
      <c r="SQI1000" s="10" t="s">
        <v>109</v>
      </c>
      <c r="SQJ1000" s="10" t="s">
        <v>109</v>
      </c>
      <c r="SQK1000" s="10" t="s">
        <v>109</v>
      </c>
      <c r="SQL1000" s="10" t="s">
        <v>109</v>
      </c>
      <c r="SQM1000" s="10" t="s">
        <v>109</v>
      </c>
      <c r="SQN1000" s="10" t="s">
        <v>109</v>
      </c>
      <c r="SQO1000" s="10" t="s">
        <v>109</v>
      </c>
      <c r="SQP1000" s="10" t="s">
        <v>109</v>
      </c>
      <c r="SQQ1000" s="10" t="s">
        <v>109</v>
      </c>
      <c r="SQR1000" s="10" t="s">
        <v>109</v>
      </c>
      <c r="SQS1000" s="10" t="s">
        <v>109</v>
      </c>
      <c r="SQT1000" s="10" t="s">
        <v>109</v>
      </c>
      <c r="SQU1000" s="10" t="s">
        <v>109</v>
      </c>
      <c r="SQV1000" s="10" t="s">
        <v>109</v>
      </c>
      <c r="SQW1000" s="10" t="s">
        <v>109</v>
      </c>
      <c r="SQX1000" s="10" t="s">
        <v>109</v>
      </c>
      <c r="SQY1000" s="10" t="s">
        <v>109</v>
      </c>
      <c r="SQZ1000" s="10" t="s">
        <v>109</v>
      </c>
      <c r="SRA1000" s="10" t="s">
        <v>109</v>
      </c>
      <c r="SRB1000" s="10" t="s">
        <v>109</v>
      </c>
      <c r="SRC1000" s="10" t="s">
        <v>109</v>
      </c>
      <c r="SRD1000" s="10" t="s">
        <v>109</v>
      </c>
      <c r="SRE1000" s="10" t="s">
        <v>109</v>
      </c>
      <c r="SRF1000" s="10" t="s">
        <v>109</v>
      </c>
      <c r="SRG1000" s="10" t="s">
        <v>109</v>
      </c>
      <c r="SRH1000" s="10" t="s">
        <v>109</v>
      </c>
      <c r="SRI1000" s="10" t="s">
        <v>109</v>
      </c>
      <c r="SRJ1000" s="10" t="s">
        <v>109</v>
      </c>
      <c r="SRK1000" s="10" t="s">
        <v>109</v>
      </c>
      <c r="SRL1000" s="10" t="s">
        <v>109</v>
      </c>
      <c r="SRM1000" s="10" t="s">
        <v>109</v>
      </c>
      <c r="SRN1000" s="10" t="s">
        <v>109</v>
      </c>
      <c r="SRO1000" s="10" t="s">
        <v>109</v>
      </c>
      <c r="SRP1000" s="10" t="s">
        <v>109</v>
      </c>
      <c r="SRQ1000" s="10" t="s">
        <v>109</v>
      </c>
      <c r="SRR1000" s="10" t="s">
        <v>109</v>
      </c>
      <c r="SRS1000" s="10" t="s">
        <v>109</v>
      </c>
      <c r="SRT1000" s="10" t="s">
        <v>109</v>
      </c>
      <c r="SRU1000" s="10" t="s">
        <v>109</v>
      </c>
      <c r="SRV1000" s="10" t="s">
        <v>109</v>
      </c>
      <c r="SRW1000" s="10" t="s">
        <v>109</v>
      </c>
      <c r="SRX1000" s="10" t="s">
        <v>109</v>
      </c>
      <c r="SRY1000" s="10" t="s">
        <v>109</v>
      </c>
      <c r="SRZ1000" s="10" t="s">
        <v>109</v>
      </c>
      <c r="SSA1000" s="10" t="s">
        <v>109</v>
      </c>
      <c r="SSB1000" s="10" t="s">
        <v>109</v>
      </c>
      <c r="SSC1000" s="10" t="s">
        <v>109</v>
      </c>
      <c r="SSD1000" s="10" t="s">
        <v>109</v>
      </c>
      <c r="SSE1000" s="10" t="s">
        <v>109</v>
      </c>
      <c r="SSF1000" s="10" t="s">
        <v>109</v>
      </c>
      <c r="SSG1000" s="10" t="s">
        <v>109</v>
      </c>
      <c r="SSH1000" s="10" t="s">
        <v>109</v>
      </c>
      <c r="SSI1000" s="10" t="s">
        <v>109</v>
      </c>
      <c r="SSJ1000" s="10" t="s">
        <v>109</v>
      </c>
      <c r="SSK1000" s="10" t="s">
        <v>109</v>
      </c>
      <c r="SSL1000" s="10" t="s">
        <v>109</v>
      </c>
      <c r="SSM1000" s="10" t="s">
        <v>109</v>
      </c>
      <c r="SSN1000" s="10" t="s">
        <v>109</v>
      </c>
      <c r="SSO1000" s="10" t="s">
        <v>109</v>
      </c>
      <c r="SSP1000" s="10" t="s">
        <v>109</v>
      </c>
      <c r="SSQ1000" s="10" t="s">
        <v>109</v>
      </c>
      <c r="SSR1000" s="10" t="s">
        <v>109</v>
      </c>
      <c r="SSS1000" s="10" t="s">
        <v>109</v>
      </c>
      <c r="SST1000" s="10" t="s">
        <v>109</v>
      </c>
      <c r="SSU1000" s="10" t="s">
        <v>109</v>
      </c>
      <c r="SSV1000" s="10" t="s">
        <v>109</v>
      </c>
      <c r="SSW1000" s="10" t="s">
        <v>109</v>
      </c>
      <c r="SSX1000" s="10" t="s">
        <v>109</v>
      </c>
      <c r="SSY1000" s="10" t="s">
        <v>109</v>
      </c>
      <c r="SSZ1000" s="10" t="s">
        <v>109</v>
      </c>
      <c r="STA1000" s="10" t="s">
        <v>109</v>
      </c>
      <c r="STB1000" s="10" t="s">
        <v>109</v>
      </c>
      <c r="STC1000" s="10" t="s">
        <v>109</v>
      </c>
      <c r="STD1000" s="10" t="s">
        <v>109</v>
      </c>
      <c r="STE1000" s="10" t="s">
        <v>109</v>
      </c>
      <c r="STF1000" s="10" t="s">
        <v>109</v>
      </c>
      <c r="STG1000" s="10" t="s">
        <v>109</v>
      </c>
      <c r="STH1000" s="10" t="s">
        <v>109</v>
      </c>
      <c r="STI1000" s="10" t="s">
        <v>109</v>
      </c>
      <c r="STJ1000" s="10" t="s">
        <v>109</v>
      </c>
      <c r="STK1000" s="10" t="s">
        <v>109</v>
      </c>
      <c r="STL1000" s="10" t="s">
        <v>109</v>
      </c>
      <c r="STM1000" s="10" t="s">
        <v>109</v>
      </c>
      <c r="STN1000" s="10" t="s">
        <v>109</v>
      </c>
      <c r="STO1000" s="10" t="s">
        <v>109</v>
      </c>
      <c r="STP1000" s="10" t="s">
        <v>109</v>
      </c>
      <c r="STQ1000" s="10" t="s">
        <v>109</v>
      </c>
      <c r="STR1000" s="10" t="s">
        <v>109</v>
      </c>
      <c r="STS1000" s="10" t="s">
        <v>109</v>
      </c>
      <c r="STT1000" s="10" t="s">
        <v>109</v>
      </c>
      <c r="STU1000" s="10" t="s">
        <v>109</v>
      </c>
      <c r="STV1000" s="10" t="s">
        <v>109</v>
      </c>
      <c r="STW1000" s="10" t="s">
        <v>109</v>
      </c>
      <c r="STX1000" s="10" t="s">
        <v>109</v>
      </c>
      <c r="STY1000" s="10" t="s">
        <v>109</v>
      </c>
      <c r="STZ1000" s="10" t="s">
        <v>109</v>
      </c>
      <c r="SUA1000" s="10" t="s">
        <v>109</v>
      </c>
      <c r="SUB1000" s="10" t="s">
        <v>109</v>
      </c>
      <c r="SUC1000" s="10" t="s">
        <v>109</v>
      </c>
      <c r="SUD1000" s="10" t="s">
        <v>109</v>
      </c>
      <c r="SUE1000" s="10" t="s">
        <v>109</v>
      </c>
      <c r="SUF1000" s="10" t="s">
        <v>109</v>
      </c>
      <c r="SUG1000" s="10" t="s">
        <v>109</v>
      </c>
      <c r="SUH1000" s="10" t="s">
        <v>109</v>
      </c>
      <c r="SUI1000" s="10" t="s">
        <v>109</v>
      </c>
      <c r="SUJ1000" s="10" t="s">
        <v>109</v>
      </c>
      <c r="SUK1000" s="10" t="s">
        <v>109</v>
      </c>
      <c r="SUL1000" s="10" t="s">
        <v>109</v>
      </c>
      <c r="SUM1000" s="10" t="s">
        <v>109</v>
      </c>
      <c r="SUN1000" s="10" t="s">
        <v>109</v>
      </c>
      <c r="SUO1000" s="10" t="s">
        <v>109</v>
      </c>
      <c r="SUP1000" s="10" t="s">
        <v>109</v>
      </c>
      <c r="SUQ1000" s="10" t="s">
        <v>109</v>
      </c>
      <c r="SUR1000" s="10" t="s">
        <v>109</v>
      </c>
      <c r="SUS1000" s="10" t="s">
        <v>109</v>
      </c>
      <c r="SUT1000" s="10" t="s">
        <v>109</v>
      </c>
      <c r="SUU1000" s="10" t="s">
        <v>109</v>
      </c>
      <c r="SUV1000" s="10" t="s">
        <v>109</v>
      </c>
      <c r="SUW1000" s="10" t="s">
        <v>109</v>
      </c>
      <c r="SUX1000" s="10" t="s">
        <v>109</v>
      </c>
      <c r="SUY1000" s="10" t="s">
        <v>109</v>
      </c>
      <c r="SUZ1000" s="10" t="s">
        <v>109</v>
      </c>
      <c r="SVA1000" s="10" t="s">
        <v>109</v>
      </c>
      <c r="SVB1000" s="10" t="s">
        <v>109</v>
      </c>
      <c r="SVC1000" s="10" t="s">
        <v>109</v>
      </c>
      <c r="SVD1000" s="10" t="s">
        <v>109</v>
      </c>
      <c r="SVE1000" s="10" t="s">
        <v>109</v>
      </c>
      <c r="SVF1000" s="10" t="s">
        <v>109</v>
      </c>
      <c r="SVG1000" s="10" t="s">
        <v>109</v>
      </c>
      <c r="SVH1000" s="10" t="s">
        <v>109</v>
      </c>
      <c r="SVI1000" s="10" t="s">
        <v>109</v>
      </c>
      <c r="SVJ1000" s="10" t="s">
        <v>109</v>
      </c>
      <c r="SVK1000" s="10" t="s">
        <v>109</v>
      </c>
      <c r="SVL1000" s="10" t="s">
        <v>109</v>
      </c>
      <c r="SVM1000" s="10" t="s">
        <v>109</v>
      </c>
      <c r="SVN1000" s="10" t="s">
        <v>109</v>
      </c>
      <c r="SVO1000" s="10" t="s">
        <v>109</v>
      </c>
      <c r="SVP1000" s="10" t="s">
        <v>109</v>
      </c>
      <c r="SVQ1000" s="10" t="s">
        <v>109</v>
      </c>
      <c r="SVR1000" s="10" t="s">
        <v>109</v>
      </c>
      <c r="SVS1000" s="10" t="s">
        <v>109</v>
      </c>
      <c r="SVT1000" s="10" t="s">
        <v>109</v>
      </c>
      <c r="SVU1000" s="10" t="s">
        <v>109</v>
      </c>
      <c r="SVV1000" s="10" t="s">
        <v>109</v>
      </c>
      <c r="SVW1000" s="10" t="s">
        <v>109</v>
      </c>
      <c r="SVX1000" s="10" t="s">
        <v>109</v>
      </c>
      <c r="SVY1000" s="10" t="s">
        <v>109</v>
      </c>
      <c r="SVZ1000" s="10" t="s">
        <v>109</v>
      </c>
      <c r="SWA1000" s="10" t="s">
        <v>109</v>
      </c>
      <c r="SWB1000" s="10" t="s">
        <v>109</v>
      </c>
      <c r="SWC1000" s="10" t="s">
        <v>109</v>
      </c>
      <c r="SWD1000" s="10" t="s">
        <v>109</v>
      </c>
      <c r="SWE1000" s="10" t="s">
        <v>109</v>
      </c>
      <c r="SWF1000" s="10" t="s">
        <v>109</v>
      </c>
      <c r="SWG1000" s="10" t="s">
        <v>109</v>
      </c>
      <c r="SWH1000" s="10" t="s">
        <v>109</v>
      </c>
      <c r="SWI1000" s="10" t="s">
        <v>109</v>
      </c>
      <c r="SWJ1000" s="10" t="s">
        <v>109</v>
      </c>
      <c r="SWK1000" s="10" t="s">
        <v>109</v>
      </c>
      <c r="SWL1000" s="10" t="s">
        <v>109</v>
      </c>
      <c r="SWM1000" s="10" t="s">
        <v>109</v>
      </c>
      <c r="SWN1000" s="10" t="s">
        <v>109</v>
      </c>
      <c r="SWO1000" s="10" t="s">
        <v>109</v>
      </c>
      <c r="SWP1000" s="10" t="s">
        <v>109</v>
      </c>
      <c r="SWQ1000" s="10" t="s">
        <v>109</v>
      </c>
      <c r="SWR1000" s="10" t="s">
        <v>109</v>
      </c>
      <c r="SWS1000" s="10" t="s">
        <v>109</v>
      </c>
      <c r="SWT1000" s="10" t="s">
        <v>109</v>
      </c>
      <c r="SWU1000" s="10" t="s">
        <v>109</v>
      </c>
      <c r="SWV1000" s="10" t="s">
        <v>109</v>
      </c>
      <c r="SWW1000" s="10" t="s">
        <v>109</v>
      </c>
      <c r="SWX1000" s="10" t="s">
        <v>109</v>
      </c>
      <c r="SWY1000" s="10" t="s">
        <v>109</v>
      </c>
      <c r="SWZ1000" s="10" t="s">
        <v>109</v>
      </c>
      <c r="SXA1000" s="10" t="s">
        <v>109</v>
      </c>
      <c r="SXB1000" s="10" t="s">
        <v>109</v>
      </c>
      <c r="SXC1000" s="10" t="s">
        <v>109</v>
      </c>
      <c r="SXD1000" s="10" t="s">
        <v>109</v>
      </c>
      <c r="SXE1000" s="10" t="s">
        <v>109</v>
      </c>
      <c r="SXF1000" s="10" t="s">
        <v>109</v>
      </c>
      <c r="SXG1000" s="10" t="s">
        <v>109</v>
      </c>
      <c r="SXH1000" s="10" t="s">
        <v>109</v>
      </c>
      <c r="SXI1000" s="10" t="s">
        <v>109</v>
      </c>
      <c r="SXJ1000" s="10" t="s">
        <v>109</v>
      </c>
      <c r="SXK1000" s="10" t="s">
        <v>109</v>
      </c>
      <c r="SXL1000" s="10" t="s">
        <v>109</v>
      </c>
      <c r="SXM1000" s="10" t="s">
        <v>109</v>
      </c>
      <c r="SXN1000" s="10" t="s">
        <v>109</v>
      </c>
      <c r="SXO1000" s="10" t="s">
        <v>109</v>
      </c>
      <c r="SXP1000" s="10" t="s">
        <v>109</v>
      </c>
      <c r="SXQ1000" s="10" t="s">
        <v>109</v>
      </c>
      <c r="SXR1000" s="10" t="s">
        <v>109</v>
      </c>
      <c r="SXS1000" s="10" t="s">
        <v>109</v>
      </c>
      <c r="SXT1000" s="10" t="s">
        <v>109</v>
      </c>
      <c r="SXU1000" s="10" t="s">
        <v>109</v>
      </c>
      <c r="SXV1000" s="10" t="s">
        <v>109</v>
      </c>
      <c r="SXW1000" s="10" t="s">
        <v>109</v>
      </c>
      <c r="SXX1000" s="10" t="s">
        <v>109</v>
      </c>
      <c r="SXY1000" s="10" t="s">
        <v>109</v>
      </c>
      <c r="SXZ1000" s="10" t="s">
        <v>109</v>
      </c>
      <c r="SYA1000" s="10" t="s">
        <v>109</v>
      </c>
      <c r="SYB1000" s="10" t="s">
        <v>109</v>
      </c>
      <c r="SYC1000" s="10" t="s">
        <v>109</v>
      </c>
      <c r="SYD1000" s="10" t="s">
        <v>109</v>
      </c>
      <c r="SYE1000" s="10" t="s">
        <v>109</v>
      </c>
      <c r="SYF1000" s="10" t="s">
        <v>109</v>
      </c>
      <c r="SYG1000" s="10" t="s">
        <v>109</v>
      </c>
      <c r="SYH1000" s="10" t="s">
        <v>109</v>
      </c>
      <c r="SYI1000" s="10" t="s">
        <v>109</v>
      </c>
      <c r="SYJ1000" s="10" t="s">
        <v>109</v>
      </c>
      <c r="SYK1000" s="10" t="s">
        <v>109</v>
      </c>
      <c r="SYL1000" s="10" t="s">
        <v>109</v>
      </c>
      <c r="SYM1000" s="10" t="s">
        <v>109</v>
      </c>
      <c r="SYN1000" s="10" t="s">
        <v>109</v>
      </c>
      <c r="SYO1000" s="10" t="s">
        <v>109</v>
      </c>
      <c r="SYP1000" s="10" t="s">
        <v>109</v>
      </c>
      <c r="SYQ1000" s="10" t="s">
        <v>109</v>
      </c>
      <c r="SYR1000" s="10" t="s">
        <v>109</v>
      </c>
      <c r="SYS1000" s="10" t="s">
        <v>109</v>
      </c>
      <c r="SYT1000" s="10" t="s">
        <v>109</v>
      </c>
      <c r="SYU1000" s="10" t="s">
        <v>109</v>
      </c>
      <c r="SYV1000" s="10" t="s">
        <v>109</v>
      </c>
      <c r="SYW1000" s="10" t="s">
        <v>109</v>
      </c>
      <c r="SYX1000" s="10" t="s">
        <v>109</v>
      </c>
      <c r="SYY1000" s="10" t="s">
        <v>109</v>
      </c>
      <c r="SYZ1000" s="10" t="s">
        <v>109</v>
      </c>
      <c r="SZA1000" s="10" t="s">
        <v>109</v>
      </c>
      <c r="SZB1000" s="10" t="s">
        <v>109</v>
      </c>
      <c r="SZC1000" s="10" t="s">
        <v>109</v>
      </c>
      <c r="SZD1000" s="10" t="s">
        <v>109</v>
      </c>
      <c r="SZE1000" s="10" t="s">
        <v>109</v>
      </c>
      <c r="SZF1000" s="10" t="s">
        <v>109</v>
      </c>
      <c r="SZG1000" s="10" t="s">
        <v>109</v>
      </c>
      <c r="SZH1000" s="10" t="s">
        <v>109</v>
      </c>
      <c r="SZI1000" s="10" t="s">
        <v>109</v>
      </c>
      <c r="SZJ1000" s="10" t="s">
        <v>109</v>
      </c>
      <c r="SZK1000" s="10" t="s">
        <v>109</v>
      </c>
      <c r="SZL1000" s="10" t="s">
        <v>109</v>
      </c>
      <c r="SZM1000" s="10" t="s">
        <v>109</v>
      </c>
      <c r="SZN1000" s="10" t="s">
        <v>109</v>
      </c>
      <c r="SZO1000" s="10" t="s">
        <v>109</v>
      </c>
      <c r="SZP1000" s="10" t="s">
        <v>109</v>
      </c>
      <c r="SZQ1000" s="10" t="s">
        <v>109</v>
      </c>
      <c r="SZR1000" s="10" t="s">
        <v>109</v>
      </c>
      <c r="SZS1000" s="10" t="s">
        <v>109</v>
      </c>
      <c r="SZT1000" s="10" t="s">
        <v>109</v>
      </c>
      <c r="SZU1000" s="10" t="s">
        <v>109</v>
      </c>
      <c r="SZV1000" s="10" t="s">
        <v>109</v>
      </c>
      <c r="SZW1000" s="10" t="s">
        <v>109</v>
      </c>
      <c r="SZX1000" s="10" t="s">
        <v>109</v>
      </c>
      <c r="SZY1000" s="10" t="s">
        <v>109</v>
      </c>
      <c r="SZZ1000" s="10" t="s">
        <v>109</v>
      </c>
      <c r="TAA1000" s="10" t="s">
        <v>109</v>
      </c>
      <c r="TAB1000" s="10" t="s">
        <v>109</v>
      </c>
      <c r="TAC1000" s="10" t="s">
        <v>109</v>
      </c>
      <c r="TAD1000" s="10" t="s">
        <v>109</v>
      </c>
      <c r="TAE1000" s="10" t="s">
        <v>109</v>
      </c>
      <c r="TAF1000" s="10" t="s">
        <v>109</v>
      </c>
      <c r="TAG1000" s="10" t="s">
        <v>109</v>
      </c>
      <c r="TAH1000" s="10" t="s">
        <v>109</v>
      </c>
      <c r="TAI1000" s="10" t="s">
        <v>109</v>
      </c>
      <c r="TAJ1000" s="10" t="s">
        <v>109</v>
      </c>
      <c r="TAK1000" s="10" t="s">
        <v>109</v>
      </c>
      <c r="TAL1000" s="10" t="s">
        <v>109</v>
      </c>
      <c r="TAM1000" s="10" t="s">
        <v>109</v>
      </c>
      <c r="TAN1000" s="10" t="s">
        <v>109</v>
      </c>
      <c r="TAO1000" s="10" t="s">
        <v>109</v>
      </c>
      <c r="TAP1000" s="10" t="s">
        <v>109</v>
      </c>
      <c r="TAQ1000" s="10" t="s">
        <v>109</v>
      </c>
      <c r="TAR1000" s="10" t="s">
        <v>109</v>
      </c>
      <c r="TAS1000" s="10" t="s">
        <v>109</v>
      </c>
      <c r="TAT1000" s="10" t="s">
        <v>109</v>
      </c>
      <c r="TAU1000" s="10" t="s">
        <v>109</v>
      </c>
      <c r="TAV1000" s="10" t="s">
        <v>109</v>
      </c>
      <c r="TAW1000" s="10" t="s">
        <v>109</v>
      </c>
      <c r="TAX1000" s="10" t="s">
        <v>109</v>
      </c>
      <c r="TAY1000" s="10" t="s">
        <v>109</v>
      </c>
      <c r="TAZ1000" s="10" t="s">
        <v>109</v>
      </c>
      <c r="TBA1000" s="10" t="s">
        <v>109</v>
      </c>
      <c r="TBB1000" s="10" t="s">
        <v>109</v>
      </c>
      <c r="TBC1000" s="10" t="s">
        <v>109</v>
      </c>
      <c r="TBD1000" s="10" t="s">
        <v>109</v>
      </c>
      <c r="TBE1000" s="10" t="s">
        <v>109</v>
      </c>
      <c r="TBF1000" s="10" t="s">
        <v>109</v>
      </c>
      <c r="TBG1000" s="10" t="s">
        <v>109</v>
      </c>
      <c r="TBH1000" s="10" t="s">
        <v>109</v>
      </c>
      <c r="TBI1000" s="10" t="s">
        <v>109</v>
      </c>
      <c r="TBJ1000" s="10" t="s">
        <v>109</v>
      </c>
      <c r="TBK1000" s="10" t="s">
        <v>109</v>
      </c>
      <c r="TBL1000" s="10" t="s">
        <v>109</v>
      </c>
      <c r="TBM1000" s="10" t="s">
        <v>109</v>
      </c>
      <c r="TBN1000" s="10" t="s">
        <v>109</v>
      </c>
      <c r="TBO1000" s="10" t="s">
        <v>109</v>
      </c>
      <c r="TBP1000" s="10" t="s">
        <v>109</v>
      </c>
      <c r="TBQ1000" s="10" t="s">
        <v>109</v>
      </c>
      <c r="TBR1000" s="10" t="s">
        <v>109</v>
      </c>
      <c r="TBS1000" s="10" t="s">
        <v>109</v>
      </c>
      <c r="TBT1000" s="10" t="s">
        <v>109</v>
      </c>
      <c r="TBU1000" s="10" t="s">
        <v>109</v>
      </c>
      <c r="TBV1000" s="10" t="s">
        <v>109</v>
      </c>
      <c r="TBW1000" s="10" t="s">
        <v>109</v>
      </c>
      <c r="TBX1000" s="10" t="s">
        <v>109</v>
      </c>
      <c r="TBY1000" s="10" t="s">
        <v>109</v>
      </c>
      <c r="TBZ1000" s="10" t="s">
        <v>109</v>
      </c>
      <c r="TCA1000" s="10" t="s">
        <v>109</v>
      </c>
      <c r="TCB1000" s="10" t="s">
        <v>109</v>
      </c>
      <c r="TCC1000" s="10" t="s">
        <v>109</v>
      </c>
      <c r="TCD1000" s="10" t="s">
        <v>109</v>
      </c>
      <c r="TCE1000" s="10" t="s">
        <v>109</v>
      </c>
      <c r="TCF1000" s="10" t="s">
        <v>109</v>
      </c>
      <c r="TCG1000" s="10" t="s">
        <v>109</v>
      </c>
      <c r="TCH1000" s="10" t="s">
        <v>109</v>
      </c>
      <c r="TCI1000" s="10" t="s">
        <v>109</v>
      </c>
      <c r="TCJ1000" s="10" t="s">
        <v>109</v>
      </c>
      <c r="TCK1000" s="10" t="s">
        <v>109</v>
      </c>
      <c r="TCL1000" s="10" t="s">
        <v>109</v>
      </c>
      <c r="TCM1000" s="10" t="s">
        <v>109</v>
      </c>
      <c r="TCN1000" s="10" t="s">
        <v>109</v>
      </c>
      <c r="TCO1000" s="10" t="s">
        <v>109</v>
      </c>
      <c r="TCP1000" s="10" t="s">
        <v>109</v>
      </c>
      <c r="TCQ1000" s="10" t="s">
        <v>109</v>
      </c>
      <c r="TCR1000" s="10" t="s">
        <v>109</v>
      </c>
      <c r="TCS1000" s="10" t="s">
        <v>109</v>
      </c>
      <c r="TCT1000" s="10" t="s">
        <v>109</v>
      </c>
      <c r="TCU1000" s="10" t="s">
        <v>109</v>
      </c>
      <c r="TCV1000" s="10" t="s">
        <v>109</v>
      </c>
      <c r="TCW1000" s="10" t="s">
        <v>109</v>
      </c>
      <c r="TCX1000" s="10" t="s">
        <v>109</v>
      </c>
      <c r="TCY1000" s="10" t="s">
        <v>109</v>
      </c>
      <c r="TCZ1000" s="10" t="s">
        <v>109</v>
      </c>
      <c r="TDA1000" s="10" t="s">
        <v>109</v>
      </c>
      <c r="TDB1000" s="10" t="s">
        <v>109</v>
      </c>
      <c r="TDC1000" s="10" t="s">
        <v>109</v>
      </c>
      <c r="TDD1000" s="10" t="s">
        <v>109</v>
      </c>
      <c r="TDE1000" s="10" t="s">
        <v>109</v>
      </c>
      <c r="TDF1000" s="10" t="s">
        <v>109</v>
      </c>
      <c r="TDG1000" s="10" t="s">
        <v>109</v>
      </c>
      <c r="TDH1000" s="10" t="s">
        <v>109</v>
      </c>
      <c r="TDI1000" s="10" t="s">
        <v>109</v>
      </c>
      <c r="TDJ1000" s="10" t="s">
        <v>109</v>
      </c>
      <c r="TDK1000" s="10" t="s">
        <v>109</v>
      </c>
      <c r="TDL1000" s="10" t="s">
        <v>109</v>
      </c>
      <c r="TDM1000" s="10" t="s">
        <v>109</v>
      </c>
      <c r="TDN1000" s="10" t="s">
        <v>109</v>
      </c>
      <c r="TDO1000" s="10" t="s">
        <v>109</v>
      </c>
      <c r="TDP1000" s="10" t="s">
        <v>109</v>
      </c>
      <c r="TDQ1000" s="10" t="s">
        <v>109</v>
      </c>
      <c r="TDR1000" s="10" t="s">
        <v>109</v>
      </c>
      <c r="TDS1000" s="10" t="s">
        <v>109</v>
      </c>
      <c r="TDT1000" s="10" t="s">
        <v>109</v>
      </c>
      <c r="TDU1000" s="10" t="s">
        <v>109</v>
      </c>
      <c r="TDV1000" s="10" t="s">
        <v>109</v>
      </c>
      <c r="TDW1000" s="10" t="s">
        <v>109</v>
      </c>
      <c r="TDX1000" s="10" t="s">
        <v>109</v>
      </c>
      <c r="TDY1000" s="10" t="s">
        <v>109</v>
      </c>
      <c r="TDZ1000" s="10" t="s">
        <v>109</v>
      </c>
      <c r="TEA1000" s="10" t="s">
        <v>109</v>
      </c>
      <c r="TEB1000" s="10" t="s">
        <v>109</v>
      </c>
      <c r="TEC1000" s="10" t="s">
        <v>109</v>
      </c>
      <c r="TED1000" s="10" t="s">
        <v>109</v>
      </c>
      <c r="TEE1000" s="10" t="s">
        <v>109</v>
      </c>
      <c r="TEF1000" s="10" t="s">
        <v>109</v>
      </c>
      <c r="TEG1000" s="10" t="s">
        <v>109</v>
      </c>
      <c r="TEH1000" s="10" t="s">
        <v>109</v>
      </c>
      <c r="TEI1000" s="10" t="s">
        <v>109</v>
      </c>
      <c r="TEJ1000" s="10" t="s">
        <v>109</v>
      </c>
      <c r="TEK1000" s="10" t="s">
        <v>109</v>
      </c>
      <c r="TEL1000" s="10" t="s">
        <v>109</v>
      </c>
      <c r="TEM1000" s="10" t="s">
        <v>109</v>
      </c>
      <c r="TEN1000" s="10" t="s">
        <v>109</v>
      </c>
      <c r="TEO1000" s="10" t="s">
        <v>109</v>
      </c>
      <c r="TEP1000" s="10" t="s">
        <v>109</v>
      </c>
      <c r="TEQ1000" s="10" t="s">
        <v>109</v>
      </c>
      <c r="TER1000" s="10" t="s">
        <v>109</v>
      </c>
      <c r="TES1000" s="10" t="s">
        <v>109</v>
      </c>
      <c r="TET1000" s="10" t="s">
        <v>109</v>
      </c>
      <c r="TEU1000" s="10" t="s">
        <v>109</v>
      </c>
      <c r="TEV1000" s="10" t="s">
        <v>109</v>
      </c>
      <c r="TEW1000" s="10" t="s">
        <v>109</v>
      </c>
      <c r="TEX1000" s="10" t="s">
        <v>109</v>
      </c>
      <c r="TEY1000" s="10" t="s">
        <v>109</v>
      </c>
      <c r="TEZ1000" s="10" t="s">
        <v>109</v>
      </c>
      <c r="TFA1000" s="10" t="s">
        <v>109</v>
      </c>
      <c r="TFB1000" s="10" t="s">
        <v>109</v>
      </c>
      <c r="TFC1000" s="10" t="s">
        <v>109</v>
      </c>
      <c r="TFD1000" s="10" t="s">
        <v>109</v>
      </c>
      <c r="TFE1000" s="10" t="s">
        <v>109</v>
      </c>
      <c r="TFF1000" s="10" t="s">
        <v>109</v>
      </c>
      <c r="TFG1000" s="10" t="s">
        <v>109</v>
      </c>
      <c r="TFH1000" s="10" t="s">
        <v>109</v>
      </c>
      <c r="TFI1000" s="10" t="s">
        <v>109</v>
      </c>
      <c r="TFJ1000" s="10" t="s">
        <v>109</v>
      </c>
      <c r="TFK1000" s="10" t="s">
        <v>109</v>
      </c>
      <c r="TFL1000" s="10" t="s">
        <v>109</v>
      </c>
      <c r="TFM1000" s="10" t="s">
        <v>109</v>
      </c>
      <c r="TFN1000" s="10" t="s">
        <v>109</v>
      </c>
      <c r="TFO1000" s="10" t="s">
        <v>109</v>
      </c>
      <c r="TFP1000" s="10" t="s">
        <v>109</v>
      </c>
      <c r="TFQ1000" s="10" t="s">
        <v>109</v>
      </c>
      <c r="TFR1000" s="10" t="s">
        <v>109</v>
      </c>
      <c r="TFS1000" s="10" t="s">
        <v>109</v>
      </c>
      <c r="TFT1000" s="10" t="s">
        <v>109</v>
      </c>
      <c r="TFU1000" s="10" t="s">
        <v>109</v>
      </c>
      <c r="TFV1000" s="10" t="s">
        <v>109</v>
      </c>
      <c r="TFW1000" s="10" t="s">
        <v>109</v>
      </c>
      <c r="TFX1000" s="10" t="s">
        <v>109</v>
      </c>
      <c r="TFY1000" s="10" t="s">
        <v>109</v>
      </c>
      <c r="TFZ1000" s="10" t="s">
        <v>109</v>
      </c>
      <c r="TGA1000" s="10" t="s">
        <v>109</v>
      </c>
      <c r="TGB1000" s="10" t="s">
        <v>109</v>
      </c>
      <c r="TGC1000" s="10" t="s">
        <v>109</v>
      </c>
      <c r="TGD1000" s="10" t="s">
        <v>109</v>
      </c>
      <c r="TGE1000" s="10" t="s">
        <v>109</v>
      </c>
      <c r="TGF1000" s="10" t="s">
        <v>109</v>
      </c>
      <c r="TGG1000" s="10" t="s">
        <v>109</v>
      </c>
      <c r="TGH1000" s="10" t="s">
        <v>109</v>
      </c>
      <c r="TGI1000" s="10" t="s">
        <v>109</v>
      </c>
      <c r="TGJ1000" s="10" t="s">
        <v>109</v>
      </c>
      <c r="TGK1000" s="10" t="s">
        <v>109</v>
      </c>
      <c r="TGL1000" s="10" t="s">
        <v>109</v>
      </c>
      <c r="TGM1000" s="10" t="s">
        <v>109</v>
      </c>
      <c r="TGN1000" s="10" t="s">
        <v>109</v>
      </c>
      <c r="TGO1000" s="10" t="s">
        <v>109</v>
      </c>
      <c r="TGP1000" s="10" t="s">
        <v>109</v>
      </c>
      <c r="TGQ1000" s="10" t="s">
        <v>109</v>
      </c>
      <c r="TGR1000" s="10" t="s">
        <v>109</v>
      </c>
      <c r="TGS1000" s="10" t="s">
        <v>109</v>
      </c>
      <c r="TGT1000" s="10" t="s">
        <v>109</v>
      </c>
      <c r="TGU1000" s="10" t="s">
        <v>109</v>
      </c>
      <c r="TGV1000" s="10" t="s">
        <v>109</v>
      </c>
      <c r="TGW1000" s="10" t="s">
        <v>109</v>
      </c>
      <c r="TGX1000" s="10" t="s">
        <v>109</v>
      </c>
      <c r="TGY1000" s="10" t="s">
        <v>109</v>
      </c>
      <c r="TGZ1000" s="10" t="s">
        <v>109</v>
      </c>
      <c r="THA1000" s="10" t="s">
        <v>109</v>
      </c>
      <c r="THB1000" s="10" t="s">
        <v>109</v>
      </c>
      <c r="THC1000" s="10" t="s">
        <v>109</v>
      </c>
      <c r="THD1000" s="10" t="s">
        <v>109</v>
      </c>
      <c r="THE1000" s="10" t="s">
        <v>109</v>
      </c>
      <c r="THF1000" s="10" t="s">
        <v>109</v>
      </c>
      <c r="THG1000" s="10" t="s">
        <v>109</v>
      </c>
      <c r="THH1000" s="10" t="s">
        <v>109</v>
      </c>
      <c r="THI1000" s="10" t="s">
        <v>109</v>
      </c>
      <c r="THJ1000" s="10" t="s">
        <v>109</v>
      </c>
      <c r="THK1000" s="10" t="s">
        <v>109</v>
      </c>
      <c r="THL1000" s="10" t="s">
        <v>109</v>
      </c>
      <c r="THM1000" s="10" t="s">
        <v>109</v>
      </c>
      <c r="THN1000" s="10" t="s">
        <v>109</v>
      </c>
      <c r="THO1000" s="10" t="s">
        <v>109</v>
      </c>
      <c r="THP1000" s="10" t="s">
        <v>109</v>
      </c>
      <c r="THQ1000" s="10" t="s">
        <v>109</v>
      </c>
      <c r="THR1000" s="10" t="s">
        <v>109</v>
      </c>
      <c r="THS1000" s="10" t="s">
        <v>109</v>
      </c>
      <c r="THT1000" s="10" t="s">
        <v>109</v>
      </c>
      <c r="THU1000" s="10" t="s">
        <v>109</v>
      </c>
      <c r="THV1000" s="10" t="s">
        <v>109</v>
      </c>
      <c r="THW1000" s="10" t="s">
        <v>109</v>
      </c>
      <c r="THX1000" s="10" t="s">
        <v>109</v>
      </c>
      <c r="THY1000" s="10" t="s">
        <v>109</v>
      </c>
      <c r="THZ1000" s="10" t="s">
        <v>109</v>
      </c>
      <c r="TIA1000" s="10" t="s">
        <v>109</v>
      </c>
      <c r="TIB1000" s="10" t="s">
        <v>109</v>
      </c>
      <c r="TIC1000" s="10" t="s">
        <v>109</v>
      </c>
      <c r="TID1000" s="10" t="s">
        <v>109</v>
      </c>
      <c r="TIE1000" s="10" t="s">
        <v>109</v>
      </c>
      <c r="TIF1000" s="10" t="s">
        <v>109</v>
      </c>
      <c r="TIG1000" s="10" t="s">
        <v>109</v>
      </c>
      <c r="TIH1000" s="10" t="s">
        <v>109</v>
      </c>
      <c r="TII1000" s="10" t="s">
        <v>109</v>
      </c>
      <c r="TIJ1000" s="10" t="s">
        <v>109</v>
      </c>
      <c r="TIK1000" s="10" t="s">
        <v>109</v>
      </c>
      <c r="TIL1000" s="10" t="s">
        <v>109</v>
      </c>
      <c r="TIM1000" s="10" t="s">
        <v>109</v>
      </c>
      <c r="TIN1000" s="10" t="s">
        <v>109</v>
      </c>
      <c r="TIO1000" s="10" t="s">
        <v>109</v>
      </c>
      <c r="TIP1000" s="10" t="s">
        <v>109</v>
      </c>
      <c r="TIQ1000" s="10" t="s">
        <v>109</v>
      </c>
      <c r="TIR1000" s="10" t="s">
        <v>109</v>
      </c>
      <c r="TIS1000" s="10" t="s">
        <v>109</v>
      </c>
      <c r="TIT1000" s="10" t="s">
        <v>109</v>
      </c>
      <c r="TIU1000" s="10" t="s">
        <v>109</v>
      </c>
      <c r="TIV1000" s="10" t="s">
        <v>109</v>
      </c>
      <c r="TIW1000" s="10" t="s">
        <v>109</v>
      </c>
      <c r="TIX1000" s="10" t="s">
        <v>109</v>
      </c>
      <c r="TIY1000" s="10" t="s">
        <v>109</v>
      </c>
      <c r="TIZ1000" s="10" t="s">
        <v>109</v>
      </c>
      <c r="TJA1000" s="10" t="s">
        <v>109</v>
      </c>
      <c r="TJB1000" s="10" t="s">
        <v>109</v>
      </c>
      <c r="TJC1000" s="10" t="s">
        <v>109</v>
      </c>
      <c r="TJD1000" s="10" t="s">
        <v>109</v>
      </c>
      <c r="TJE1000" s="10" t="s">
        <v>109</v>
      </c>
      <c r="TJF1000" s="10" t="s">
        <v>109</v>
      </c>
      <c r="TJG1000" s="10" t="s">
        <v>109</v>
      </c>
      <c r="TJH1000" s="10" t="s">
        <v>109</v>
      </c>
      <c r="TJI1000" s="10" t="s">
        <v>109</v>
      </c>
      <c r="TJJ1000" s="10" t="s">
        <v>109</v>
      </c>
      <c r="TJK1000" s="10" t="s">
        <v>109</v>
      </c>
      <c r="TJL1000" s="10" t="s">
        <v>109</v>
      </c>
      <c r="TJM1000" s="10" t="s">
        <v>109</v>
      </c>
      <c r="TJN1000" s="10" t="s">
        <v>109</v>
      </c>
      <c r="TJO1000" s="10" t="s">
        <v>109</v>
      </c>
      <c r="TJP1000" s="10" t="s">
        <v>109</v>
      </c>
      <c r="TJQ1000" s="10" t="s">
        <v>109</v>
      </c>
      <c r="TJR1000" s="10" t="s">
        <v>109</v>
      </c>
      <c r="TJS1000" s="10" t="s">
        <v>109</v>
      </c>
      <c r="TJT1000" s="10" t="s">
        <v>109</v>
      </c>
      <c r="TJU1000" s="10" t="s">
        <v>109</v>
      </c>
      <c r="TJV1000" s="10" t="s">
        <v>109</v>
      </c>
      <c r="TJW1000" s="10" t="s">
        <v>109</v>
      </c>
      <c r="TJX1000" s="10" t="s">
        <v>109</v>
      </c>
      <c r="TJY1000" s="10" t="s">
        <v>109</v>
      </c>
      <c r="TJZ1000" s="10" t="s">
        <v>109</v>
      </c>
      <c r="TKA1000" s="10" t="s">
        <v>109</v>
      </c>
      <c r="TKB1000" s="10" t="s">
        <v>109</v>
      </c>
      <c r="TKC1000" s="10" t="s">
        <v>109</v>
      </c>
      <c r="TKD1000" s="10" t="s">
        <v>109</v>
      </c>
      <c r="TKE1000" s="10" t="s">
        <v>109</v>
      </c>
      <c r="TKF1000" s="10" t="s">
        <v>109</v>
      </c>
      <c r="TKG1000" s="10" t="s">
        <v>109</v>
      </c>
      <c r="TKH1000" s="10" t="s">
        <v>109</v>
      </c>
      <c r="TKI1000" s="10" t="s">
        <v>109</v>
      </c>
      <c r="TKJ1000" s="10" t="s">
        <v>109</v>
      </c>
      <c r="TKK1000" s="10" t="s">
        <v>109</v>
      </c>
      <c r="TKL1000" s="10" t="s">
        <v>109</v>
      </c>
      <c r="TKM1000" s="10" t="s">
        <v>109</v>
      </c>
      <c r="TKN1000" s="10" t="s">
        <v>109</v>
      </c>
      <c r="TKO1000" s="10" t="s">
        <v>109</v>
      </c>
      <c r="TKP1000" s="10" t="s">
        <v>109</v>
      </c>
      <c r="TKQ1000" s="10" t="s">
        <v>109</v>
      </c>
      <c r="TKR1000" s="10" t="s">
        <v>109</v>
      </c>
      <c r="TKS1000" s="10" t="s">
        <v>109</v>
      </c>
      <c r="TKT1000" s="10" t="s">
        <v>109</v>
      </c>
      <c r="TKU1000" s="10" t="s">
        <v>109</v>
      </c>
      <c r="TKV1000" s="10" t="s">
        <v>109</v>
      </c>
      <c r="TKW1000" s="10" t="s">
        <v>109</v>
      </c>
      <c r="TKX1000" s="10" t="s">
        <v>109</v>
      </c>
      <c r="TKY1000" s="10" t="s">
        <v>109</v>
      </c>
      <c r="TKZ1000" s="10" t="s">
        <v>109</v>
      </c>
      <c r="TLA1000" s="10" t="s">
        <v>109</v>
      </c>
      <c r="TLB1000" s="10" t="s">
        <v>109</v>
      </c>
      <c r="TLC1000" s="10" t="s">
        <v>109</v>
      </c>
      <c r="TLD1000" s="10" t="s">
        <v>109</v>
      </c>
      <c r="TLE1000" s="10" t="s">
        <v>109</v>
      </c>
      <c r="TLF1000" s="10" t="s">
        <v>109</v>
      </c>
      <c r="TLG1000" s="10" t="s">
        <v>109</v>
      </c>
      <c r="TLH1000" s="10" t="s">
        <v>109</v>
      </c>
      <c r="TLI1000" s="10" t="s">
        <v>109</v>
      </c>
      <c r="TLJ1000" s="10" t="s">
        <v>109</v>
      </c>
      <c r="TLK1000" s="10" t="s">
        <v>109</v>
      </c>
      <c r="TLL1000" s="10" t="s">
        <v>109</v>
      </c>
      <c r="TLM1000" s="10" t="s">
        <v>109</v>
      </c>
      <c r="TLN1000" s="10" t="s">
        <v>109</v>
      </c>
      <c r="TLO1000" s="10" t="s">
        <v>109</v>
      </c>
      <c r="TLP1000" s="10" t="s">
        <v>109</v>
      </c>
      <c r="TLQ1000" s="10" t="s">
        <v>109</v>
      </c>
      <c r="TLR1000" s="10" t="s">
        <v>109</v>
      </c>
      <c r="TLS1000" s="10" t="s">
        <v>109</v>
      </c>
      <c r="TLT1000" s="10" t="s">
        <v>109</v>
      </c>
      <c r="TLU1000" s="10" t="s">
        <v>109</v>
      </c>
      <c r="TLV1000" s="10" t="s">
        <v>109</v>
      </c>
      <c r="TLW1000" s="10" t="s">
        <v>109</v>
      </c>
      <c r="TLX1000" s="10" t="s">
        <v>109</v>
      </c>
      <c r="TLY1000" s="10" t="s">
        <v>109</v>
      </c>
      <c r="TLZ1000" s="10" t="s">
        <v>109</v>
      </c>
      <c r="TMA1000" s="10" t="s">
        <v>109</v>
      </c>
      <c r="TMB1000" s="10" t="s">
        <v>109</v>
      </c>
      <c r="TMC1000" s="10" t="s">
        <v>109</v>
      </c>
      <c r="TMD1000" s="10" t="s">
        <v>109</v>
      </c>
      <c r="TME1000" s="10" t="s">
        <v>109</v>
      </c>
      <c r="TMF1000" s="10" t="s">
        <v>109</v>
      </c>
      <c r="TMG1000" s="10" t="s">
        <v>109</v>
      </c>
      <c r="TMH1000" s="10" t="s">
        <v>109</v>
      </c>
      <c r="TMI1000" s="10" t="s">
        <v>109</v>
      </c>
      <c r="TMJ1000" s="10" t="s">
        <v>109</v>
      </c>
      <c r="TMK1000" s="10" t="s">
        <v>109</v>
      </c>
      <c r="TML1000" s="10" t="s">
        <v>109</v>
      </c>
      <c r="TMM1000" s="10" t="s">
        <v>109</v>
      </c>
      <c r="TMN1000" s="10" t="s">
        <v>109</v>
      </c>
      <c r="TMO1000" s="10" t="s">
        <v>109</v>
      </c>
      <c r="TMP1000" s="10" t="s">
        <v>109</v>
      </c>
      <c r="TMQ1000" s="10" t="s">
        <v>109</v>
      </c>
      <c r="TMR1000" s="10" t="s">
        <v>109</v>
      </c>
      <c r="TMS1000" s="10" t="s">
        <v>109</v>
      </c>
      <c r="TMT1000" s="10" t="s">
        <v>109</v>
      </c>
      <c r="TMU1000" s="10" t="s">
        <v>109</v>
      </c>
      <c r="TMV1000" s="10" t="s">
        <v>109</v>
      </c>
      <c r="TMW1000" s="10" t="s">
        <v>109</v>
      </c>
      <c r="TMX1000" s="10" t="s">
        <v>109</v>
      </c>
      <c r="TMY1000" s="10" t="s">
        <v>109</v>
      </c>
      <c r="TMZ1000" s="10" t="s">
        <v>109</v>
      </c>
      <c r="TNA1000" s="10" t="s">
        <v>109</v>
      </c>
      <c r="TNB1000" s="10" t="s">
        <v>109</v>
      </c>
      <c r="TNC1000" s="10" t="s">
        <v>109</v>
      </c>
      <c r="TND1000" s="10" t="s">
        <v>109</v>
      </c>
      <c r="TNE1000" s="10" t="s">
        <v>109</v>
      </c>
      <c r="TNF1000" s="10" t="s">
        <v>109</v>
      </c>
      <c r="TNG1000" s="10" t="s">
        <v>109</v>
      </c>
      <c r="TNH1000" s="10" t="s">
        <v>109</v>
      </c>
      <c r="TNI1000" s="10" t="s">
        <v>109</v>
      </c>
      <c r="TNJ1000" s="10" t="s">
        <v>109</v>
      </c>
      <c r="TNK1000" s="10" t="s">
        <v>109</v>
      </c>
      <c r="TNL1000" s="10" t="s">
        <v>109</v>
      </c>
      <c r="TNM1000" s="10" t="s">
        <v>109</v>
      </c>
      <c r="TNN1000" s="10" t="s">
        <v>109</v>
      </c>
      <c r="TNO1000" s="10" t="s">
        <v>109</v>
      </c>
      <c r="TNP1000" s="10" t="s">
        <v>109</v>
      </c>
      <c r="TNQ1000" s="10" t="s">
        <v>109</v>
      </c>
      <c r="TNR1000" s="10" t="s">
        <v>109</v>
      </c>
      <c r="TNS1000" s="10" t="s">
        <v>109</v>
      </c>
      <c r="TNT1000" s="10" t="s">
        <v>109</v>
      </c>
      <c r="TNU1000" s="10" t="s">
        <v>109</v>
      </c>
      <c r="TNV1000" s="10" t="s">
        <v>109</v>
      </c>
      <c r="TNW1000" s="10" t="s">
        <v>109</v>
      </c>
      <c r="TNX1000" s="10" t="s">
        <v>109</v>
      </c>
      <c r="TNY1000" s="10" t="s">
        <v>109</v>
      </c>
      <c r="TNZ1000" s="10" t="s">
        <v>109</v>
      </c>
      <c r="TOA1000" s="10" t="s">
        <v>109</v>
      </c>
      <c r="TOB1000" s="10" t="s">
        <v>109</v>
      </c>
      <c r="TOC1000" s="10" t="s">
        <v>109</v>
      </c>
      <c r="TOD1000" s="10" t="s">
        <v>109</v>
      </c>
      <c r="TOE1000" s="10" t="s">
        <v>109</v>
      </c>
      <c r="TOF1000" s="10" t="s">
        <v>109</v>
      </c>
      <c r="TOG1000" s="10" t="s">
        <v>109</v>
      </c>
      <c r="TOH1000" s="10" t="s">
        <v>109</v>
      </c>
      <c r="TOI1000" s="10" t="s">
        <v>109</v>
      </c>
      <c r="TOJ1000" s="10" t="s">
        <v>109</v>
      </c>
      <c r="TOK1000" s="10" t="s">
        <v>109</v>
      </c>
      <c r="TOL1000" s="10" t="s">
        <v>109</v>
      </c>
      <c r="TOM1000" s="10" t="s">
        <v>109</v>
      </c>
      <c r="TON1000" s="10" t="s">
        <v>109</v>
      </c>
      <c r="TOO1000" s="10" t="s">
        <v>109</v>
      </c>
      <c r="TOP1000" s="10" t="s">
        <v>109</v>
      </c>
      <c r="TOQ1000" s="10" t="s">
        <v>109</v>
      </c>
      <c r="TOR1000" s="10" t="s">
        <v>109</v>
      </c>
      <c r="TOS1000" s="10" t="s">
        <v>109</v>
      </c>
      <c r="TOT1000" s="10" t="s">
        <v>109</v>
      </c>
      <c r="TOU1000" s="10" t="s">
        <v>109</v>
      </c>
      <c r="TOV1000" s="10" t="s">
        <v>109</v>
      </c>
      <c r="TOW1000" s="10" t="s">
        <v>109</v>
      </c>
      <c r="TOX1000" s="10" t="s">
        <v>109</v>
      </c>
      <c r="TOY1000" s="10" t="s">
        <v>109</v>
      </c>
      <c r="TOZ1000" s="10" t="s">
        <v>109</v>
      </c>
      <c r="TPA1000" s="10" t="s">
        <v>109</v>
      </c>
      <c r="TPB1000" s="10" t="s">
        <v>109</v>
      </c>
      <c r="TPC1000" s="10" t="s">
        <v>109</v>
      </c>
      <c r="TPD1000" s="10" t="s">
        <v>109</v>
      </c>
      <c r="TPE1000" s="10" t="s">
        <v>109</v>
      </c>
      <c r="TPF1000" s="10" t="s">
        <v>109</v>
      </c>
      <c r="TPG1000" s="10" t="s">
        <v>109</v>
      </c>
      <c r="TPH1000" s="10" t="s">
        <v>109</v>
      </c>
      <c r="TPI1000" s="10" t="s">
        <v>109</v>
      </c>
      <c r="TPJ1000" s="10" t="s">
        <v>109</v>
      </c>
      <c r="TPK1000" s="10" t="s">
        <v>109</v>
      </c>
      <c r="TPL1000" s="10" t="s">
        <v>109</v>
      </c>
      <c r="TPM1000" s="10" t="s">
        <v>109</v>
      </c>
      <c r="TPN1000" s="10" t="s">
        <v>109</v>
      </c>
      <c r="TPO1000" s="10" t="s">
        <v>109</v>
      </c>
      <c r="TPP1000" s="10" t="s">
        <v>109</v>
      </c>
      <c r="TPQ1000" s="10" t="s">
        <v>109</v>
      </c>
      <c r="TPR1000" s="10" t="s">
        <v>109</v>
      </c>
      <c r="TPS1000" s="10" t="s">
        <v>109</v>
      </c>
      <c r="TPT1000" s="10" t="s">
        <v>109</v>
      </c>
      <c r="TPU1000" s="10" t="s">
        <v>109</v>
      </c>
      <c r="TPV1000" s="10" t="s">
        <v>109</v>
      </c>
      <c r="TPW1000" s="10" t="s">
        <v>109</v>
      </c>
      <c r="TPX1000" s="10" t="s">
        <v>109</v>
      </c>
      <c r="TPY1000" s="10" t="s">
        <v>109</v>
      </c>
      <c r="TPZ1000" s="10" t="s">
        <v>109</v>
      </c>
      <c r="TQA1000" s="10" t="s">
        <v>109</v>
      </c>
      <c r="TQB1000" s="10" t="s">
        <v>109</v>
      </c>
      <c r="TQC1000" s="10" t="s">
        <v>109</v>
      </c>
      <c r="TQD1000" s="10" t="s">
        <v>109</v>
      </c>
      <c r="TQE1000" s="10" t="s">
        <v>109</v>
      </c>
      <c r="TQF1000" s="10" t="s">
        <v>109</v>
      </c>
      <c r="TQG1000" s="10" t="s">
        <v>109</v>
      </c>
      <c r="TQH1000" s="10" t="s">
        <v>109</v>
      </c>
      <c r="TQI1000" s="10" t="s">
        <v>109</v>
      </c>
      <c r="TQJ1000" s="10" t="s">
        <v>109</v>
      </c>
      <c r="TQK1000" s="10" t="s">
        <v>109</v>
      </c>
      <c r="TQL1000" s="10" t="s">
        <v>109</v>
      </c>
      <c r="TQM1000" s="10" t="s">
        <v>109</v>
      </c>
      <c r="TQN1000" s="10" t="s">
        <v>109</v>
      </c>
      <c r="TQO1000" s="10" t="s">
        <v>109</v>
      </c>
      <c r="TQP1000" s="10" t="s">
        <v>109</v>
      </c>
      <c r="TQQ1000" s="10" t="s">
        <v>109</v>
      </c>
      <c r="TQR1000" s="10" t="s">
        <v>109</v>
      </c>
      <c r="TQS1000" s="10" t="s">
        <v>109</v>
      </c>
      <c r="TQT1000" s="10" t="s">
        <v>109</v>
      </c>
      <c r="TQU1000" s="10" t="s">
        <v>109</v>
      </c>
      <c r="TQV1000" s="10" t="s">
        <v>109</v>
      </c>
      <c r="TQW1000" s="10" t="s">
        <v>109</v>
      </c>
      <c r="TQX1000" s="10" t="s">
        <v>109</v>
      </c>
      <c r="TQY1000" s="10" t="s">
        <v>109</v>
      </c>
      <c r="TQZ1000" s="10" t="s">
        <v>109</v>
      </c>
      <c r="TRA1000" s="10" t="s">
        <v>109</v>
      </c>
      <c r="TRB1000" s="10" t="s">
        <v>109</v>
      </c>
      <c r="TRC1000" s="10" t="s">
        <v>109</v>
      </c>
      <c r="TRD1000" s="10" t="s">
        <v>109</v>
      </c>
      <c r="TRE1000" s="10" t="s">
        <v>109</v>
      </c>
      <c r="TRF1000" s="10" t="s">
        <v>109</v>
      </c>
      <c r="TRG1000" s="10" t="s">
        <v>109</v>
      </c>
      <c r="TRH1000" s="10" t="s">
        <v>109</v>
      </c>
      <c r="TRI1000" s="10" t="s">
        <v>109</v>
      </c>
      <c r="TRJ1000" s="10" t="s">
        <v>109</v>
      </c>
      <c r="TRK1000" s="10" t="s">
        <v>109</v>
      </c>
      <c r="TRL1000" s="10" t="s">
        <v>109</v>
      </c>
      <c r="TRM1000" s="10" t="s">
        <v>109</v>
      </c>
      <c r="TRN1000" s="10" t="s">
        <v>109</v>
      </c>
      <c r="TRO1000" s="10" t="s">
        <v>109</v>
      </c>
      <c r="TRP1000" s="10" t="s">
        <v>109</v>
      </c>
      <c r="TRQ1000" s="10" t="s">
        <v>109</v>
      </c>
      <c r="TRR1000" s="10" t="s">
        <v>109</v>
      </c>
      <c r="TRS1000" s="10" t="s">
        <v>109</v>
      </c>
      <c r="TRT1000" s="10" t="s">
        <v>109</v>
      </c>
      <c r="TRU1000" s="10" t="s">
        <v>109</v>
      </c>
      <c r="TRV1000" s="10" t="s">
        <v>109</v>
      </c>
      <c r="TRW1000" s="10" t="s">
        <v>109</v>
      </c>
      <c r="TRX1000" s="10" t="s">
        <v>109</v>
      </c>
      <c r="TRY1000" s="10" t="s">
        <v>109</v>
      </c>
      <c r="TRZ1000" s="10" t="s">
        <v>109</v>
      </c>
      <c r="TSA1000" s="10" t="s">
        <v>109</v>
      </c>
      <c r="TSB1000" s="10" t="s">
        <v>109</v>
      </c>
      <c r="TSC1000" s="10" t="s">
        <v>109</v>
      </c>
      <c r="TSD1000" s="10" t="s">
        <v>109</v>
      </c>
      <c r="TSE1000" s="10" t="s">
        <v>109</v>
      </c>
      <c r="TSF1000" s="10" t="s">
        <v>109</v>
      </c>
      <c r="TSG1000" s="10" t="s">
        <v>109</v>
      </c>
      <c r="TSH1000" s="10" t="s">
        <v>109</v>
      </c>
      <c r="TSI1000" s="10" t="s">
        <v>109</v>
      </c>
      <c r="TSJ1000" s="10" t="s">
        <v>109</v>
      </c>
      <c r="TSK1000" s="10" t="s">
        <v>109</v>
      </c>
      <c r="TSL1000" s="10" t="s">
        <v>109</v>
      </c>
      <c r="TSM1000" s="10" t="s">
        <v>109</v>
      </c>
      <c r="TSN1000" s="10" t="s">
        <v>109</v>
      </c>
      <c r="TSO1000" s="10" t="s">
        <v>109</v>
      </c>
      <c r="TSP1000" s="10" t="s">
        <v>109</v>
      </c>
      <c r="TSQ1000" s="10" t="s">
        <v>109</v>
      </c>
      <c r="TSR1000" s="10" t="s">
        <v>109</v>
      </c>
      <c r="TSS1000" s="10" t="s">
        <v>109</v>
      </c>
      <c r="TST1000" s="10" t="s">
        <v>109</v>
      </c>
      <c r="TSU1000" s="10" t="s">
        <v>109</v>
      </c>
      <c r="TSV1000" s="10" t="s">
        <v>109</v>
      </c>
      <c r="TSW1000" s="10" t="s">
        <v>109</v>
      </c>
      <c r="TSX1000" s="10" t="s">
        <v>109</v>
      </c>
      <c r="TSY1000" s="10" t="s">
        <v>109</v>
      </c>
      <c r="TSZ1000" s="10" t="s">
        <v>109</v>
      </c>
      <c r="TTA1000" s="10" t="s">
        <v>109</v>
      </c>
      <c r="TTB1000" s="10" t="s">
        <v>109</v>
      </c>
      <c r="TTC1000" s="10" t="s">
        <v>109</v>
      </c>
      <c r="TTD1000" s="10" t="s">
        <v>109</v>
      </c>
      <c r="TTE1000" s="10" t="s">
        <v>109</v>
      </c>
      <c r="TTF1000" s="10" t="s">
        <v>109</v>
      </c>
      <c r="TTG1000" s="10" t="s">
        <v>109</v>
      </c>
      <c r="TTH1000" s="10" t="s">
        <v>109</v>
      </c>
      <c r="TTI1000" s="10" t="s">
        <v>109</v>
      </c>
      <c r="TTJ1000" s="10" t="s">
        <v>109</v>
      </c>
      <c r="TTK1000" s="10" t="s">
        <v>109</v>
      </c>
      <c r="TTL1000" s="10" t="s">
        <v>109</v>
      </c>
      <c r="TTM1000" s="10" t="s">
        <v>109</v>
      </c>
      <c r="TTN1000" s="10" t="s">
        <v>109</v>
      </c>
      <c r="TTO1000" s="10" t="s">
        <v>109</v>
      </c>
      <c r="TTP1000" s="10" t="s">
        <v>109</v>
      </c>
      <c r="TTQ1000" s="10" t="s">
        <v>109</v>
      </c>
      <c r="TTR1000" s="10" t="s">
        <v>109</v>
      </c>
      <c r="TTS1000" s="10" t="s">
        <v>109</v>
      </c>
      <c r="TTT1000" s="10" t="s">
        <v>109</v>
      </c>
      <c r="TTU1000" s="10" t="s">
        <v>109</v>
      </c>
      <c r="TTV1000" s="10" t="s">
        <v>109</v>
      </c>
      <c r="TTW1000" s="10" t="s">
        <v>109</v>
      </c>
      <c r="TTX1000" s="10" t="s">
        <v>109</v>
      </c>
      <c r="TTY1000" s="10" t="s">
        <v>109</v>
      </c>
      <c r="TTZ1000" s="10" t="s">
        <v>109</v>
      </c>
      <c r="TUA1000" s="10" t="s">
        <v>109</v>
      </c>
      <c r="TUB1000" s="10" t="s">
        <v>109</v>
      </c>
      <c r="TUC1000" s="10" t="s">
        <v>109</v>
      </c>
      <c r="TUD1000" s="10" t="s">
        <v>109</v>
      </c>
      <c r="TUE1000" s="10" t="s">
        <v>109</v>
      </c>
      <c r="TUF1000" s="10" t="s">
        <v>109</v>
      </c>
      <c r="TUG1000" s="10" t="s">
        <v>109</v>
      </c>
      <c r="TUH1000" s="10" t="s">
        <v>109</v>
      </c>
      <c r="TUI1000" s="10" t="s">
        <v>109</v>
      </c>
      <c r="TUJ1000" s="10" t="s">
        <v>109</v>
      </c>
      <c r="TUK1000" s="10" t="s">
        <v>109</v>
      </c>
      <c r="TUL1000" s="10" t="s">
        <v>109</v>
      </c>
      <c r="TUM1000" s="10" t="s">
        <v>109</v>
      </c>
      <c r="TUN1000" s="10" t="s">
        <v>109</v>
      </c>
      <c r="TUO1000" s="10" t="s">
        <v>109</v>
      </c>
      <c r="TUP1000" s="10" t="s">
        <v>109</v>
      </c>
      <c r="TUQ1000" s="10" t="s">
        <v>109</v>
      </c>
      <c r="TUR1000" s="10" t="s">
        <v>109</v>
      </c>
      <c r="TUS1000" s="10" t="s">
        <v>109</v>
      </c>
      <c r="TUT1000" s="10" t="s">
        <v>109</v>
      </c>
      <c r="TUU1000" s="10" t="s">
        <v>109</v>
      </c>
      <c r="TUV1000" s="10" t="s">
        <v>109</v>
      </c>
      <c r="TUW1000" s="10" t="s">
        <v>109</v>
      </c>
      <c r="TUX1000" s="10" t="s">
        <v>109</v>
      </c>
      <c r="TUY1000" s="10" t="s">
        <v>109</v>
      </c>
      <c r="TUZ1000" s="10" t="s">
        <v>109</v>
      </c>
      <c r="TVA1000" s="10" t="s">
        <v>109</v>
      </c>
      <c r="TVB1000" s="10" t="s">
        <v>109</v>
      </c>
      <c r="TVC1000" s="10" t="s">
        <v>109</v>
      </c>
      <c r="TVD1000" s="10" t="s">
        <v>109</v>
      </c>
      <c r="TVE1000" s="10" t="s">
        <v>109</v>
      </c>
      <c r="TVF1000" s="10" t="s">
        <v>109</v>
      </c>
      <c r="TVG1000" s="10" t="s">
        <v>109</v>
      </c>
      <c r="TVH1000" s="10" t="s">
        <v>109</v>
      </c>
      <c r="TVI1000" s="10" t="s">
        <v>109</v>
      </c>
      <c r="TVJ1000" s="10" t="s">
        <v>109</v>
      </c>
      <c r="TVK1000" s="10" t="s">
        <v>109</v>
      </c>
      <c r="TVL1000" s="10" t="s">
        <v>109</v>
      </c>
      <c r="TVM1000" s="10" t="s">
        <v>109</v>
      </c>
      <c r="TVN1000" s="10" t="s">
        <v>109</v>
      </c>
      <c r="TVO1000" s="10" t="s">
        <v>109</v>
      </c>
      <c r="TVP1000" s="10" t="s">
        <v>109</v>
      </c>
      <c r="TVQ1000" s="10" t="s">
        <v>109</v>
      </c>
      <c r="TVR1000" s="10" t="s">
        <v>109</v>
      </c>
      <c r="TVS1000" s="10" t="s">
        <v>109</v>
      </c>
      <c r="TVT1000" s="10" t="s">
        <v>109</v>
      </c>
      <c r="TVU1000" s="10" t="s">
        <v>109</v>
      </c>
      <c r="TVV1000" s="10" t="s">
        <v>109</v>
      </c>
      <c r="TVW1000" s="10" t="s">
        <v>109</v>
      </c>
      <c r="TVX1000" s="10" t="s">
        <v>109</v>
      </c>
      <c r="TVY1000" s="10" t="s">
        <v>109</v>
      </c>
      <c r="TVZ1000" s="10" t="s">
        <v>109</v>
      </c>
      <c r="TWA1000" s="10" t="s">
        <v>109</v>
      </c>
      <c r="TWB1000" s="10" t="s">
        <v>109</v>
      </c>
      <c r="TWC1000" s="10" t="s">
        <v>109</v>
      </c>
      <c r="TWD1000" s="10" t="s">
        <v>109</v>
      </c>
      <c r="TWE1000" s="10" t="s">
        <v>109</v>
      </c>
      <c r="TWF1000" s="10" t="s">
        <v>109</v>
      </c>
      <c r="TWG1000" s="10" t="s">
        <v>109</v>
      </c>
      <c r="TWH1000" s="10" t="s">
        <v>109</v>
      </c>
      <c r="TWI1000" s="10" t="s">
        <v>109</v>
      </c>
      <c r="TWJ1000" s="10" t="s">
        <v>109</v>
      </c>
      <c r="TWK1000" s="10" t="s">
        <v>109</v>
      </c>
      <c r="TWL1000" s="10" t="s">
        <v>109</v>
      </c>
      <c r="TWM1000" s="10" t="s">
        <v>109</v>
      </c>
      <c r="TWN1000" s="10" t="s">
        <v>109</v>
      </c>
      <c r="TWO1000" s="10" t="s">
        <v>109</v>
      </c>
      <c r="TWP1000" s="10" t="s">
        <v>109</v>
      </c>
      <c r="TWQ1000" s="10" t="s">
        <v>109</v>
      </c>
      <c r="TWR1000" s="10" t="s">
        <v>109</v>
      </c>
      <c r="TWS1000" s="10" t="s">
        <v>109</v>
      </c>
      <c r="TWT1000" s="10" t="s">
        <v>109</v>
      </c>
      <c r="TWU1000" s="10" t="s">
        <v>109</v>
      </c>
      <c r="TWV1000" s="10" t="s">
        <v>109</v>
      </c>
      <c r="TWW1000" s="10" t="s">
        <v>109</v>
      </c>
      <c r="TWX1000" s="10" t="s">
        <v>109</v>
      </c>
      <c r="TWY1000" s="10" t="s">
        <v>109</v>
      </c>
      <c r="TWZ1000" s="10" t="s">
        <v>109</v>
      </c>
      <c r="TXA1000" s="10" t="s">
        <v>109</v>
      </c>
      <c r="TXB1000" s="10" t="s">
        <v>109</v>
      </c>
      <c r="TXC1000" s="10" t="s">
        <v>109</v>
      </c>
      <c r="TXD1000" s="10" t="s">
        <v>109</v>
      </c>
      <c r="TXE1000" s="10" t="s">
        <v>109</v>
      </c>
      <c r="TXF1000" s="10" t="s">
        <v>109</v>
      </c>
      <c r="TXG1000" s="10" t="s">
        <v>109</v>
      </c>
      <c r="TXH1000" s="10" t="s">
        <v>109</v>
      </c>
      <c r="TXI1000" s="10" t="s">
        <v>109</v>
      </c>
      <c r="TXJ1000" s="10" t="s">
        <v>109</v>
      </c>
      <c r="TXK1000" s="10" t="s">
        <v>109</v>
      </c>
      <c r="TXL1000" s="10" t="s">
        <v>109</v>
      </c>
      <c r="TXM1000" s="10" t="s">
        <v>109</v>
      </c>
      <c r="TXN1000" s="10" t="s">
        <v>109</v>
      </c>
      <c r="TXO1000" s="10" t="s">
        <v>109</v>
      </c>
      <c r="TXP1000" s="10" t="s">
        <v>109</v>
      </c>
      <c r="TXQ1000" s="10" t="s">
        <v>109</v>
      </c>
      <c r="TXR1000" s="10" t="s">
        <v>109</v>
      </c>
      <c r="TXS1000" s="10" t="s">
        <v>109</v>
      </c>
      <c r="TXT1000" s="10" t="s">
        <v>109</v>
      </c>
      <c r="TXU1000" s="10" t="s">
        <v>109</v>
      </c>
      <c r="TXV1000" s="10" t="s">
        <v>109</v>
      </c>
      <c r="TXW1000" s="10" t="s">
        <v>109</v>
      </c>
      <c r="TXX1000" s="10" t="s">
        <v>109</v>
      </c>
      <c r="TXY1000" s="10" t="s">
        <v>109</v>
      </c>
      <c r="TXZ1000" s="10" t="s">
        <v>109</v>
      </c>
      <c r="TYA1000" s="10" t="s">
        <v>109</v>
      </c>
      <c r="TYB1000" s="10" t="s">
        <v>109</v>
      </c>
      <c r="TYC1000" s="10" t="s">
        <v>109</v>
      </c>
      <c r="TYD1000" s="10" t="s">
        <v>109</v>
      </c>
      <c r="TYE1000" s="10" t="s">
        <v>109</v>
      </c>
      <c r="TYF1000" s="10" t="s">
        <v>109</v>
      </c>
      <c r="TYG1000" s="10" t="s">
        <v>109</v>
      </c>
      <c r="TYH1000" s="10" t="s">
        <v>109</v>
      </c>
      <c r="TYI1000" s="10" t="s">
        <v>109</v>
      </c>
      <c r="TYJ1000" s="10" t="s">
        <v>109</v>
      </c>
      <c r="TYK1000" s="10" t="s">
        <v>109</v>
      </c>
      <c r="TYL1000" s="10" t="s">
        <v>109</v>
      </c>
      <c r="TYM1000" s="10" t="s">
        <v>109</v>
      </c>
      <c r="TYN1000" s="10" t="s">
        <v>109</v>
      </c>
      <c r="TYO1000" s="10" t="s">
        <v>109</v>
      </c>
      <c r="TYP1000" s="10" t="s">
        <v>109</v>
      </c>
      <c r="TYQ1000" s="10" t="s">
        <v>109</v>
      </c>
      <c r="TYR1000" s="10" t="s">
        <v>109</v>
      </c>
      <c r="TYS1000" s="10" t="s">
        <v>109</v>
      </c>
      <c r="TYT1000" s="10" t="s">
        <v>109</v>
      </c>
      <c r="TYU1000" s="10" t="s">
        <v>109</v>
      </c>
      <c r="TYV1000" s="10" t="s">
        <v>109</v>
      </c>
      <c r="TYW1000" s="10" t="s">
        <v>109</v>
      </c>
      <c r="TYX1000" s="10" t="s">
        <v>109</v>
      </c>
      <c r="TYY1000" s="10" t="s">
        <v>109</v>
      </c>
      <c r="TYZ1000" s="10" t="s">
        <v>109</v>
      </c>
      <c r="TZA1000" s="10" t="s">
        <v>109</v>
      </c>
      <c r="TZB1000" s="10" t="s">
        <v>109</v>
      </c>
      <c r="TZC1000" s="10" t="s">
        <v>109</v>
      </c>
      <c r="TZD1000" s="10" t="s">
        <v>109</v>
      </c>
      <c r="TZE1000" s="10" t="s">
        <v>109</v>
      </c>
      <c r="TZF1000" s="10" t="s">
        <v>109</v>
      </c>
      <c r="TZG1000" s="10" t="s">
        <v>109</v>
      </c>
      <c r="TZH1000" s="10" t="s">
        <v>109</v>
      </c>
      <c r="TZI1000" s="10" t="s">
        <v>109</v>
      </c>
      <c r="TZJ1000" s="10" t="s">
        <v>109</v>
      </c>
      <c r="TZK1000" s="10" t="s">
        <v>109</v>
      </c>
      <c r="TZL1000" s="10" t="s">
        <v>109</v>
      </c>
      <c r="TZM1000" s="10" t="s">
        <v>109</v>
      </c>
      <c r="TZN1000" s="10" t="s">
        <v>109</v>
      </c>
      <c r="TZO1000" s="10" t="s">
        <v>109</v>
      </c>
      <c r="TZP1000" s="10" t="s">
        <v>109</v>
      </c>
      <c r="TZQ1000" s="10" t="s">
        <v>109</v>
      </c>
      <c r="TZR1000" s="10" t="s">
        <v>109</v>
      </c>
      <c r="TZS1000" s="10" t="s">
        <v>109</v>
      </c>
      <c r="TZT1000" s="10" t="s">
        <v>109</v>
      </c>
      <c r="TZU1000" s="10" t="s">
        <v>109</v>
      </c>
      <c r="TZV1000" s="10" t="s">
        <v>109</v>
      </c>
      <c r="TZW1000" s="10" t="s">
        <v>109</v>
      </c>
      <c r="TZX1000" s="10" t="s">
        <v>109</v>
      </c>
      <c r="TZY1000" s="10" t="s">
        <v>109</v>
      </c>
      <c r="TZZ1000" s="10" t="s">
        <v>109</v>
      </c>
      <c r="UAA1000" s="10" t="s">
        <v>109</v>
      </c>
      <c r="UAB1000" s="10" t="s">
        <v>109</v>
      </c>
      <c r="UAC1000" s="10" t="s">
        <v>109</v>
      </c>
      <c r="UAD1000" s="10" t="s">
        <v>109</v>
      </c>
      <c r="UAE1000" s="10" t="s">
        <v>109</v>
      </c>
      <c r="UAF1000" s="10" t="s">
        <v>109</v>
      </c>
      <c r="UAG1000" s="10" t="s">
        <v>109</v>
      </c>
      <c r="UAH1000" s="10" t="s">
        <v>109</v>
      </c>
      <c r="UAI1000" s="10" t="s">
        <v>109</v>
      </c>
      <c r="UAJ1000" s="10" t="s">
        <v>109</v>
      </c>
      <c r="UAK1000" s="10" t="s">
        <v>109</v>
      </c>
      <c r="UAL1000" s="10" t="s">
        <v>109</v>
      </c>
      <c r="UAM1000" s="10" t="s">
        <v>109</v>
      </c>
      <c r="UAN1000" s="10" t="s">
        <v>109</v>
      </c>
      <c r="UAO1000" s="10" t="s">
        <v>109</v>
      </c>
      <c r="UAP1000" s="10" t="s">
        <v>109</v>
      </c>
      <c r="UAQ1000" s="10" t="s">
        <v>109</v>
      </c>
      <c r="UAR1000" s="10" t="s">
        <v>109</v>
      </c>
      <c r="UAS1000" s="10" t="s">
        <v>109</v>
      </c>
      <c r="UAT1000" s="10" t="s">
        <v>109</v>
      </c>
      <c r="UAU1000" s="10" t="s">
        <v>109</v>
      </c>
      <c r="UAV1000" s="10" t="s">
        <v>109</v>
      </c>
      <c r="UAW1000" s="10" t="s">
        <v>109</v>
      </c>
      <c r="UAX1000" s="10" t="s">
        <v>109</v>
      </c>
      <c r="UAY1000" s="10" t="s">
        <v>109</v>
      </c>
      <c r="UAZ1000" s="10" t="s">
        <v>109</v>
      </c>
      <c r="UBA1000" s="10" t="s">
        <v>109</v>
      </c>
      <c r="UBB1000" s="10" t="s">
        <v>109</v>
      </c>
      <c r="UBC1000" s="10" t="s">
        <v>109</v>
      </c>
      <c r="UBD1000" s="10" t="s">
        <v>109</v>
      </c>
      <c r="UBE1000" s="10" t="s">
        <v>109</v>
      </c>
      <c r="UBF1000" s="10" t="s">
        <v>109</v>
      </c>
      <c r="UBG1000" s="10" t="s">
        <v>109</v>
      </c>
      <c r="UBH1000" s="10" t="s">
        <v>109</v>
      </c>
      <c r="UBI1000" s="10" t="s">
        <v>109</v>
      </c>
      <c r="UBJ1000" s="10" t="s">
        <v>109</v>
      </c>
      <c r="UBK1000" s="10" t="s">
        <v>109</v>
      </c>
      <c r="UBL1000" s="10" t="s">
        <v>109</v>
      </c>
      <c r="UBM1000" s="10" t="s">
        <v>109</v>
      </c>
      <c r="UBN1000" s="10" t="s">
        <v>109</v>
      </c>
      <c r="UBO1000" s="10" t="s">
        <v>109</v>
      </c>
      <c r="UBP1000" s="10" t="s">
        <v>109</v>
      </c>
      <c r="UBQ1000" s="10" t="s">
        <v>109</v>
      </c>
      <c r="UBR1000" s="10" t="s">
        <v>109</v>
      </c>
      <c r="UBS1000" s="10" t="s">
        <v>109</v>
      </c>
      <c r="UBT1000" s="10" t="s">
        <v>109</v>
      </c>
      <c r="UBU1000" s="10" t="s">
        <v>109</v>
      </c>
      <c r="UBV1000" s="10" t="s">
        <v>109</v>
      </c>
      <c r="UBW1000" s="10" t="s">
        <v>109</v>
      </c>
      <c r="UBX1000" s="10" t="s">
        <v>109</v>
      </c>
      <c r="UBY1000" s="10" t="s">
        <v>109</v>
      </c>
      <c r="UBZ1000" s="10" t="s">
        <v>109</v>
      </c>
      <c r="UCA1000" s="10" t="s">
        <v>109</v>
      </c>
      <c r="UCB1000" s="10" t="s">
        <v>109</v>
      </c>
      <c r="UCC1000" s="10" t="s">
        <v>109</v>
      </c>
      <c r="UCD1000" s="10" t="s">
        <v>109</v>
      </c>
      <c r="UCE1000" s="10" t="s">
        <v>109</v>
      </c>
      <c r="UCF1000" s="10" t="s">
        <v>109</v>
      </c>
      <c r="UCG1000" s="10" t="s">
        <v>109</v>
      </c>
      <c r="UCH1000" s="10" t="s">
        <v>109</v>
      </c>
      <c r="UCI1000" s="10" t="s">
        <v>109</v>
      </c>
      <c r="UCJ1000" s="10" t="s">
        <v>109</v>
      </c>
      <c r="UCK1000" s="10" t="s">
        <v>109</v>
      </c>
      <c r="UCL1000" s="10" t="s">
        <v>109</v>
      </c>
      <c r="UCM1000" s="10" t="s">
        <v>109</v>
      </c>
      <c r="UCN1000" s="10" t="s">
        <v>109</v>
      </c>
      <c r="UCO1000" s="10" t="s">
        <v>109</v>
      </c>
      <c r="UCP1000" s="10" t="s">
        <v>109</v>
      </c>
      <c r="UCQ1000" s="10" t="s">
        <v>109</v>
      </c>
      <c r="UCR1000" s="10" t="s">
        <v>109</v>
      </c>
      <c r="UCS1000" s="10" t="s">
        <v>109</v>
      </c>
      <c r="UCT1000" s="10" t="s">
        <v>109</v>
      </c>
      <c r="UCU1000" s="10" t="s">
        <v>109</v>
      </c>
      <c r="UCV1000" s="10" t="s">
        <v>109</v>
      </c>
      <c r="UCW1000" s="10" t="s">
        <v>109</v>
      </c>
      <c r="UCX1000" s="10" t="s">
        <v>109</v>
      </c>
      <c r="UCY1000" s="10" t="s">
        <v>109</v>
      </c>
      <c r="UCZ1000" s="10" t="s">
        <v>109</v>
      </c>
      <c r="UDA1000" s="10" t="s">
        <v>109</v>
      </c>
      <c r="UDB1000" s="10" t="s">
        <v>109</v>
      </c>
      <c r="UDC1000" s="10" t="s">
        <v>109</v>
      </c>
      <c r="UDD1000" s="10" t="s">
        <v>109</v>
      </c>
      <c r="UDE1000" s="10" t="s">
        <v>109</v>
      </c>
      <c r="UDF1000" s="10" t="s">
        <v>109</v>
      </c>
      <c r="UDG1000" s="10" t="s">
        <v>109</v>
      </c>
      <c r="UDH1000" s="10" t="s">
        <v>109</v>
      </c>
      <c r="UDI1000" s="10" t="s">
        <v>109</v>
      </c>
      <c r="UDJ1000" s="10" t="s">
        <v>109</v>
      </c>
      <c r="UDK1000" s="10" t="s">
        <v>109</v>
      </c>
      <c r="UDL1000" s="10" t="s">
        <v>109</v>
      </c>
      <c r="UDM1000" s="10" t="s">
        <v>109</v>
      </c>
      <c r="UDN1000" s="10" t="s">
        <v>109</v>
      </c>
      <c r="UDO1000" s="10" t="s">
        <v>109</v>
      </c>
      <c r="UDP1000" s="10" t="s">
        <v>109</v>
      </c>
      <c r="UDQ1000" s="10" t="s">
        <v>109</v>
      </c>
      <c r="UDR1000" s="10" t="s">
        <v>109</v>
      </c>
      <c r="UDS1000" s="10" t="s">
        <v>109</v>
      </c>
      <c r="UDT1000" s="10" t="s">
        <v>109</v>
      </c>
      <c r="UDU1000" s="10" t="s">
        <v>109</v>
      </c>
      <c r="UDV1000" s="10" t="s">
        <v>109</v>
      </c>
      <c r="UDW1000" s="10" t="s">
        <v>109</v>
      </c>
      <c r="UDX1000" s="10" t="s">
        <v>109</v>
      </c>
      <c r="UDY1000" s="10" t="s">
        <v>109</v>
      </c>
      <c r="UDZ1000" s="10" t="s">
        <v>109</v>
      </c>
      <c r="UEA1000" s="10" t="s">
        <v>109</v>
      </c>
      <c r="UEB1000" s="10" t="s">
        <v>109</v>
      </c>
      <c r="UEC1000" s="10" t="s">
        <v>109</v>
      </c>
      <c r="UED1000" s="10" t="s">
        <v>109</v>
      </c>
      <c r="UEE1000" s="10" t="s">
        <v>109</v>
      </c>
      <c r="UEF1000" s="10" t="s">
        <v>109</v>
      </c>
      <c r="UEG1000" s="10" t="s">
        <v>109</v>
      </c>
      <c r="UEH1000" s="10" t="s">
        <v>109</v>
      </c>
      <c r="UEI1000" s="10" t="s">
        <v>109</v>
      </c>
      <c r="UEJ1000" s="10" t="s">
        <v>109</v>
      </c>
      <c r="UEK1000" s="10" t="s">
        <v>109</v>
      </c>
      <c r="UEL1000" s="10" t="s">
        <v>109</v>
      </c>
      <c r="UEM1000" s="10" t="s">
        <v>109</v>
      </c>
      <c r="UEN1000" s="10" t="s">
        <v>109</v>
      </c>
      <c r="UEO1000" s="10" t="s">
        <v>109</v>
      </c>
      <c r="UEP1000" s="10" t="s">
        <v>109</v>
      </c>
      <c r="UEQ1000" s="10" t="s">
        <v>109</v>
      </c>
      <c r="UER1000" s="10" t="s">
        <v>109</v>
      </c>
      <c r="UES1000" s="10" t="s">
        <v>109</v>
      </c>
      <c r="UET1000" s="10" t="s">
        <v>109</v>
      </c>
      <c r="UEU1000" s="10" t="s">
        <v>109</v>
      </c>
      <c r="UEV1000" s="10" t="s">
        <v>109</v>
      </c>
      <c r="UEW1000" s="10" t="s">
        <v>109</v>
      </c>
      <c r="UEX1000" s="10" t="s">
        <v>109</v>
      </c>
      <c r="UEY1000" s="10" t="s">
        <v>109</v>
      </c>
      <c r="UEZ1000" s="10" t="s">
        <v>109</v>
      </c>
      <c r="UFA1000" s="10" t="s">
        <v>109</v>
      </c>
      <c r="UFB1000" s="10" t="s">
        <v>109</v>
      </c>
      <c r="UFC1000" s="10" t="s">
        <v>109</v>
      </c>
      <c r="UFD1000" s="10" t="s">
        <v>109</v>
      </c>
      <c r="UFE1000" s="10" t="s">
        <v>109</v>
      </c>
      <c r="UFF1000" s="10" t="s">
        <v>109</v>
      </c>
      <c r="UFG1000" s="10" t="s">
        <v>109</v>
      </c>
      <c r="UFH1000" s="10" t="s">
        <v>109</v>
      </c>
      <c r="UFI1000" s="10" t="s">
        <v>109</v>
      </c>
      <c r="UFJ1000" s="10" t="s">
        <v>109</v>
      </c>
      <c r="UFK1000" s="10" t="s">
        <v>109</v>
      </c>
      <c r="UFL1000" s="10" t="s">
        <v>109</v>
      </c>
      <c r="UFM1000" s="10" t="s">
        <v>109</v>
      </c>
      <c r="UFN1000" s="10" t="s">
        <v>109</v>
      </c>
      <c r="UFO1000" s="10" t="s">
        <v>109</v>
      </c>
      <c r="UFP1000" s="10" t="s">
        <v>109</v>
      </c>
      <c r="UFQ1000" s="10" t="s">
        <v>109</v>
      </c>
      <c r="UFR1000" s="10" t="s">
        <v>109</v>
      </c>
      <c r="UFS1000" s="10" t="s">
        <v>109</v>
      </c>
      <c r="UFT1000" s="10" t="s">
        <v>109</v>
      </c>
      <c r="UFU1000" s="10" t="s">
        <v>109</v>
      </c>
      <c r="UFV1000" s="10" t="s">
        <v>109</v>
      </c>
      <c r="UFW1000" s="10" t="s">
        <v>109</v>
      </c>
      <c r="UFX1000" s="10" t="s">
        <v>109</v>
      </c>
      <c r="UFY1000" s="10" t="s">
        <v>109</v>
      </c>
      <c r="UFZ1000" s="10" t="s">
        <v>109</v>
      </c>
      <c r="UGA1000" s="10" t="s">
        <v>109</v>
      </c>
      <c r="UGB1000" s="10" t="s">
        <v>109</v>
      </c>
      <c r="UGC1000" s="10" t="s">
        <v>109</v>
      </c>
      <c r="UGD1000" s="10" t="s">
        <v>109</v>
      </c>
      <c r="UGE1000" s="10" t="s">
        <v>109</v>
      </c>
      <c r="UGF1000" s="10" t="s">
        <v>109</v>
      </c>
      <c r="UGG1000" s="10" t="s">
        <v>109</v>
      </c>
      <c r="UGH1000" s="10" t="s">
        <v>109</v>
      </c>
      <c r="UGI1000" s="10" t="s">
        <v>109</v>
      </c>
      <c r="UGJ1000" s="10" t="s">
        <v>109</v>
      </c>
      <c r="UGK1000" s="10" t="s">
        <v>109</v>
      </c>
      <c r="UGL1000" s="10" t="s">
        <v>109</v>
      </c>
      <c r="UGM1000" s="10" t="s">
        <v>109</v>
      </c>
      <c r="UGN1000" s="10" t="s">
        <v>109</v>
      </c>
      <c r="UGO1000" s="10" t="s">
        <v>109</v>
      </c>
      <c r="UGP1000" s="10" t="s">
        <v>109</v>
      </c>
      <c r="UGQ1000" s="10" t="s">
        <v>109</v>
      </c>
      <c r="UGR1000" s="10" t="s">
        <v>109</v>
      </c>
      <c r="UGS1000" s="10" t="s">
        <v>109</v>
      </c>
      <c r="UGT1000" s="10" t="s">
        <v>109</v>
      </c>
      <c r="UGU1000" s="10" t="s">
        <v>109</v>
      </c>
      <c r="UGV1000" s="10" t="s">
        <v>109</v>
      </c>
      <c r="UGW1000" s="10" t="s">
        <v>109</v>
      </c>
      <c r="UGX1000" s="10" t="s">
        <v>109</v>
      </c>
      <c r="UGY1000" s="10" t="s">
        <v>109</v>
      </c>
      <c r="UGZ1000" s="10" t="s">
        <v>109</v>
      </c>
      <c r="UHA1000" s="10" t="s">
        <v>109</v>
      </c>
      <c r="UHB1000" s="10" t="s">
        <v>109</v>
      </c>
      <c r="UHC1000" s="10" t="s">
        <v>109</v>
      </c>
      <c r="UHD1000" s="10" t="s">
        <v>109</v>
      </c>
      <c r="UHE1000" s="10" t="s">
        <v>109</v>
      </c>
      <c r="UHF1000" s="10" t="s">
        <v>109</v>
      </c>
      <c r="UHG1000" s="10" t="s">
        <v>109</v>
      </c>
      <c r="UHH1000" s="10" t="s">
        <v>109</v>
      </c>
      <c r="UHI1000" s="10" t="s">
        <v>109</v>
      </c>
      <c r="UHJ1000" s="10" t="s">
        <v>109</v>
      </c>
      <c r="UHK1000" s="10" t="s">
        <v>109</v>
      </c>
      <c r="UHL1000" s="10" t="s">
        <v>109</v>
      </c>
      <c r="UHM1000" s="10" t="s">
        <v>109</v>
      </c>
      <c r="UHN1000" s="10" t="s">
        <v>109</v>
      </c>
      <c r="UHO1000" s="10" t="s">
        <v>109</v>
      </c>
      <c r="UHP1000" s="10" t="s">
        <v>109</v>
      </c>
      <c r="UHQ1000" s="10" t="s">
        <v>109</v>
      </c>
      <c r="UHR1000" s="10" t="s">
        <v>109</v>
      </c>
      <c r="UHS1000" s="10" t="s">
        <v>109</v>
      </c>
      <c r="UHT1000" s="10" t="s">
        <v>109</v>
      </c>
      <c r="UHU1000" s="10" t="s">
        <v>109</v>
      </c>
      <c r="UHV1000" s="10" t="s">
        <v>109</v>
      </c>
      <c r="UHW1000" s="10" t="s">
        <v>109</v>
      </c>
      <c r="UHX1000" s="10" t="s">
        <v>109</v>
      </c>
      <c r="UHY1000" s="10" t="s">
        <v>109</v>
      </c>
      <c r="UHZ1000" s="10" t="s">
        <v>109</v>
      </c>
      <c r="UIA1000" s="10" t="s">
        <v>109</v>
      </c>
      <c r="UIB1000" s="10" t="s">
        <v>109</v>
      </c>
      <c r="UIC1000" s="10" t="s">
        <v>109</v>
      </c>
      <c r="UID1000" s="10" t="s">
        <v>109</v>
      </c>
      <c r="UIE1000" s="10" t="s">
        <v>109</v>
      </c>
      <c r="UIF1000" s="10" t="s">
        <v>109</v>
      </c>
      <c r="UIG1000" s="10" t="s">
        <v>109</v>
      </c>
      <c r="UIH1000" s="10" t="s">
        <v>109</v>
      </c>
      <c r="UII1000" s="10" t="s">
        <v>109</v>
      </c>
      <c r="UIJ1000" s="10" t="s">
        <v>109</v>
      </c>
      <c r="UIK1000" s="10" t="s">
        <v>109</v>
      </c>
      <c r="UIL1000" s="10" t="s">
        <v>109</v>
      </c>
      <c r="UIM1000" s="10" t="s">
        <v>109</v>
      </c>
      <c r="UIN1000" s="10" t="s">
        <v>109</v>
      </c>
      <c r="UIO1000" s="10" t="s">
        <v>109</v>
      </c>
      <c r="UIP1000" s="10" t="s">
        <v>109</v>
      </c>
      <c r="UIQ1000" s="10" t="s">
        <v>109</v>
      </c>
      <c r="UIR1000" s="10" t="s">
        <v>109</v>
      </c>
      <c r="UIS1000" s="10" t="s">
        <v>109</v>
      </c>
      <c r="UIT1000" s="10" t="s">
        <v>109</v>
      </c>
      <c r="UIU1000" s="10" t="s">
        <v>109</v>
      </c>
      <c r="UIV1000" s="10" t="s">
        <v>109</v>
      </c>
      <c r="UIW1000" s="10" t="s">
        <v>109</v>
      </c>
      <c r="UIX1000" s="10" t="s">
        <v>109</v>
      </c>
      <c r="UIY1000" s="10" t="s">
        <v>109</v>
      </c>
      <c r="UIZ1000" s="10" t="s">
        <v>109</v>
      </c>
      <c r="UJA1000" s="10" t="s">
        <v>109</v>
      </c>
      <c r="UJB1000" s="10" t="s">
        <v>109</v>
      </c>
      <c r="UJC1000" s="10" t="s">
        <v>109</v>
      </c>
      <c r="UJD1000" s="10" t="s">
        <v>109</v>
      </c>
      <c r="UJE1000" s="10" t="s">
        <v>109</v>
      </c>
      <c r="UJF1000" s="10" t="s">
        <v>109</v>
      </c>
      <c r="UJG1000" s="10" t="s">
        <v>109</v>
      </c>
      <c r="UJH1000" s="10" t="s">
        <v>109</v>
      </c>
      <c r="UJI1000" s="10" t="s">
        <v>109</v>
      </c>
      <c r="UJJ1000" s="10" t="s">
        <v>109</v>
      </c>
      <c r="UJK1000" s="10" t="s">
        <v>109</v>
      </c>
      <c r="UJL1000" s="10" t="s">
        <v>109</v>
      </c>
      <c r="UJM1000" s="10" t="s">
        <v>109</v>
      </c>
      <c r="UJN1000" s="10" t="s">
        <v>109</v>
      </c>
      <c r="UJO1000" s="10" t="s">
        <v>109</v>
      </c>
      <c r="UJP1000" s="10" t="s">
        <v>109</v>
      </c>
      <c r="UJQ1000" s="10" t="s">
        <v>109</v>
      </c>
      <c r="UJR1000" s="10" t="s">
        <v>109</v>
      </c>
      <c r="UJS1000" s="10" t="s">
        <v>109</v>
      </c>
      <c r="UJT1000" s="10" t="s">
        <v>109</v>
      </c>
      <c r="UJU1000" s="10" t="s">
        <v>109</v>
      </c>
      <c r="UJV1000" s="10" t="s">
        <v>109</v>
      </c>
      <c r="UJW1000" s="10" t="s">
        <v>109</v>
      </c>
      <c r="UJX1000" s="10" t="s">
        <v>109</v>
      </c>
      <c r="UJY1000" s="10" t="s">
        <v>109</v>
      </c>
      <c r="UJZ1000" s="10" t="s">
        <v>109</v>
      </c>
      <c r="UKA1000" s="10" t="s">
        <v>109</v>
      </c>
      <c r="UKB1000" s="10" t="s">
        <v>109</v>
      </c>
      <c r="UKC1000" s="10" t="s">
        <v>109</v>
      </c>
      <c r="UKD1000" s="10" t="s">
        <v>109</v>
      </c>
      <c r="UKE1000" s="10" t="s">
        <v>109</v>
      </c>
      <c r="UKF1000" s="10" t="s">
        <v>109</v>
      </c>
      <c r="UKG1000" s="10" t="s">
        <v>109</v>
      </c>
      <c r="UKH1000" s="10" t="s">
        <v>109</v>
      </c>
      <c r="UKI1000" s="10" t="s">
        <v>109</v>
      </c>
      <c r="UKJ1000" s="10" t="s">
        <v>109</v>
      </c>
      <c r="UKK1000" s="10" t="s">
        <v>109</v>
      </c>
      <c r="UKL1000" s="10" t="s">
        <v>109</v>
      </c>
      <c r="UKM1000" s="10" t="s">
        <v>109</v>
      </c>
      <c r="UKN1000" s="10" t="s">
        <v>109</v>
      </c>
      <c r="UKO1000" s="10" t="s">
        <v>109</v>
      </c>
      <c r="UKP1000" s="10" t="s">
        <v>109</v>
      </c>
      <c r="UKQ1000" s="10" t="s">
        <v>109</v>
      </c>
      <c r="UKR1000" s="10" t="s">
        <v>109</v>
      </c>
      <c r="UKS1000" s="10" t="s">
        <v>109</v>
      </c>
      <c r="UKT1000" s="10" t="s">
        <v>109</v>
      </c>
      <c r="UKU1000" s="10" t="s">
        <v>109</v>
      </c>
      <c r="UKV1000" s="10" t="s">
        <v>109</v>
      </c>
      <c r="UKW1000" s="10" t="s">
        <v>109</v>
      </c>
      <c r="UKX1000" s="10" t="s">
        <v>109</v>
      </c>
      <c r="UKY1000" s="10" t="s">
        <v>109</v>
      </c>
      <c r="UKZ1000" s="10" t="s">
        <v>109</v>
      </c>
      <c r="ULA1000" s="10" t="s">
        <v>109</v>
      </c>
      <c r="ULB1000" s="10" t="s">
        <v>109</v>
      </c>
      <c r="ULC1000" s="10" t="s">
        <v>109</v>
      </c>
      <c r="ULD1000" s="10" t="s">
        <v>109</v>
      </c>
      <c r="ULE1000" s="10" t="s">
        <v>109</v>
      </c>
      <c r="ULF1000" s="10" t="s">
        <v>109</v>
      </c>
      <c r="ULG1000" s="10" t="s">
        <v>109</v>
      </c>
      <c r="ULH1000" s="10" t="s">
        <v>109</v>
      </c>
      <c r="ULI1000" s="10" t="s">
        <v>109</v>
      </c>
      <c r="ULJ1000" s="10" t="s">
        <v>109</v>
      </c>
      <c r="ULK1000" s="10" t="s">
        <v>109</v>
      </c>
      <c r="ULL1000" s="10" t="s">
        <v>109</v>
      </c>
      <c r="ULM1000" s="10" t="s">
        <v>109</v>
      </c>
      <c r="ULN1000" s="10" t="s">
        <v>109</v>
      </c>
      <c r="ULO1000" s="10" t="s">
        <v>109</v>
      </c>
      <c r="ULP1000" s="10" t="s">
        <v>109</v>
      </c>
      <c r="ULQ1000" s="10" t="s">
        <v>109</v>
      </c>
      <c r="ULR1000" s="10" t="s">
        <v>109</v>
      </c>
      <c r="ULS1000" s="10" t="s">
        <v>109</v>
      </c>
      <c r="ULT1000" s="10" t="s">
        <v>109</v>
      </c>
      <c r="ULU1000" s="10" t="s">
        <v>109</v>
      </c>
      <c r="ULV1000" s="10" t="s">
        <v>109</v>
      </c>
      <c r="ULW1000" s="10" t="s">
        <v>109</v>
      </c>
      <c r="ULX1000" s="10" t="s">
        <v>109</v>
      </c>
      <c r="ULY1000" s="10" t="s">
        <v>109</v>
      </c>
      <c r="ULZ1000" s="10" t="s">
        <v>109</v>
      </c>
      <c r="UMA1000" s="10" t="s">
        <v>109</v>
      </c>
      <c r="UMB1000" s="10" t="s">
        <v>109</v>
      </c>
      <c r="UMC1000" s="10" t="s">
        <v>109</v>
      </c>
      <c r="UMD1000" s="10" t="s">
        <v>109</v>
      </c>
      <c r="UME1000" s="10" t="s">
        <v>109</v>
      </c>
      <c r="UMF1000" s="10" t="s">
        <v>109</v>
      </c>
      <c r="UMG1000" s="10" t="s">
        <v>109</v>
      </c>
      <c r="UMH1000" s="10" t="s">
        <v>109</v>
      </c>
      <c r="UMI1000" s="10" t="s">
        <v>109</v>
      </c>
      <c r="UMJ1000" s="10" t="s">
        <v>109</v>
      </c>
      <c r="UMK1000" s="10" t="s">
        <v>109</v>
      </c>
      <c r="UML1000" s="10" t="s">
        <v>109</v>
      </c>
      <c r="UMM1000" s="10" t="s">
        <v>109</v>
      </c>
      <c r="UMN1000" s="10" t="s">
        <v>109</v>
      </c>
      <c r="UMO1000" s="10" t="s">
        <v>109</v>
      </c>
      <c r="UMP1000" s="10" t="s">
        <v>109</v>
      </c>
      <c r="UMQ1000" s="10" t="s">
        <v>109</v>
      </c>
      <c r="UMR1000" s="10" t="s">
        <v>109</v>
      </c>
      <c r="UMS1000" s="10" t="s">
        <v>109</v>
      </c>
      <c r="UMT1000" s="10" t="s">
        <v>109</v>
      </c>
      <c r="UMU1000" s="10" t="s">
        <v>109</v>
      </c>
      <c r="UMV1000" s="10" t="s">
        <v>109</v>
      </c>
      <c r="UMW1000" s="10" t="s">
        <v>109</v>
      </c>
      <c r="UMX1000" s="10" t="s">
        <v>109</v>
      </c>
      <c r="UMY1000" s="10" t="s">
        <v>109</v>
      </c>
      <c r="UMZ1000" s="10" t="s">
        <v>109</v>
      </c>
      <c r="UNA1000" s="10" t="s">
        <v>109</v>
      </c>
      <c r="UNB1000" s="10" t="s">
        <v>109</v>
      </c>
      <c r="UNC1000" s="10" t="s">
        <v>109</v>
      </c>
      <c r="UND1000" s="10" t="s">
        <v>109</v>
      </c>
      <c r="UNE1000" s="10" t="s">
        <v>109</v>
      </c>
      <c r="UNF1000" s="10" t="s">
        <v>109</v>
      </c>
      <c r="UNG1000" s="10" t="s">
        <v>109</v>
      </c>
      <c r="UNH1000" s="10" t="s">
        <v>109</v>
      </c>
      <c r="UNI1000" s="10" t="s">
        <v>109</v>
      </c>
      <c r="UNJ1000" s="10" t="s">
        <v>109</v>
      </c>
      <c r="UNK1000" s="10" t="s">
        <v>109</v>
      </c>
      <c r="UNL1000" s="10" t="s">
        <v>109</v>
      </c>
      <c r="UNM1000" s="10" t="s">
        <v>109</v>
      </c>
      <c r="UNN1000" s="10" t="s">
        <v>109</v>
      </c>
      <c r="UNO1000" s="10" t="s">
        <v>109</v>
      </c>
      <c r="UNP1000" s="10" t="s">
        <v>109</v>
      </c>
      <c r="UNQ1000" s="10" t="s">
        <v>109</v>
      </c>
      <c r="UNR1000" s="10" t="s">
        <v>109</v>
      </c>
      <c r="UNS1000" s="10" t="s">
        <v>109</v>
      </c>
      <c r="UNT1000" s="10" t="s">
        <v>109</v>
      </c>
      <c r="UNU1000" s="10" t="s">
        <v>109</v>
      </c>
      <c r="UNV1000" s="10" t="s">
        <v>109</v>
      </c>
      <c r="UNW1000" s="10" t="s">
        <v>109</v>
      </c>
      <c r="UNX1000" s="10" t="s">
        <v>109</v>
      </c>
      <c r="UNY1000" s="10" t="s">
        <v>109</v>
      </c>
      <c r="UNZ1000" s="10" t="s">
        <v>109</v>
      </c>
      <c r="UOA1000" s="10" t="s">
        <v>109</v>
      </c>
      <c r="UOB1000" s="10" t="s">
        <v>109</v>
      </c>
      <c r="UOC1000" s="10" t="s">
        <v>109</v>
      </c>
      <c r="UOD1000" s="10" t="s">
        <v>109</v>
      </c>
      <c r="UOE1000" s="10" t="s">
        <v>109</v>
      </c>
      <c r="UOF1000" s="10" t="s">
        <v>109</v>
      </c>
      <c r="UOG1000" s="10" t="s">
        <v>109</v>
      </c>
      <c r="UOH1000" s="10" t="s">
        <v>109</v>
      </c>
      <c r="UOI1000" s="10" t="s">
        <v>109</v>
      </c>
      <c r="UOJ1000" s="10" t="s">
        <v>109</v>
      </c>
      <c r="UOK1000" s="10" t="s">
        <v>109</v>
      </c>
      <c r="UOL1000" s="10" t="s">
        <v>109</v>
      </c>
      <c r="UOM1000" s="10" t="s">
        <v>109</v>
      </c>
      <c r="UON1000" s="10" t="s">
        <v>109</v>
      </c>
      <c r="UOO1000" s="10" t="s">
        <v>109</v>
      </c>
      <c r="UOP1000" s="10" t="s">
        <v>109</v>
      </c>
      <c r="UOQ1000" s="10" t="s">
        <v>109</v>
      </c>
      <c r="UOR1000" s="10" t="s">
        <v>109</v>
      </c>
      <c r="UOS1000" s="10" t="s">
        <v>109</v>
      </c>
      <c r="UOT1000" s="10" t="s">
        <v>109</v>
      </c>
      <c r="UOU1000" s="10" t="s">
        <v>109</v>
      </c>
      <c r="UOV1000" s="10" t="s">
        <v>109</v>
      </c>
      <c r="UOW1000" s="10" t="s">
        <v>109</v>
      </c>
      <c r="UOX1000" s="10" t="s">
        <v>109</v>
      </c>
      <c r="UOY1000" s="10" t="s">
        <v>109</v>
      </c>
      <c r="UOZ1000" s="10" t="s">
        <v>109</v>
      </c>
      <c r="UPA1000" s="10" t="s">
        <v>109</v>
      </c>
      <c r="UPB1000" s="10" t="s">
        <v>109</v>
      </c>
      <c r="UPC1000" s="10" t="s">
        <v>109</v>
      </c>
      <c r="UPD1000" s="10" t="s">
        <v>109</v>
      </c>
      <c r="UPE1000" s="10" t="s">
        <v>109</v>
      </c>
      <c r="UPF1000" s="10" t="s">
        <v>109</v>
      </c>
      <c r="UPG1000" s="10" t="s">
        <v>109</v>
      </c>
      <c r="UPH1000" s="10" t="s">
        <v>109</v>
      </c>
      <c r="UPI1000" s="10" t="s">
        <v>109</v>
      </c>
      <c r="UPJ1000" s="10" t="s">
        <v>109</v>
      </c>
      <c r="UPK1000" s="10" t="s">
        <v>109</v>
      </c>
      <c r="UPL1000" s="10" t="s">
        <v>109</v>
      </c>
      <c r="UPM1000" s="10" t="s">
        <v>109</v>
      </c>
      <c r="UPN1000" s="10" t="s">
        <v>109</v>
      </c>
      <c r="UPO1000" s="10" t="s">
        <v>109</v>
      </c>
      <c r="UPP1000" s="10" t="s">
        <v>109</v>
      </c>
      <c r="UPQ1000" s="10" t="s">
        <v>109</v>
      </c>
      <c r="UPR1000" s="10" t="s">
        <v>109</v>
      </c>
      <c r="UPS1000" s="10" t="s">
        <v>109</v>
      </c>
      <c r="UPT1000" s="10" t="s">
        <v>109</v>
      </c>
      <c r="UPU1000" s="10" t="s">
        <v>109</v>
      </c>
      <c r="UPV1000" s="10" t="s">
        <v>109</v>
      </c>
      <c r="UPW1000" s="10" t="s">
        <v>109</v>
      </c>
      <c r="UPX1000" s="10" t="s">
        <v>109</v>
      </c>
      <c r="UPY1000" s="10" t="s">
        <v>109</v>
      </c>
      <c r="UPZ1000" s="10" t="s">
        <v>109</v>
      </c>
      <c r="UQA1000" s="10" t="s">
        <v>109</v>
      </c>
      <c r="UQB1000" s="10" t="s">
        <v>109</v>
      </c>
      <c r="UQC1000" s="10" t="s">
        <v>109</v>
      </c>
      <c r="UQD1000" s="10" t="s">
        <v>109</v>
      </c>
      <c r="UQE1000" s="10" t="s">
        <v>109</v>
      </c>
      <c r="UQF1000" s="10" t="s">
        <v>109</v>
      </c>
      <c r="UQG1000" s="10" t="s">
        <v>109</v>
      </c>
      <c r="UQH1000" s="10" t="s">
        <v>109</v>
      </c>
      <c r="UQI1000" s="10" t="s">
        <v>109</v>
      </c>
      <c r="UQJ1000" s="10" t="s">
        <v>109</v>
      </c>
      <c r="UQK1000" s="10" t="s">
        <v>109</v>
      </c>
      <c r="UQL1000" s="10" t="s">
        <v>109</v>
      </c>
      <c r="UQM1000" s="10" t="s">
        <v>109</v>
      </c>
      <c r="UQN1000" s="10" t="s">
        <v>109</v>
      </c>
      <c r="UQO1000" s="10" t="s">
        <v>109</v>
      </c>
      <c r="UQP1000" s="10" t="s">
        <v>109</v>
      </c>
      <c r="UQQ1000" s="10" t="s">
        <v>109</v>
      </c>
      <c r="UQR1000" s="10" t="s">
        <v>109</v>
      </c>
      <c r="UQS1000" s="10" t="s">
        <v>109</v>
      </c>
      <c r="UQT1000" s="10" t="s">
        <v>109</v>
      </c>
      <c r="UQU1000" s="10" t="s">
        <v>109</v>
      </c>
      <c r="UQV1000" s="10" t="s">
        <v>109</v>
      </c>
      <c r="UQW1000" s="10" t="s">
        <v>109</v>
      </c>
      <c r="UQX1000" s="10" t="s">
        <v>109</v>
      </c>
      <c r="UQY1000" s="10" t="s">
        <v>109</v>
      </c>
      <c r="UQZ1000" s="10" t="s">
        <v>109</v>
      </c>
      <c r="URA1000" s="10" t="s">
        <v>109</v>
      </c>
      <c r="URB1000" s="10" t="s">
        <v>109</v>
      </c>
      <c r="URC1000" s="10" t="s">
        <v>109</v>
      </c>
      <c r="URD1000" s="10" t="s">
        <v>109</v>
      </c>
      <c r="URE1000" s="10" t="s">
        <v>109</v>
      </c>
      <c r="URF1000" s="10" t="s">
        <v>109</v>
      </c>
      <c r="URG1000" s="10" t="s">
        <v>109</v>
      </c>
      <c r="URH1000" s="10" t="s">
        <v>109</v>
      </c>
      <c r="URI1000" s="10" t="s">
        <v>109</v>
      </c>
      <c r="URJ1000" s="10" t="s">
        <v>109</v>
      </c>
      <c r="URK1000" s="10" t="s">
        <v>109</v>
      </c>
      <c r="URL1000" s="10" t="s">
        <v>109</v>
      </c>
      <c r="URM1000" s="10" t="s">
        <v>109</v>
      </c>
      <c r="URN1000" s="10" t="s">
        <v>109</v>
      </c>
      <c r="URO1000" s="10" t="s">
        <v>109</v>
      </c>
      <c r="URP1000" s="10" t="s">
        <v>109</v>
      </c>
      <c r="URQ1000" s="10" t="s">
        <v>109</v>
      </c>
      <c r="URR1000" s="10" t="s">
        <v>109</v>
      </c>
      <c r="URS1000" s="10" t="s">
        <v>109</v>
      </c>
      <c r="URT1000" s="10" t="s">
        <v>109</v>
      </c>
      <c r="URU1000" s="10" t="s">
        <v>109</v>
      </c>
      <c r="URV1000" s="10" t="s">
        <v>109</v>
      </c>
      <c r="URW1000" s="10" t="s">
        <v>109</v>
      </c>
      <c r="URX1000" s="10" t="s">
        <v>109</v>
      </c>
      <c r="URY1000" s="10" t="s">
        <v>109</v>
      </c>
      <c r="URZ1000" s="10" t="s">
        <v>109</v>
      </c>
      <c r="USA1000" s="10" t="s">
        <v>109</v>
      </c>
      <c r="USB1000" s="10" t="s">
        <v>109</v>
      </c>
      <c r="USC1000" s="10" t="s">
        <v>109</v>
      </c>
      <c r="USD1000" s="10" t="s">
        <v>109</v>
      </c>
      <c r="USE1000" s="10" t="s">
        <v>109</v>
      </c>
      <c r="USF1000" s="10" t="s">
        <v>109</v>
      </c>
      <c r="USG1000" s="10" t="s">
        <v>109</v>
      </c>
      <c r="USH1000" s="10" t="s">
        <v>109</v>
      </c>
      <c r="USI1000" s="10" t="s">
        <v>109</v>
      </c>
      <c r="USJ1000" s="10" t="s">
        <v>109</v>
      </c>
      <c r="USK1000" s="10" t="s">
        <v>109</v>
      </c>
      <c r="USL1000" s="10" t="s">
        <v>109</v>
      </c>
      <c r="USM1000" s="10" t="s">
        <v>109</v>
      </c>
      <c r="USN1000" s="10" t="s">
        <v>109</v>
      </c>
      <c r="USO1000" s="10" t="s">
        <v>109</v>
      </c>
      <c r="USP1000" s="10" t="s">
        <v>109</v>
      </c>
      <c r="USQ1000" s="10" t="s">
        <v>109</v>
      </c>
      <c r="USR1000" s="10" t="s">
        <v>109</v>
      </c>
      <c r="USS1000" s="10" t="s">
        <v>109</v>
      </c>
      <c r="UST1000" s="10" t="s">
        <v>109</v>
      </c>
      <c r="USU1000" s="10" t="s">
        <v>109</v>
      </c>
      <c r="USV1000" s="10" t="s">
        <v>109</v>
      </c>
      <c r="USW1000" s="10" t="s">
        <v>109</v>
      </c>
      <c r="USX1000" s="10" t="s">
        <v>109</v>
      </c>
      <c r="USY1000" s="10" t="s">
        <v>109</v>
      </c>
      <c r="USZ1000" s="10" t="s">
        <v>109</v>
      </c>
      <c r="UTA1000" s="10" t="s">
        <v>109</v>
      </c>
      <c r="UTB1000" s="10" t="s">
        <v>109</v>
      </c>
      <c r="UTC1000" s="10" t="s">
        <v>109</v>
      </c>
      <c r="UTD1000" s="10" t="s">
        <v>109</v>
      </c>
      <c r="UTE1000" s="10" t="s">
        <v>109</v>
      </c>
      <c r="UTF1000" s="10" t="s">
        <v>109</v>
      </c>
      <c r="UTG1000" s="10" t="s">
        <v>109</v>
      </c>
      <c r="UTH1000" s="10" t="s">
        <v>109</v>
      </c>
      <c r="UTI1000" s="10" t="s">
        <v>109</v>
      </c>
      <c r="UTJ1000" s="10" t="s">
        <v>109</v>
      </c>
      <c r="UTK1000" s="10" t="s">
        <v>109</v>
      </c>
      <c r="UTL1000" s="10" t="s">
        <v>109</v>
      </c>
      <c r="UTM1000" s="10" t="s">
        <v>109</v>
      </c>
      <c r="UTN1000" s="10" t="s">
        <v>109</v>
      </c>
      <c r="UTO1000" s="10" t="s">
        <v>109</v>
      </c>
      <c r="UTP1000" s="10" t="s">
        <v>109</v>
      </c>
      <c r="UTQ1000" s="10" t="s">
        <v>109</v>
      </c>
      <c r="UTR1000" s="10" t="s">
        <v>109</v>
      </c>
      <c r="UTS1000" s="10" t="s">
        <v>109</v>
      </c>
      <c r="UTT1000" s="10" t="s">
        <v>109</v>
      </c>
      <c r="UTU1000" s="10" t="s">
        <v>109</v>
      </c>
      <c r="UTV1000" s="10" t="s">
        <v>109</v>
      </c>
      <c r="UTW1000" s="10" t="s">
        <v>109</v>
      </c>
      <c r="UTX1000" s="10" t="s">
        <v>109</v>
      </c>
      <c r="UTY1000" s="10" t="s">
        <v>109</v>
      </c>
      <c r="UTZ1000" s="10" t="s">
        <v>109</v>
      </c>
      <c r="UUA1000" s="10" t="s">
        <v>109</v>
      </c>
      <c r="UUB1000" s="10" t="s">
        <v>109</v>
      </c>
      <c r="UUC1000" s="10" t="s">
        <v>109</v>
      </c>
      <c r="UUD1000" s="10" t="s">
        <v>109</v>
      </c>
      <c r="UUE1000" s="10" t="s">
        <v>109</v>
      </c>
      <c r="UUF1000" s="10" t="s">
        <v>109</v>
      </c>
      <c r="UUG1000" s="10" t="s">
        <v>109</v>
      </c>
      <c r="UUH1000" s="10" t="s">
        <v>109</v>
      </c>
      <c r="UUI1000" s="10" t="s">
        <v>109</v>
      </c>
      <c r="UUJ1000" s="10" t="s">
        <v>109</v>
      </c>
      <c r="UUK1000" s="10" t="s">
        <v>109</v>
      </c>
      <c r="UUL1000" s="10" t="s">
        <v>109</v>
      </c>
      <c r="UUM1000" s="10" t="s">
        <v>109</v>
      </c>
      <c r="UUN1000" s="10" t="s">
        <v>109</v>
      </c>
      <c r="UUO1000" s="10" t="s">
        <v>109</v>
      </c>
      <c r="UUP1000" s="10" t="s">
        <v>109</v>
      </c>
      <c r="UUQ1000" s="10" t="s">
        <v>109</v>
      </c>
      <c r="UUR1000" s="10" t="s">
        <v>109</v>
      </c>
      <c r="UUS1000" s="10" t="s">
        <v>109</v>
      </c>
      <c r="UUT1000" s="10" t="s">
        <v>109</v>
      </c>
      <c r="UUU1000" s="10" t="s">
        <v>109</v>
      </c>
      <c r="UUV1000" s="10" t="s">
        <v>109</v>
      </c>
      <c r="UUW1000" s="10" t="s">
        <v>109</v>
      </c>
      <c r="UUX1000" s="10" t="s">
        <v>109</v>
      </c>
      <c r="UUY1000" s="10" t="s">
        <v>109</v>
      </c>
      <c r="UUZ1000" s="10" t="s">
        <v>109</v>
      </c>
      <c r="UVA1000" s="10" t="s">
        <v>109</v>
      </c>
      <c r="UVB1000" s="10" t="s">
        <v>109</v>
      </c>
      <c r="UVC1000" s="10" t="s">
        <v>109</v>
      </c>
      <c r="UVD1000" s="10" t="s">
        <v>109</v>
      </c>
      <c r="UVE1000" s="10" t="s">
        <v>109</v>
      </c>
      <c r="UVF1000" s="10" t="s">
        <v>109</v>
      </c>
      <c r="UVG1000" s="10" t="s">
        <v>109</v>
      </c>
      <c r="UVH1000" s="10" t="s">
        <v>109</v>
      </c>
      <c r="UVI1000" s="10" t="s">
        <v>109</v>
      </c>
      <c r="UVJ1000" s="10" t="s">
        <v>109</v>
      </c>
      <c r="UVK1000" s="10" t="s">
        <v>109</v>
      </c>
      <c r="UVL1000" s="10" t="s">
        <v>109</v>
      </c>
      <c r="UVM1000" s="10" t="s">
        <v>109</v>
      </c>
      <c r="UVN1000" s="10" t="s">
        <v>109</v>
      </c>
      <c r="UVO1000" s="10" t="s">
        <v>109</v>
      </c>
      <c r="UVP1000" s="10" t="s">
        <v>109</v>
      </c>
      <c r="UVQ1000" s="10" t="s">
        <v>109</v>
      </c>
      <c r="UVR1000" s="10" t="s">
        <v>109</v>
      </c>
      <c r="UVS1000" s="10" t="s">
        <v>109</v>
      </c>
      <c r="UVT1000" s="10" t="s">
        <v>109</v>
      </c>
      <c r="UVU1000" s="10" t="s">
        <v>109</v>
      </c>
      <c r="UVV1000" s="10" t="s">
        <v>109</v>
      </c>
      <c r="UVW1000" s="10" t="s">
        <v>109</v>
      </c>
      <c r="UVX1000" s="10" t="s">
        <v>109</v>
      </c>
      <c r="UVY1000" s="10" t="s">
        <v>109</v>
      </c>
      <c r="UVZ1000" s="10" t="s">
        <v>109</v>
      </c>
      <c r="UWA1000" s="10" t="s">
        <v>109</v>
      </c>
      <c r="UWB1000" s="10" t="s">
        <v>109</v>
      </c>
      <c r="UWC1000" s="10" t="s">
        <v>109</v>
      </c>
      <c r="UWD1000" s="10" t="s">
        <v>109</v>
      </c>
      <c r="UWE1000" s="10" t="s">
        <v>109</v>
      </c>
      <c r="UWF1000" s="10" t="s">
        <v>109</v>
      </c>
      <c r="UWG1000" s="10" t="s">
        <v>109</v>
      </c>
      <c r="UWH1000" s="10" t="s">
        <v>109</v>
      </c>
      <c r="UWI1000" s="10" t="s">
        <v>109</v>
      </c>
      <c r="UWJ1000" s="10" t="s">
        <v>109</v>
      </c>
      <c r="UWK1000" s="10" t="s">
        <v>109</v>
      </c>
      <c r="UWL1000" s="10" t="s">
        <v>109</v>
      </c>
      <c r="UWM1000" s="10" t="s">
        <v>109</v>
      </c>
      <c r="UWN1000" s="10" t="s">
        <v>109</v>
      </c>
      <c r="UWO1000" s="10" t="s">
        <v>109</v>
      </c>
      <c r="UWP1000" s="10" t="s">
        <v>109</v>
      </c>
      <c r="UWQ1000" s="10" t="s">
        <v>109</v>
      </c>
      <c r="UWR1000" s="10" t="s">
        <v>109</v>
      </c>
      <c r="UWS1000" s="10" t="s">
        <v>109</v>
      </c>
      <c r="UWT1000" s="10" t="s">
        <v>109</v>
      </c>
      <c r="UWU1000" s="10" t="s">
        <v>109</v>
      </c>
      <c r="UWV1000" s="10" t="s">
        <v>109</v>
      </c>
      <c r="UWW1000" s="10" t="s">
        <v>109</v>
      </c>
      <c r="UWX1000" s="10" t="s">
        <v>109</v>
      </c>
      <c r="UWY1000" s="10" t="s">
        <v>109</v>
      </c>
      <c r="UWZ1000" s="10" t="s">
        <v>109</v>
      </c>
      <c r="UXA1000" s="10" t="s">
        <v>109</v>
      </c>
      <c r="UXB1000" s="10" t="s">
        <v>109</v>
      </c>
      <c r="UXC1000" s="10" t="s">
        <v>109</v>
      </c>
      <c r="UXD1000" s="10" t="s">
        <v>109</v>
      </c>
      <c r="UXE1000" s="10" t="s">
        <v>109</v>
      </c>
      <c r="UXF1000" s="10" t="s">
        <v>109</v>
      </c>
      <c r="UXG1000" s="10" t="s">
        <v>109</v>
      </c>
      <c r="UXH1000" s="10" t="s">
        <v>109</v>
      </c>
      <c r="UXI1000" s="10" t="s">
        <v>109</v>
      </c>
      <c r="UXJ1000" s="10" t="s">
        <v>109</v>
      </c>
      <c r="UXK1000" s="10" t="s">
        <v>109</v>
      </c>
      <c r="UXL1000" s="10" t="s">
        <v>109</v>
      </c>
      <c r="UXM1000" s="10" t="s">
        <v>109</v>
      </c>
      <c r="UXN1000" s="10" t="s">
        <v>109</v>
      </c>
      <c r="UXO1000" s="10" t="s">
        <v>109</v>
      </c>
      <c r="UXP1000" s="10" t="s">
        <v>109</v>
      </c>
      <c r="UXQ1000" s="10" t="s">
        <v>109</v>
      </c>
      <c r="UXR1000" s="10" t="s">
        <v>109</v>
      </c>
      <c r="UXS1000" s="10" t="s">
        <v>109</v>
      </c>
      <c r="UXT1000" s="10" t="s">
        <v>109</v>
      </c>
      <c r="UXU1000" s="10" t="s">
        <v>109</v>
      </c>
      <c r="UXV1000" s="10" t="s">
        <v>109</v>
      </c>
      <c r="UXW1000" s="10" t="s">
        <v>109</v>
      </c>
      <c r="UXX1000" s="10" t="s">
        <v>109</v>
      </c>
      <c r="UXY1000" s="10" t="s">
        <v>109</v>
      </c>
      <c r="UXZ1000" s="10" t="s">
        <v>109</v>
      </c>
      <c r="UYA1000" s="10" t="s">
        <v>109</v>
      </c>
      <c r="UYB1000" s="10" t="s">
        <v>109</v>
      </c>
      <c r="UYC1000" s="10" t="s">
        <v>109</v>
      </c>
      <c r="UYD1000" s="10" t="s">
        <v>109</v>
      </c>
      <c r="UYE1000" s="10" t="s">
        <v>109</v>
      </c>
      <c r="UYF1000" s="10" t="s">
        <v>109</v>
      </c>
      <c r="UYG1000" s="10" t="s">
        <v>109</v>
      </c>
      <c r="UYH1000" s="10" t="s">
        <v>109</v>
      </c>
      <c r="UYI1000" s="10" t="s">
        <v>109</v>
      </c>
      <c r="UYJ1000" s="10" t="s">
        <v>109</v>
      </c>
      <c r="UYK1000" s="10" t="s">
        <v>109</v>
      </c>
      <c r="UYL1000" s="10" t="s">
        <v>109</v>
      </c>
      <c r="UYM1000" s="10" t="s">
        <v>109</v>
      </c>
      <c r="UYN1000" s="10" t="s">
        <v>109</v>
      </c>
      <c r="UYO1000" s="10" t="s">
        <v>109</v>
      </c>
      <c r="UYP1000" s="10" t="s">
        <v>109</v>
      </c>
      <c r="UYQ1000" s="10" t="s">
        <v>109</v>
      </c>
      <c r="UYR1000" s="10" t="s">
        <v>109</v>
      </c>
      <c r="UYS1000" s="10" t="s">
        <v>109</v>
      </c>
      <c r="UYT1000" s="10" t="s">
        <v>109</v>
      </c>
      <c r="UYU1000" s="10" t="s">
        <v>109</v>
      </c>
      <c r="UYV1000" s="10" t="s">
        <v>109</v>
      </c>
      <c r="UYW1000" s="10" t="s">
        <v>109</v>
      </c>
      <c r="UYX1000" s="10" t="s">
        <v>109</v>
      </c>
      <c r="UYY1000" s="10" t="s">
        <v>109</v>
      </c>
      <c r="UYZ1000" s="10" t="s">
        <v>109</v>
      </c>
      <c r="UZA1000" s="10" t="s">
        <v>109</v>
      </c>
      <c r="UZB1000" s="10" t="s">
        <v>109</v>
      </c>
      <c r="UZC1000" s="10" t="s">
        <v>109</v>
      </c>
      <c r="UZD1000" s="10" t="s">
        <v>109</v>
      </c>
      <c r="UZE1000" s="10" t="s">
        <v>109</v>
      </c>
      <c r="UZF1000" s="10" t="s">
        <v>109</v>
      </c>
      <c r="UZG1000" s="10" t="s">
        <v>109</v>
      </c>
      <c r="UZH1000" s="10" t="s">
        <v>109</v>
      </c>
      <c r="UZI1000" s="10" t="s">
        <v>109</v>
      </c>
      <c r="UZJ1000" s="10" t="s">
        <v>109</v>
      </c>
      <c r="UZK1000" s="10" t="s">
        <v>109</v>
      </c>
      <c r="UZL1000" s="10" t="s">
        <v>109</v>
      </c>
      <c r="UZM1000" s="10" t="s">
        <v>109</v>
      </c>
      <c r="UZN1000" s="10" t="s">
        <v>109</v>
      </c>
      <c r="UZO1000" s="10" t="s">
        <v>109</v>
      </c>
      <c r="UZP1000" s="10" t="s">
        <v>109</v>
      </c>
      <c r="UZQ1000" s="10" t="s">
        <v>109</v>
      </c>
      <c r="UZR1000" s="10" t="s">
        <v>109</v>
      </c>
      <c r="UZS1000" s="10" t="s">
        <v>109</v>
      </c>
      <c r="UZT1000" s="10" t="s">
        <v>109</v>
      </c>
      <c r="UZU1000" s="10" t="s">
        <v>109</v>
      </c>
      <c r="UZV1000" s="10" t="s">
        <v>109</v>
      </c>
      <c r="UZW1000" s="10" t="s">
        <v>109</v>
      </c>
      <c r="UZX1000" s="10" t="s">
        <v>109</v>
      </c>
      <c r="UZY1000" s="10" t="s">
        <v>109</v>
      </c>
      <c r="UZZ1000" s="10" t="s">
        <v>109</v>
      </c>
      <c r="VAA1000" s="10" t="s">
        <v>109</v>
      </c>
      <c r="VAB1000" s="10" t="s">
        <v>109</v>
      </c>
      <c r="VAC1000" s="10" t="s">
        <v>109</v>
      </c>
      <c r="VAD1000" s="10" t="s">
        <v>109</v>
      </c>
      <c r="VAE1000" s="10" t="s">
        <v>109</v>
      </c>
      <c r="VAF1000" s="10" t="s">
        <v>109</v>
      </c>
      <c r="VAG1000" s="10" t="s">
        <v>109</v>
      </c>
      <c r="VAH1000" s="10" t="s">
        <v>109</v>
      </c>
      <c r="VAI1000" s="10" t="s">
        <v>109</v>
      </c>
      <c r="VAJ1000" s="10" t="s">
        <v>109</v>
      </c>
      <c r="VAK1000" s="10" t="s">
        <v>109</v>
      </c>
      <c r="VAL1000" s="10" t="s">
        <v>109</v>
      </c>
      <c r="VAM1000" s="10" t="s">
        <v>109</v>
      </c>
      <c r="VAN1000" s="10" t="s">
        <v>109</v>
      </c>
      <c r="VAO1000" s="10" t="s">
        <v>109</v>
      </c>
      <c r="VAP1000" s="10" t="s">
        <v>109</v>
      </c>
      <c r="VAQ1000" s="10" t="s">
        <v>109</v>
      </c>
      <c r="VAR1000" s="10" t="s">
        <v>109</v>
      </c>
      <c r="VAS1000" s="10" t="s">
        <v>109</v>
      </c>
      <c r="VAT1000" s="10" t="s">
        <v>109</v>
      </c>
      <c r="VAU1000" s="10" t="s">
        <v>109</v>
      </c>
      <c r="VAV1000" s="10" t="s">
        <v>109</v>
      </c>
      <c r="VAW1000" s="10" t="s">
        <v>109</v>
      </c>
      <c r="VAX1000" s="10" t="s">
        <v>109</v>
      </c>
      <c r="VAY1000" s="10" t="s">
        <v>109</v>
      </c>
      <c r="VAZ1000" s="10" t="s">
        <v>109</v>
      </c>
      <c r="VBA1000" s="10" t="s">
        <v>109</v>
      </c>
      <c r="VBB1000" s="10" t="s">
        <v>109</v>
      </c>
      <c r="VBC1000" s="10" t="s">
        <v>109</v>
      </c>
      <c r="VBD1000" s="10" t="s">
        <v>109</v>
      </c>
      <c r="VBE1000" s="10" t="s">
        <v>109</v>
      </c>
      <c r="VBF1000" s="10" t="s">
        <v>109</v>
      </c>
      <c r="VBG1000" s="10" t="s">
        <v>109</v>
      </c>
      <c r="VBH1000" s="10" t="s">
        <v>109</v>
      </c>
      <c r="VBI1000" s="10" t="s">
        <v>109</v>
      </c>
      <c r="VBJ1000" s="10" t="s">
        <v>109</v>
      </c>
      <c r="VBK1000" s="10" t="s">
        <v>109</v>
      </c>
      <c r="VBL1000" s="10" t="s">
        <v>109</v>
      </c>
      <c r="VBM1000" s="10" t="s">
        <v>109</v>
      </c>
      <c r="VBN1000" s="10" t="s">
        <v>109</v>
      </c>
      <c r="VBO1000" s="10" t="s">
        <v>109</v>
      </c>
      <c r="VBP1000" s="10" t="s">
        <v>109</v>
      </c>
      <c r="VBQ1000" s="10" t="s">
        <v>109</v>
      </c>
      <c r="VBR1000" s="10" t="s">
        <v>109</v>
      </c>
      <c r="VBS1000" s="10" t="s">
        <v>109</v>
      </c>
      <c r="VBT1000" s="10" t="s">
        <v>109</v>
      </c>
      <c r="VBU1000" s="10" t="s">
        <v>109</v>
      </c>
      <c r="VBV1000" s="10" t="s">
        <v>109</v>
      </c>
      <c r="VBW1000" s="10" t="s">
        <v>109</v>
      </c>
      <c r="VBX1000" s="10" t="s">
        <v>109</v>
      </c>
      <c r="VBY1000" s="10" t="s">
        <v>109</v>
      </c>
      <c r="VBZ1000" s="10" t="s">
        <v>109</v>
      </c>
      <c r="VCA1000" s="10" t="s">
        <v>109</v>
      </c>
      <c r="VCB1000" s="10" t="s">
        <v>109</v>
      </c>
      <c r="VCC1000" s="10" t="s">
        <v>109</v>
      </c>
      <c r="VCD1000" s="10" t="s">
        <v>109</v>
      </c>
      <c r="VCE1000" s="10" t="s">
        <v>109</v>
      </c>
      <c r="VCF1000" s="10" t="s">
        <v>109</v>
      </c>
      <c r="VCG1000" s="10" t="s">
        <v>109</v>
      </c>
      <c r="VCH1000" s="10" t="s">
        <v>109</v>
      </c>
      <c r="VCI1000" s="10" t="s">
        <v>109</v>
      </c>
      <c r="VCJ1000" s="10" t="s">
        <v>109</v>
      </c>
      <c r="VCK1000" s="10" t="s">
        <v>109</v>
      </c>
      <c r="VCL1000" s="10" t="s">
        <v>109</v>
      </c>
      <c r="VCM1000" s="10" t="s">
        <v>109</v>
      </c>
      <c r="VCN1000" s="10" t="s">
        <v>109</v>
      </c>
      <c r="VCO1000" s="10" t="s">
        <v>109</v>
      </c>
      <c r="VCP1000" s="10" t="s">
        <v>109</v>
      </c>
      <c r="VCQ1000" s="10" t="s">
        <v>109</v>
      </c>
      <c r="VCR1000" s="10" t="s">
        <v>109</v>
      </c>
      <c r="VCS1000" s="10" t="s">
        <v>109</v>
      </c>
      <c r="VCT1000" s="10" t="s">
        <v>109</v>
      </c>
      <c r="VCU1000" s="10" t="s">
        <v>109</v>
      </c>
      <c r="VCV1000" s="10" t="s">
        <v>109</v>
      </c>
      <c r="VCW1000" s="10" t="s">
        <v>109</v>
      </c>
      <c r="VCX1000" s="10" t="s">
        <v>109</v>
      </c>
      <c r="VCY1000" s="10" t="s">
        <v>109</v>
      </c>
      <c r="VCZ1000" s="10" t="s">
        <v>109</v>
      </c>
      <c r="VDA1000" s="10" t="s">
        <v>109</v>
      </c>
      <c r="VDB1000" s="10" t="s">
        <v>109</v>
      </c>
      <c r="VDC1000" s="10" t="s">
        <v>109</v>
      </c>
      <c r="VDD1000" s="10" t="s">
        <v>109</v>
      </c>
      <c r="VDE1000" s="10" t="s">
        <v>109</v>
      </c>
      <c r="VDF1000" s="10" t="s">
        <v>109</v>
      </c>
      <c r="VDG1000" s="10" t="s">
        <v>109</v>
      </c>
      <c r="VDH1000" s="10" t="s">
        <v>109</v>
      </c>
      <c r="VDI1000" s="10" t="s">
        <v>109</v>
      </c>
      <c r="VDJ1000" s="10" t="s">
        <v>109</v>
      </c>
      <c r="VDK1000" s="10" t="s">
        <v>109</v>
      </c>
      <c r="VDL1000" s="10" t="s">
        <v>109</v>
      </c>
      <c r="VDM1000" s="10" t="s">
        <v>109</v>
      </c>
      <c r="VDN1000" s="10" t="s">
        <v>109</v>
      </c>
      <c r="VDO1000" s="10" t="s">
        <v>109</v>
      </c>
      <c r="VDP1000" s="10" t="s">
        <v>109</v>
      </c>
      <c r="VDQ1000" s="10" t="s">
        <v>109</v>
      </c>
      <c r="VDR1000" s="10" t="s">
        <v>109</v>
      </c>
      <c r="VDS1000" s="10" t="s">
        <v>109</v>
      </c>
      <c r="VDT1000" s="10" t="s">
        <v>109</v>
      </c>
      <c r="VDU1000" s="10" t="s">
        <v>109</v>
      </c>
      <c r="VDV1000" s="10" t="s">
        <v>109</v>
      </c>
      <c r="VDW1000" s="10" t="s">
        <v>109</v>
      </c>
      <c r="VDX1000" s="10" t="s">
        <v>109</v>
      </c>
      <c r="VDY1000" s="10" t="s">
        <v>109</v>
      </c>
      <c r="VDZ1000" s="10" t="s">
        <v>109</v>
      </c>
      <c r="VEA1000" s="10" t="s">
        <v>109</v>
      </c>
      <c r="VEB1000" s="10" t="s">
        <v>109</v>
      </c>
      <c r="VEC1000" s="10" t="s">
        <v>109</v>
      </c>
      <c r="VED1000" s="10" t="s">
        <v>109</v>
      </c>
      <c r="VEE1000" s="10" t="s">
        <v>109</v>
      </c>
      <c r="VEF1000" s="10" t="s">
        <v>109</v>
      </c>
      <c r="VEG1000" s="10" t="s">
        <v>109</v>
      </c>
      <c r="VEH1000" s="10" t="s">
        <v>109</v>
      </c>
      <c r="VEI1000" s="10" t="s">
        <v>109</v>
      </c>
      <c r="VEJ1000" s="10" t="s">
        <v>109</v>
      </c>
      <c r="VEK1000" s="10" t="s">
        <v>109</v>
      </c>
      <c r="VEL1000" s="10" t="s">
        <v>109</v>
      </c>
      <c r="VEM1000" s="10" t="s">
        <v>109</v>
      </c>
      <c r="VEN1000" s="10" t="s">
        <v>109</v>
      </c>
      <c r="VEO1000" s="10" t="s">
        <v>109</v>
      </c>
      <c r="VEP1000" s="10" t="s">
        <v>109</v>
      </c>
      <c r="VEQ1000" s="10" t="s">
        <v>109</v>
      </c>
      <c r="VER1000" s="10" t="s">
        <v>109</v>
      </c>
      <c r="VES1000" s="10" t="s">
        <v>109</v>
      </c>
      <c r="VET1000" s="10" t="s">
        <v>109</v>
      </c>
      <c r="VEU1000" s="10" t="s">
        <v>109</v>
      </c>
      <c r="VEV1000" s="10" t="s">
        <v>109</v>
      </c>
      <c r="VEW1000" s="10" t="s">
        <v>109</v>
      </c>
      <c r="VEX1000" s="10" t="s">
        <v>109</v>
      </c>
      <c r="VEY1000" s="10" t="s">
        <v>109</v>
      </c>
      <c r="VEZ1000" s="10" t="s">
        <v>109</v>
      </c>
      <c r="VFA1000" s="10" t="s">
        <v>109</v>
      </c>
      <c r="VFB1000" s="10" t="s">
        <v>109</v>
      </c>
      <c r="VFC1000" s="10" t="s">
        <v>109</v>
      </c>
      <c r="VFD1000" s="10" t="s">
        <v>109</v>
      </c>
      <c r="VFE1000" s="10" t="s">
        <v>109</v>
      </c>
      <c r="VFF1000" s="10" t="s">
        <v>109</v>
      </c>
      <c r="VFG1000" s="10" t="s">
        <v>109</v>
      </c>
      <c r="VFH1000" s="10" t="s">
        <v>109</v>
      </c>
      <c r="VFI1000" s="10" t="s">
        <v>109</v>
      </c>
      <c r="VFJ1000" s="10" t="s">
        <v>109</v>
      </c>
      <c r="VFK1000" s="10" t="s">
        <v>109</v>
      </c>
      <c r="VFL1000" s="10" t="s">
        <v>109</v>
      </c>
      <c r="VFM1000" s="10" t="s">
        <v>109</v>
      </c>
      <c r="VFN1000" s="10" t="s">
        <v>109</v>
      </c>
      <c r="VFO1000" s="10" t="s">
        <v>109</v>
      </c>
      <c r="VFP1000" s="10" t="s">
        <v>109</v>
      </c>
      <c r="VFQ1000" s="10" t="s">
        <v>109</v>
      </c>
      <c r="VFR1000" s="10" t="s">
        <v>109</v>
      </c>
      <c r="VFS1000" s="10" t="s">
        <v>109</v>
      </c>
      <c r="VFT1000" s="10" t="s">
        <v>109</v>
      </c>
      <c r="VFU1000" s="10" t="s">
        <v>109</v>
      </c>
      <c r="VFV1000" s="10" t="s">
        <v>109</v>
      </c>
      <c r="VFW1000" s="10" t="s">
        <v>109</v>
      </c>
      <c r="VFX1000" s="10" t="s">
        <v>109</v>
      </c>
      <c r="VFY1000" s="10" t="s">
        <v>109</v>
      </c>
      <c r="VFZ1000" s="10" t="s">
        <v>109</v>
      </c>
      <c r="VGA1000" s="10" t="s">
        <v>109</v>
      </c>
      <c r="VGB1000" s="10" t="s">
        <v>109</v>
      </c>
      <c r="VGC1000" s="10" t="s">
        <v>109</v>
      </c>
      <c r="VGD1000" s="10" t="s">
        <v>109</v>
      </c>
      <c r="VGE1000" s="10" t="s">
        <v>109</v>
      </c>
      <c r="VGF1000" s="10" t="s">
        <v>109</v>
      </c>
      <c r="VGG1000" s="10" t="s">
        <v>109</v>
      </c>
      <c r="VGH1000" s="10" t="s">
        <v>109</v>
      </c>
      <c r="VGI1000" s="10" t="s">
        <v>109</v>
      </c>
      <c r="VGJ1000" s="10" t="s">
        <v>109</v>
      </c>
      <c r="VGK1000" s="10" t="s">
        <v>109</v>
      </c>
      <c r="VGL1000" s="10" t="s">
        <v>109</v>
      </c>
      <c r="VGM1000" s="10" t="s">
        <v>109</v>
      </c>
      <c r="VGN1000" s="10" t="s">
        <v>109</v>
      </c>
      <c r="VGO1000" s="10" t="s">
        <v>109</v>
      </c>
      <c r="VGP1000" s="10" t="s">
        <v>109</v>
      </c>
      <c r="VGQ1000" s="10" t="s">
        <v>109</v>
      </c>
      <c r="VGR1000" s="10" t="s">
        <v>109</v>
      </c>
      <c r="VGS1000" s="10" t="s">
        <v>109</v>
      </c>
      <c r="VGT1000" s="10" t="s">
        <v>109</v>
      </c>
      <c r="VGU1000" s="10" t="s">
        <v>109</v>
      </c>
      <c r="VGV1000" s="10" t="s">
        <v>109</v>
      </c>
      <c r="VGW1000" s="10" t="s">
        <v>109</v>
      </c>
      <c r="VGX1000" s="10" t="s">
        <v>109</v>
      </c>
      <c r="VGY1000" s="10" t="s">
        <v>109</v>
      </c>
      <c r="VGZ1000" s="10" t="s">
        <v>109</v>
      </c>
      <c r="VHA1000" s="10" t="s">
        <v>109</v>
      </c>
      <c r="VHB1000" s="10" t="s">
        <v>109</v>
      </c>
      <c r="VHC1000" s="10" t="s">
        <v>109</v>
      </c>
      <c r="VHD1000" s="10" t="s">
        <v>109</v>
      </c>
      <c r="VHE1000" s="10" t="s">
        <v>109</v>
      </c>
      <c r="VHF1000" s="10" t="s">
        <v>109</v>
      </c>
      <c r="VHG1000" s="10" t="s">
        <v>109</v>
      </c>
      <c r="VHH1000" s="10" t="s">
        <v>109</v>
      </c>
      <c r="VHI1000" s="10" t="s">
        <v>109</v>
      </c>
      <c r="VHJ1000" s="10" t="s">
        <v>109</v>
      </c>
      <c r="VHK1000" s="10" t="s">
        <v>109</v>
      </c>
      <c r="VHL1000" s="10" t="s">
        <v>109</v>
      </c>
      <c r="VHM1000" s="10" t="s">
        <v>109</v>
      </c>
      <c r="VHN1000" s="10" t="s">
        <v>109</v>
      </c>
      <c r="VHO1000" s="10" t="s">
        <v>109</v>
      </c>
      <c r="VHP1000" s="10" t="s">
        <v>109</v>
      </c>
      <c r="VHQ1000" s="10" t="s">
        <v>109</v>
      </c>
      <c r="VHR1000" s="10" t="s">
        <v>109</v>
      </c>
      <c r="VHS1000" s="10" t="s">
        <v>109</v>
      </c>
      <c r="VHT1000" s="10" t="s">
        <v>109</v>
      </c>
      <c r="VHU1000" s="10" t="s">
        <v>109</v>
      </c>
      <c r="VHV1000" s="10" t="s">
        <v>109</v>
      </c>
      <c r="VHW1000" s="10" t="s">
        <v>109</v>
      </c>
      <c r="VHX1000" s="10" t="s">
        <v>109</v>
      </c>
      <c r="VHY1000" s="10" t="s">
        <v>109</v>
      </c>
      <c r="VHZ1000" s="10" t="s">
        <v>109</v>
      </c>
      <c r="VIA1000" s="10" t="s">
        <v>109</v>
      </c>
      <c r="VIB1000" s="10" t="s">
        <v>109</v>
      </c>
      <c r="VIC1000" s="10" t="s">
        <v>109</v>
      </c>
      <c r="VID1000" s="10" t="s">
        <v>109</v>
      </c>
      <c r="VIE1000" s="10" t="s">
        <v>109</v>
      </c>
      <c r="VIF1000" s="10" t="s">
        <v>109</v>
      </c>
      <c r="VIG1000" s="10" t="s">
        <v>109</v>
      </c>
      <c r="VIH1000" s="10" t="s">
        <v>109</v>
      </c>
      <c r="VII1000" s="10" t="s">
        <v>109</v>
      </c>
      <c r="VIJ1000" s="10" t="s">
        <v>109</v>
      </c>
      <c r="VIK1000" s="10" t="s">
        <v>109</v>
      </c>
      <c r="VIL1000" s="10" t="s">
        <v>109</v>
      </c>
      <c r="VIM1000" s="10" t="s">
        <v>109</v>
      </c>
      <c r="VIN1000" s="10" t="s">
        <v>109</v>
      </c>
      <c r="VIO1000" s="10" t="s">
        <v>109</v>
      </c>
      <c r="VIP1000" s="10" t="s">
        <v>109</v>
      </c>
      <c r="VIQ1000" s="10" t="s">
        <v>109</v>
      </c>
      <c r="VIR1000" s="10" t="s">
        <v>109</v>
      </c>
      <c r="VIS1000" s="10" t="s">
        <v>109</v>
      </c>
      <c r="VIT1000" s="10" t="s">
        <v>109</v>
      </c>
      <c r="VIU1000" s="10" t="s">
        <v>109</v>
      </c>
      <c r="VIV1000" s="10" t="s">
        <v>109</v>
      </c>
      <c r="VIW1000" s="10" t="s">
        <v>109</v>
      </c>
      <c r="VIX1000" s="10" t="s">
        <v>109</v>
      </c>
      <c r="VIY1000" s="10" t="s">
        <v>109</v>
      </c>
      <c r="VIZ1000" s="10" t="s">
        <v>109</v>
      </c>
      <c r="VJA1000" s="10" t="s">
        <v>109</v>
      </c>
      <c r="VJB1000" s="10" t="s">
        <v>109</v>
      </c>
      <c r="VJC1000" s="10" t="s">
        <v>109</v>
      </c>
      <c r="VJD1000" s="10" t="s">
        <v>109</v>
      </c>
      <c r="VJE1000" s="10" t="s">
        <v>109</v>
      </c>
      <c r="VJF1000" s="10" t="s">
        <v>109</v>
      </c>
      <c r="VJG1000" s="10" t="s">
        <v>109</v>
      </c>
      <c r="VJH1000" s="10" t="s">
        <v>109</v>
      </c>
      <c r="VJI1000" s="10" t="s">
        <v>109</v>
      </c>
      <c r="VJJ1000" s="10" t="s">
        <v>109</v>
      </c>
      <c r="VJK1000" s="10" t="s">
        <v>109</v>
      </c>
      <c r="VJL1000" s="10" t="s">
        <v>109</v>
      </c>
      <c r="VJM1000" s="10" t="s">
        <v>109</v>
      </c>
      <c r="VJN1000" s="10" t="s">
        <v>109</v>
      </c>
      <c r="VJO1000" s="10" t="s">
        <v>109</v>
      </c>
      <c r="VJP1000" s="10" t="s">
        <v>109</v>
      </c>
      <c r="VJQ1000" s="10" t="s">
        <v>109</v>
      </c>
      <c r="VJR1000" s="10" t="s">
        <v>109</v>
      </c>
      <c r="VJS1000" s="10" t="s">
        <v>109</v>
      </c>
      <c r="VJT1000" s="10" t="s">
        <v>109</v>
      </c>
      <c r="VJU1000" s="10" t="s">
        <v>109</v>
      </c>
      <c r="VJV1000" s="10" t="s">
        <v>109</v>
      </c>
      <c r="VJW1000" s="10" t="s">
        <v>109</v>
      </c>
      <c r="VJX1000" s="10" t="s">
        <v>109</v>
      </c>
      <c r="VJY1000" s="10" t="s">
        <v>109</v>
      </c>
      <c r="VJZ1000" s="10" t="s">
        <v>109</v>
      </c>
      <c r="VKA1000" s="10" t="s">
        <v>109</v>
      </c>
      <c r="VKB1000" s="10" t="s">
        <v>109</v>
      </c>
      <c r="VKC1000" s="10" t="s">
        <v>109</v>
      </c>
      <c r="VKD1000" s="10" t="s">
        <v>109</v>
      </c>
      <c r="VKE1000" s="10" t="s">
        <v>109</v>
      </c>
      <c r="VKF1000" s="10" t="s">
        <v>109</v>
      </c>
      <c r="VKG1000" s="10" t="s">
        <v>109</v>
      </c>
      <c r="VKH1000" s="10" t="s">
        <v>109</v>
      </c>
      <c r="VKI1000" s="10" t="s">
        <v>109</v>
      </c>
      <c r="VKJ1000" s="10" t="s">
        <v>109</v>
      </c>
      <c r="VKK1000" s="10" t="s">
        <v>109</v>
      </c>
      <c r="VKL1000" s="10" t="s">
        <v>109</v>
      </c>
      <c r="VKM1000" s="10" t="s">
        <v>109</v>
      </c>
      <c r="VKN1000" s="10" t="s">
        <v>109</v>
      </c>
      <c r="VKO1000" s="10" t="s">
        <v>109</v>
      </c>
      <c r="VKP1000" s="10" t="s">
        <v>109</v>
      </c>
      <c r="VKQ1000" s="10" t="s">
        <v>109</v>
      </c>
      <c r="VKR1000" s="10" t="s">
        <v>109</v>
      </c>
      <c r="VKS1000" s="10" t="s">
        <v>109</v>
      </c>
      <c r="VKT1000" s="10" t="s">
        <v>109</v>
      </c>
      <c r="VKU1000" s="10" t="s">
        <v>109</v>
      </c>
      <c r="VKV1000" s="10" t="s">
        <v>109</v>
      </c>
      <c r="VKW1000" s="10" t="s">
        <v>109</v>
      </c>
      <c r="VKX1000" s="10" t="s">
        <v>109</v>
      </c>
      <c r="VKY1000" s="10" t="s">
        <v>109</v>
      </c>
      <c r="VKZ1000" s="10" t="s">
        <v>109</v>
      </c>
      <c r="VLA1000" s="10" t="s">
        <v>109</v>
      </c>
      <c r="VLB1000" s="10" t="s">
        <v>109</v>
      </c>
      <c r="VLC1000" s="10" t="s">
        <v>109</v>
      </c>
      <c r="VLD1000" s="10" t="s">
        <v>109</v>
      </c>
      <c r="VLE1000" s="10" t="s">
        <v>109</v>
      </c>
      <c r="VLF1000" s="10" t="s">
        <v>109</v>
      </c>
      <c r="VLG1000" s="10" t="s">
        <v>109</v>
      </c>
      <c r="VLH1000" s="10" t="s">
        <v>109</v>
      </c>
      <c r="VLI1000" s="10" t="s">
        <v>109</v>
      </c>
      <c r="VLJ1000" s="10" t="s">
        <v>109</v>
      </c>
      <c r="VLK1000" s="10" t="s">
        <v>109</v>
      </c>
      <c r="VLL1000" s="10" t="s">
        <v>109</v>
      </c>
      <c r="VLM1000" s="10" t="s">
        <v>109</v>
      </c>
      <c r="VLN1000" s="10" t="s">
        <v>109</v>
      </c>
      <c r="VLO1000" s="10" t="s">
        <v>109</v>
      </c>
      <c r="VLP1000" s="10" t="s">
        <v>109</v>
      </c>
      <c r="VLQ1000" s="10" t="s">
        <v>109</v>
      </c>
      <c r="VLR1000" s="10" t="s">
        <v>109</v>
      </c>
      <c r="VLS1000" s="10" t="s">
        <v>109</v>
      </c>
      <c r="VLT1000" s="10" t="s">
        <v>109</v>
      </c>
      <c r="VLU1000" s="10" t="s">
        <v>109</v>
      </c>
      <c r="VLV1000" s="10" t="s">
        <v>109</v>
      </c>
      <c r="VLW1000" s="10" t="s">
        <v>109</v>
      </c>
      <c r="VLX1000" s="10" t="s">
        <v>109</v>
      </c>
      <c r="VLY1000" s="10" t="s">
        <v>109</v>
      </c>
      <c r="VLZ1000" s="10" t="s">
        <v>109</v>
      </c>
      <c r="VMA1000" s="10" t="s">
        <v>109</v>
      </c>
      <c r="VMB1000" s="10" t="s">
        <v>109</v>
      </c>
      <c r="VMC1000" s="10" t="s">
        <v>109</v>
      </c>
      <c r="VMD1000" s="10" t="s">
        <v>109</v>
      </c>
      <c r="VME1000" s="10" t="s">
        <v>109</v>
      </c>
      <c r="VMF1000" s="10" t="s">
        <v>109</v>
      </c>
      <c r="VMG1000" s="10" t="s">
        <v>109</v>
      </c>
      <c r="VMH1000" s="10" t="s">
        <v>109</v>
      </c>
      <c r="VMI1000" s="10" t="s">
        <v>109</v>
      </c>
      <c r="VMJ1000" s="10" t="s">
        <v>109</v>
      </c>
      <c r="VMK1000" s="10" t="s">
        <v>109</v>
      </c>
      <c r="VML1000" s="10" t="s">
        <v>109</v>
      </c>
      <c r="VMM1000" s="10" t="s">
        <v>109</v>
      </c>
      <c r="VMN1000" s="10" t="s">
        <v>109</v>
      </c>
      <c r="VMO1000" s="10" t="s">
        <v>109</v>
      </c>
      <c r="VMP1000" s="10" t="s">
        <v>109</v>
      </c>
      <c r="VMQ1000" s="10" t="s">
        <v>109</v>
      </c>
      <c r="VMR1000" s="10" t="s">
        <v>109</v>
      </c>
      <c r="VMS1000" s="10" t="s">
        <v>109</v>
      </c>
      <c r="VMT1000" s="10" t="s">
        <v>109</v>
      </c>
      <c r="VMU1000" s="10" t="s">
        <v>109</v>
      </c>
      <c r="VMV1000" s="10" t="s">
        <v>109</v>
      </c>
      <c r="VMW1000" s="10" t="s">
        <v>109</v>
      </c>
      <c r="VMX1000" s="10" t="s">
        <v>109</v>
      </c>
      <c r="VMY1000" s="10" t="s">
        <v>109</v>
      </c>
      <c r="VMZ1000" s="10" t="s">
        <v>109</v>
      </c>
      <c r="VNA1000" s="10" t="s">
        <v>109</v>
      </c>
      <c r="VNB1000" s="10" t="s">
        <v>109</v>
      </c>
      <c r="VNC1000" s="10" t="s">
        <v>109</v>
      </c>
      <c r="VND1000" s="10" t="s">
        <v>109</v>
      </c>
      <c r="VNE1000" s="10" t="s">
        <v>109</v>
      </c>
      <c r="VNF1000" s="10" t="s">
        <v>109</v>
      </c>
      <c r="VNG1000" s="10" t="s">
        <v>109</v>
      </c>
      <c r="VNH1000" s="10" t="s">
        <v>109</v>
      </c>
      <c r="VNI1000" s="10" t="s">
        <v>109</v>
      </c>
      <c r="VNJ1000" s="10" t="s">
        <v>109</v>
      </c>
      <c r="VNK1000" s="10" t="s">
        <v>109</v>
      </c>
      <c r="VNL1000" s="10" t="s">
        <v>109</v>
      </c>
      <c r="VNM1000" s="10" t="s">
        <v>109</v>
      </c>
      <c r="VNN1000" s="10" t="s">
        <v>109</v>
      </c>
      <c r="VNO1000" s="10" t="s">
        <v>109</v>
      </c>
      <c r="VNP1000" s="10" t="s">
        <v>109</v>
      </c>
      <c r="VNQ1000" s="10" t="s">
        <v>109</v>
      </c>
      <c r="VNR1000" s="10" t="s">
        <v>109</v>
      </c>
      <c r="VNS1000" s="10" t="s">
        <v>109</v>
      </c>
      <c r="VNT1000" s="10" t="s">
        <v>109</v>
      </c>
      <c r="VNU1000" s="10" t="s">
        <v>109</v>
      </c>
      <c r="VNV1000" s="10" t="s">
        <v>109</v>
      </c>
      <c r="VNW1000" s="10" t="s">
        <v>109</v>
      </c>
      <c r="VNX1000" s="10" t="s">
        <v>109</v>
      </c>
      <c r="VNY1000" s="10" t="s">
        <v>109</v>
      </c>
      <c r="VNZ1000" s="10" t="s">
        <v>109</v>
      </c>
      <c r="VOA1000" s="10" t="s">
        <v>109</v>
      </c>
      <c r="VOB1000" s="10" t="s">
        <v>109</v>
      </c>
      <c r="VOC1000" s="10" t="s">
        <v>109</v>
      </c>
      <c r="VOD1000" s="10" t="s">
        <v>109</v>
      </c>
      <c r="VOE1000" s="10" t="s">
        <v>109</v>
      </c>
      <c r="VOF1000" s="10" t="s">
        <v>109</v>
      </c>
      <c r="VOG1000" s="10" t="s">
        <v>109</v>
      </c>
      <c r="VOH1000" s="10" t="s">
        <v>109</v>
      </c>
      <c r="VOI1000" s="10" t="s">
        <v>109</v>
      </c>
      <c r="VOJ1000" s="10" t="s">
        <v>109</v>
      </c>
      <c r="VOK1000" s="10" t="s">
        <v>109</v>
      </c>
      <c r="VOL1000" s="10" t="s">
        <v>109</v>
      </c>
      <c r="VOM1000" s="10" t="s">
        <v>109</v>
      </c>
      <c r="VON1000" s="10" t="s">
        <v>109</v>
      </c>
      <c r="VOO1000" s="10" t="s">
        <v>109</v>
      </c>
      <c r="VOP1000" s="10" t="s">
        <v>109</v>
      </c>
      <c r="VOQ1000" s="10" t="s">
        <v>109</v>
      </c>
      <c r="VOR1000" s="10" t="s">
        <v>109</v>
      </c>
      <c r="VOS1000" s="10" t="s">
        <v>109</v>
      </c>
      <c r="VOT1000" s="10" t="s">
        <v>109</v>
      </c>
      <c r="VOU1000" s="10" t="s">
        <v>109</v>
      </c>
      <c r="VOV1000" s="10" t="s">
        <v>109</v>
      </c>
      <c r="VOW1000" s="10" t="s">
        <v>109</v>
      </c>
      <c r="VOX1000" s="10" t="s">
        <v>109</v>
      </c>
      <c r="VOY1000" s="10" t="s">
        <v>109</v>
      </c>
      <c r="VOZ1000" s="10" t="s">
        <v>109</v>
      </c>
      <c r="VPA1000" s="10" t="s">
        <v>109</v>
      </c>
      <c r="VPB1000" s="10" t="s">
        <v>109</v>
      </c>
      <c r="VPC1000" s="10" t="s">
        <v>109</v>
      </c>
      <c r="VPD1000" s="10" t="s">
        <v>109</v>
      </c>
      <c r="VPE1000" s="10" t="s">
        <v>109</v>
      </c>
      <c r="VPF1000" s="10" t="s">
        <v>109</v>
      </c>
      <c r="VPG1000" s="10" t="s">
        <v>109</v>
      </c>
      <c r="VPH1000" s="10" t="s">
        <v>109</v>
      </c>
      <c r="VPI1000" s="10" t="s">
        <v>109</v>
      </c>
      <c r="VPJ1000" s="10" t="s">
        <v>109</v>
      </c>
      <c r="VPK1000" s="10" t="s">
        <v>109</v>
      </c>
      <c r="VPL1000" s="10" t="s">
        <v>109</v>
      </c>
      <c r="VPM1000" s="10" t="s">
        <v>109</v>
      </c>
      <c r="VPN1000" s="10" t="s">
        <v>109</v>
      </c>
      <c r="VPO1000" s="10" t="s">
        <v>109</v>
      </c>
      <c r="VPP1000" s="10" t="s">
        <v>109</v>
      </c>
      <c r="VPQ1000" s="10" t="s">
        <v>109</v>
      </c>
      <c r="VPR1000" s="10" t="s">
        <v>109</v>
      </c>
      <c r="VPS1000" s="10" t="s">
        <v>109</v>
      </c>
      <c r="VPT1000" s="10" t="s">
        <v>109</v>
      </c>
      <c r="VPU1000" s="10" t="s">
        <v>109</v>
      </c>
      <c r="VPV1000" s="10" t="s">
        <v>109</v>
      </c>
      <c r="VPW1000" s="10" t="s">
        <v>109</v>
      </c>
      <c r="VPX1000" s="10" t="s">
        <v>109</v>
      </c>
      <c r="VPY1000" s="10" t="s">
        <v>109</v>
      </c>
      <c r="VPZ1000" s="10" t="s">
        <v>109</v>
      </c>
      <c r="VQA1000" s="10" t="s">
        <v>109</v>
      </c>
      <c r="VQB1000" s="10" t="s">
        <v>109</v>
      </c>
      <c r="VQC1000" s="10" t="s">
        <v>109</v>
      </c>
      <c r="VQD1000" s="10" t="s">
        <v>109</v>
      </c>
      <c r="VQE1000" s="10" t="s">
        <v>109</v>
      </c>
      <c r="VQF1000" s="10" t="s">
        <v>109</v>
      </c>
      <c r="VQG1000" s="10" t="s">
        <v>109</v>
      </c>
      <c r="VQH1000" s="10" t="s">
        <v>109</v>
      </c>
      <c r="VQI1000" s="10" t="s">
        <v>109</v>
      </c>
      <c r="VQJ1000" s="10" t="s">
        <v>109</v>
      </c>
      <c r="VQK1000" s="10" t="s">
        <v>109</v>
      </c>
      <c r="VQL1000" s="10" t="s">
        <v>109</v>
      </c>
      <c r="VQM1000" s="10" t="s">
        <v>109</v>
      </c>
      <c r="VQN1000" s="10" t="s">
        <v>109</v>
      </c>
      <c r="VQO1000" s="10" t="s">
        <v>109</v>
      </c>
      <c r="VQP1000" s="10" t="s">
        <v>109</v>
      </c>
      <c r="VQQ1000" s="10" t="s">
        <v>109</v>
      </c>
      <c r="VQR1000" s="10" t="s">
        <v>109</v>
      </c>
      <c r="VQS1000" s="10" t="s">
        <v>109</v>
      </c>
      <c r="VQT1000" s="10" t="s">
        <v>109</v>
      </c>
      <c r="VQU1000" s="10" t="s">
        <v>109</v>
      </c>
      <c r="VQV1000" s="10" t="s">
        <v>109</v>
      </c>
      <c r="VQW1000" s="10" t="s">
        <v>109</v>
      </c>
      <c r="VQX1000" s="10" t="s">
        <v>109</v>
      </c>
      <c r="VQY1000" s="10" t="s">
        <v>109</v>
      </c>
      <c r="VQZ1000" s="10" t="s">
        <v>109</v>
      </c>
      <c r="VRA1000" s="10" t="s">
        <v>109</v>
      </c>
      <c r="VRB1000" s="10" t="s">
        <v>109</v>
      </c>
      <c r="VRC1000" s="10" t="s">
        <v>109</v>
      </c>
      <c r="VRD1000" s="10" t="s">
        <v>109</v>
      </c>
      <c r="VRE1000" s="10" t="s">
        <v>109</v>
      </c>
      <c r="VRF1000" s="10" t="s">
        <v>109</v>
      </c>
      <c r="VRG1000" s="10" t="s">
        <v>109</v>
      </c>
      <c r="VRH1000" s="10" t="s">
        <v>109</v>
      </c>
      <c r="VRI1000" s="10" t="s">
        <v>109</v>
      </c>
      <c r="VRJ1000" s="10" t="s">
        <v>109</v>
      </c>
      <c r="VRK1000" s="10" t="s">
        <v>109</v>
      </c>
      <c r="VRL1000" s="10" t="s">
        <v>109</v>
      </c>
      <c r="VRM1000" s="10" t="s">
        <v>109</v>
      </c>
      <c r="VRN1000" s="10" t="s">
        <v>109</v>
      </c>
      <c r="VRO1000" s="10" t="s">
        <v>109</v>
      </c>
      <c r="VRP1000" s="10" t="s">
        <v>109</v>
      </c>
      <c r="VRQ1000" s="10" t="s">
        <v>109</v>
      </c>
      <c r="VRR1000" s="10" t="s">
        <v>109</v>
      </c>
      <c r="VRS1000" s="10" t="s">
        <v>109</v>
      </c>
      <c r="VRT1000" s="10" t="s">
        <v>109</v>
      </c>
      <c r="VRU1000" s="10" t="s">
        <v>109</v>
      </c>
      <c r="VRV1000" s="10" t="s">
        <v>109</v>
      </c>
      <c r="VRW1000" s="10" t="s">
        <v>109</v>
      </c>
      <c r="VRX1000" s="10" t="s">
        <v>109</v>
      </c>
      <c r="VRY1000" s="10" t="s">
        <v>109</v>
      </c>
      <c r="VRZ1000" s="10" t="s">
        <v>109</v>
      </c>
      <c r="VSA1000" s="10" t="s">
        <v>109</v>
      </c>
      <c r="VSB1000" s="10" t="s">
        <v>109</v>
      </c>
      <c r="VSC1000" s="10" t="s">
        <v>109</v>
      </c>
      <c r="VSD1000" s="10" t="s">
        <v>109</v>
      </c>
      <c r="VSE1000" s="10" t="s">
        <v>109</v>
      </c>
      <c r="VSF1000" s="10" t="s">
        <v>109</v>
      </c>
      <c r="VSG1000" s="10" t="s">
        <v>109</v>
      </c>
      <c r="VSH1000" s="10" t="s">
        <v>109</v>
      </c>
      <c r="VSI1000" s="10" t="s">
        <v>109</v>
      </c>
      <c r="VSJ1000" s="10" t="s">
        <v>109</v>
      </c>
      <c r="VSK1000" s="10" t="s">
        <v>109</v>
      </c>
      <c r="VSL1000" s="10" t="s">
        <v>109</v>
      </c>
      <c r="VSM1000" s="10" t="s">
        <v>109</v>
      </c>
      <c r="VSN1000" s="10" t="s">
        <v>109</v>
      </c>
      <c r="VSO1000" s="10" t="s">
        <v>109</v>
      </c>
      <c r="VSP1000" s="10" t="s">
        <v>109</v>
      </c>
      <c r="VSQ1000" s="10" t="s">
        <v>109</v>
      </c>
      <c r="VSR1000" s="10" t="s">
        <v>109</v>
      </c>
      <c r="VSS1000" s="10" t="s">
        <v>109</v>
      </c>
      <c r="VST1000" s="10" t="s">
        <v>109</v>
      </c>
      <c r="VSU1000" s="10" t="s">
        <v>109</v>
      </c>
      <c r="VSV1000" s="10" t="s">
        <v>109</v>
      </c>
      <c r="VSW1000" s="10" t="s">
        <v>109</v>
      </c>
      <c r="VSX1000" s="10" t="s">
        <v>109</v>
      </c>
      <c r="VSY1000" s="10" t="s">
        <v>109</v>
      </c>
      <c r="VSZ1000" s="10" t="s">
        <v>109</v>
      </c>
      <c r="VTA1000" s="10" t="s">
        <v>109</v>
      </c>
      <c r="VTB1000" s="10" t="s">
        <v>109</v>
      </c>
      <c r="VTC1000" s="10" t="s">
        <v>109</v>
      </c>
      <c r="VTD1000" s="10" t="s">
        <v>109</v>
      </c>
      <c r="VTE1000" s="10" t="s">
        <v>109</v>
      </c>
      <c r="VTF1000" s="10" t="s">
        <v>109</v>
      </c>
      <c r="VTG1000" s="10" t="s">
        <v>109</v>
      </c>
      <c r="VTH1000" s="10" t="s">
        <v>109</v>
      </c>
      <c r="VTI1000" s="10" t="s">
        <v>109</v>
      </c>
      <c r="VTJ1000" s="10" t="s">
        <v>109</v>
      </c>
      <c r="VTK1000" s="10" t="s">
        <v>109</v>
      </c>
      <c r="VTL1000" s="10" t="s">
        <v>109</v>
      </c>
      <c r="VTM1000" s="10" t="s">
        <v>109</v>
      </c>
      <c r="VTN1000" s="10" t="s">
        <v>109</v>
      </c>
      <c r="VTO1000" s="10" t="s">
        <v>109</v>
      </c>
      <c r="VTP1000" s="10" t="s">
        <v>109</v>
      </c>
      <c r="VTQ1000" s="10" t="s">
        <v>109</v>
      </c>
      <c r="VTR1000" s="10" t="s">
        <v>109</v>
      </c>
      <c r="VTS1000" s="10" t="s">
        <v>109</v>
      </c>
      <c r="VTT1000" s="10" t="s">
        <v>109</v>
      </c>
      <c r="VTU1000" s="10" t="s">
        <v>109</v>
      </c>
      <c r="VTV1000" s="10" t="s">
        <v>109</v>
      </c>
      <c r="VTW1000" s="10" t="s">
        <v>109</v>
      </c>
      <c r="VTX1000" s="10" t="s">
        <v>109</v>
      </c>
      <c r="VTY1000" s="10" t="s">
        <v>109</v>
      </c>
      <c r="VTZ1000" s="10" t="s">
        <v>109</v>
      </c>
      <c r="VUA1000" s="10" t="s">
        <v>109</v>
      </c>
      <c r="VUB1000" s="10" t="s">
        <v>109</v>
      </c>
      <c r="VUC1000" s="10" t="s">
        <v>109</v>
      </c>
      <c r="VUD1000" s="10" t="s">
        <v>109</v>
      </c>
      <c r="VUE1000" s="10" t="s">
        <v>109</v>
      </c>
      <c r="VUF1000" s="10" t="s">
        <v>109</v>
      </c>
      <c r="VUG1000" s="10" t="s">
        <v>109</v>
      </c>
      <c r="VUH1000" s="10" t="s">
        <v>109</v>
      </c>
      <c r="VUI1000" s="10" t="s">
        <v>109</v>
      </c>
      <c r="VUJ1000" s="10" t="s">
        <v>109</v>
      </c>
      <c r="VUK1000" s="10" t="s">
        <v>109</v>
      </c>
      <c r="VUL1000" s="10" t="s">
        <v>109</v>
      </c>
      <c r="VUM1000" s="10" t="s">
        <v>109</v>
      </c>
      <c r="VUN1000" s="10" t="s">
        <v>109</v>
      </c>
      <c r="VUO1000" s="10" t="s">
        <v>109</v>
      </c>
      <c r="VUP1000" s="10" t="s">
        <v>109</v>
      </c>
      <c r="VUQ1000" s="10" t="s">
        <v>109</v>
      </c>
      <c r="VUR1000" s="10" t="s">
        <v>109</v>
      </c>
      <c r="VUS1000" s="10" t="s">
        <v>109</v>
      </c>
      <c r="VUT1000" s="10" t="s">
        <v>109</v>
      </c>
      <c r="VUU1000" s="10" t="s">
        <v>109</v>
      </c>
      <c r="VUV1000" s="10" t="s">
        <v>109</v>
      </c>
      <c r="VUW1000" s="10" t="s">
        <v>109</v>
      </c>
      <c r="VUX1000" s="10" t="s">
        <v>109</v>
      </c>
      <c r="VUY1000" s="10" t="s">
        <v>109</v>
      </c>
      <c r="VUZ1000" s="10" t="s">
        <v>109</v>
      </c>
      <c r="VVA1000" s="10" t="s">
        <v>109</v>
      </c>
      <c r="VVB1000" s="10" t="s">
        <v>109</v>
      </c>
      <c r="VVC1000" s="10" t="s">
        <v>109</v>
      </c>
      <c r="VVD1000" s="10" t="s">
        <v>109</v>
      </c>
      <c r="VVE1000" s="10" t="s">
        <v>109</v>
      </c>
      <c r="VVF1000" s="10" t="s">
        <v>109</v>
      </c>
      <c r="VVG1000" s="10" t="s">
        <v>109</v>
      </c>
      <c r="VVH1000" s="10" t="s">
        <v>109</v>
      </c>
      <c r="VVI1000" s="10" t="s">
        <v>109</v>
      </c>
      <c r="VVJ1000" s="10" t="s">
        <v>109</v>
      </c>
      <c r="VVK1000" s="10" t="s">
        <v>109</v>
      </c>
      <c r="VVL1000" s="10" t="s">
        <v>109</v>
      </c>
      <c r="VVM1000" s="10" t="s">
        <v>109</v>
      </c>
      <c r="VVN1000" s="10" t="s">
        <v>109</v>
      </c>
      <c r="VVO1000" s="10" t="s">
        <v>109</v>
      </c>
      <c r="VVP1000" s="10" t="s">
        <v>109</v>
      </c>
      <c r="VVQ1000" s="10" t="s">
        <v>109</v>
      </c>
      <c r="VVR1000" s="10" t="s">
        <v>109</v>
      </c>
      <c r="VVS1000" s="10" t="s">
        <v>109</v>
      </c>
      <c r="VVT1000" s="10" t="s">
        <v>109</v>
      </c>
      <c r="VVU1000" s="10" t="s">
        <v>109</v>
      </c>
      <c r="VVV1000" s="10" t="s">
        <v>109</v>
      </c>
      <c r="VVW1000" s="10" t="s">
        <v>109</v>
      </c>
      <c r="VVX1000" s="10" t="s">
        <v>109</v>
      </c>
      <c r="VVY1000" s="10" t="s">
        <v>109</v>
      </c>
      <c r="VVZ1000" s="10" t="s">
        <v>109</v>
      </c>
      <c r="VWA1000" s="10" t="s">
        <v>109</v>
      </c>
      <c r="VWB1000" s="10" t="s">
        <v>109</v>
      </c>
      <c r="VWC1000" s="10" t="s">
        <v>109</v>
      </c>
      <c r="VWD1000" s="10" t="s">
        <v>109</v>
      </c>
      <c r="VWE1000" s="10" t="s">
        <v>109</v>
      </c>
      <c r="VWF1000" s="10" t="s">
        <v>109</v>
      </c>
      <c r="VWG1000" s="10" t="s">
        <v>109</v>
      </c>
      <c r="VWH1000" s="10" t="s">
        <v>109</v>
      </c>
      <c r="VWI1000" s="10" t="s">
        <v>109</v>
      </c>
      <c r="VWJ1000" s="10" t="s">
        <v>109</v>
      </c>
      <c r="VWK1000" s="10" t="s">
        <v>109</v>
      </c>
      <c r="VWL1000" s="10" t="s">
        <v>109</v>
      </c>
      <c r="VWM1000" s="10" t="s">
        <v>109</v>
      </c>
      <c r="VWN1000" s="10" t="s">
        <v>109</v>
      </c>
      <c r="VWO1000" s="10" t="s">
        <v>109</v>
      </c>
      <c r="VWP1000" s="10" t="s">
        <v>109</v>
      </c>
      <c r="VWQ1000" s="10" t="s">
        <v>109</v>
      </c>
      <c r="VWR1000" s="10" t="s">
        <v>109</v>
      </c>
      <c r="VWS1000" s="10" t="s">
        <v>109</v>
      </c>
      <c r="VWT1000" s="10" t="s">
        <v>109</v>
      </c>
      <c r="VWU1000" s="10" t="s">
        <v>109</v>
      </c>
      <c r="VWV1000" s="10" t="s">
        <v>109</v>
      </c>
      <c r="VWW1000" s="10" t="s">
        <v>109</v>
      </c>
      <c r="VWX1000" s="10" t="s">
        <v>109</v>
      </c>
      <c r="VWY1000" s="10" t="s">
        <v>109</v>
      </c>
      <c r="VWZ1000" s="10" t="s">
        <v>109</v>
      </c>
      <c r="VXA1000" s="10" t="s">
        <v>109</v>
      </c>
      <c r="VXB1000" s="10" t="s">
        <v>109</v>
      </c>
      <c r="VXC1000" s="10" t="s">
        <v>109</v>
      </c>
      <c r="VXD1000" s="10" t="s">
        <v>109</v>
      </c>
      <c r="VXE1000" s="10" t="s">
        <v>109</v>
      </c>
      <c r="VXF1000" s="10" t="s">
        <v>109</v>
      </c>
      <c r="VXG1000" s="10" t="s">
        <v>109</v>
      </c>
      <c r="VXH1000" s="10" t="s">
        <v>109</v>
      </c>
      <c r="VXI1000" s="10" t="s">
        <v>109</v>
      </c>
      <c r="VXJ1000" s="10" t="s">
        <v>109</v>
      </c>
      <c r="VXK1000" s="10" t="s">
        <v>109</v>
      </c>
      <c r="VXL1000" s="10" t="s">
        <v>109</v>
      </c>
      <c r="VXM1000" s="10" t="s">
        <v>109</v>
      </c>
      <c r="VXN1000" s="10" t="s">
        <v>109</v>
      </c>
      <c r="VXO1000" s="10" t="s">
        <v>109</v>
      </c>
      <c r="VXP1000" s="10" t="s">
        <v>109</v>
      </c>
      <c r="VXQ1000" s="10" t="s">
        <v>109</v>
      </c>
      <c r="VXR1000" s="10" t="s">
        <v>109</v>
      </c>
      <c r="VXS1000" s="10" t="s">
        <v>109</v>
      </c>
      <c r="VXT1000" s="10" t="s">
        <v>109</v>
      </c>
      <c r="VXU1000" s="10" t="s">
        <v>109</v>
      </c>
      <c r="VXV1000" s="10" t="s">
        <v>109</v>
      </c>
      <c r="VXW1000" s="10" t="s">
        <v>109</v>
      </c>
      <c r="VXX1000" s="10" t="s">
        <v>109</v>
      </c>
      <c r="VXY1000" s="10" t="s">
        <v>109</v>
      </c>
      <c r="VXZ1000" s="10" t="s">
        <v>109</v>
      </c>
      <c r="VYA1000" s="10" t="s">
        <v>109</v>
      </c>
      <c r="VYB1000" s="10" t="s">
        <v>109</v>
      </c>
      <c r="VYC1000" s="10" t="s">
        <v>109</v>
      </c>
      <c r="VYD1000" s="10" t="s">
        <v>109</v>
      </c>
      <c r="VYE1000" s="10" t="s">
        <v>109</v>
      </c>
      <c r="VYF1000" s="10" t="s">
        <v>109</v>
      </c>
      <c r="VYG1000" s="10" t="s">
        <v>109</v>
      </c>
      <c r="VYH1000" s="10" t="s">
        <v>109</v>
      </c>
      <c r="VYI1000" s="10" t="s">
        <v>109</v>
      </c>
      <c r="VYJ1000" s="10" t="s">
        <v>109</v>
      </c>
      <c r="VYK1000" s="10" t="s">
        <v>109</v>
      </c>
      <c r="VYL1000" s="10" t="s">
        <v>109</v>
      </c>
      <c r="VYM1000" s="10" t="s">
        <v>109</v>
      </c>
      <c r="VYN1000" s="10" t="s">
        <v>109</v>
      </c>
      <c r="VYO1000" s="10" t="s">
        <v>109</v>
      </c>
      <c r="VYP1000" s="10" t="s">
        <v>109</v>
      </c>
      <c r="VYQ1000" s="10" t="s">
        <v>109</v>
      </c>
      <c r="VYR1000" s="10" t="s">
        <v>109</v>
      </c>
      <c r="VYS1000" s="10" t="s">
        <v>109</v>
      </c>
      <c r="VYT1000" s="10" t="s">
        <v>109</v>
      </c>
      <c r="VYU1000" s="10" t="s">
        <v>109</v>
      </c>
      <c r="VYV1000" s="10" t="s">
        <v>109</v>
      </c>
      <c r="VYW1000" s="10" t="s">
        <v>109</v>
      </c>
      <c r="VYX1000" s="10" t="s">
        <v>109</v>
      </c>
      <c r="VYY1000" s="10" t="s">
        <v>109</v>
      </c>
      <c r="VYZ1000" s="10" t="s">
        <v>109</v>
      </c>
      <c r="VZA1000" s="10" t="s">
        <v>109</v>
      </c>
      <c r="VZB1000" s="10" t="s">
        <v>109</v>
      </c>
      <c r="VZC1000" s="10" t="s">
        <v>109</v>
      </c>
      <c r="VZD1000" s="10" t="s">
        <v>109</v>
      </c>
      <c r="VZE1000" s="10" t="s">
        <v>109</v>
      </c>
      <c r="VZF1000" s="10" t="s">
        <v>109</v>
      </c>
      <c r="VZG1000" s="10" t="s">
        <v>109</v>
      </c>
      <c r="VZH1000" s="10" t="s">
        <v>109</v>
      </c>
      <c r="VZI1000" s="10" t="s">
        <v>109</v>
      </c>
      <c r="VZJ1000" s="10" t="s">
        <v>109</v>
      </c>
      <c r="VZK1000" s="10" t="s">
        <v>109</v>
      </c>
      <c r="VZL1000" s="10" t="s">
        <v>109</v>
      </c>
      <c r="VZM1000" s="10" t="s">
        <v>109</v>
      </c>
      <c r="VZN1000" s="10" t="s">
        <v>109</v>
      </c>
      <c r="VZO1000" s="10" t="s">
        <v>109</v>
      </c>
      <c r="VZP1000" s="10" t="s">
        <v>109</v>
      </c>
      <c r="VZQ1000" s="10" t="s">
        <v>109</v>
      </c>
      <c r="VZR1000" s="10" t="s">
        <v>109</v>
      </c>
      <c r="VZS1000" s="10" t="s">
        <v>109</v>
      </c>
      <c r="VZT1000" s="10" t="s">
        <v>109</v>
      </c>
      <c r="VZU1000" s="10" t="s">
        <v>109</v>
      </c>
      <c r="VZV1000" s="10" t="s">
        <v>109</v>
      </c>
      <c r="VZW1000" s="10" t="s">
        <v>109</v>
      </c>
      <c r="VZX1000" s="10" t="s">
        <v>109</v>
      </c>
      <c r="VZY1000" s="10" t="s">
        <v>109</v>
      </c>
      <c r="VZZ1000" s="10" t="s">
        <v>109</v>
      </c>
      <c r="WAA1000" s="10" t="s">
        <v>109</v>
      </c>
      <c r="WAB1000" s="10" t="s">
        <v>109</v>
      </c>
      <c r="WAC1000" s="10" t="s">
        <v>109</v>
      </c>
      <c r="WAD1000" s="10" t="s">
        <v>109</v>
      </c>
      <c r="WAE1000" s="10" t="s">
        <v>109</v>
      </c>
      <c r="WAF1000" s="10" t="s">
        <v>109</v>
      </c>
      <c r="WAG1000" s="10" t="s">
        <v>109</v>
      </c>
      <c r="WAH1000" s="10" t="s">
        <v>109</v>
      </c>
      <c r="WAI1000" s="10" t="s">
        <v>109</v>
      </c>
      <c r="WAJ1000" s="10" t="s">
        <v>109</v>
      </c>
      <c r="WAK1000" s="10" t="s">
        <v>109</v>
      </c>
      <c r="WAL1000" s="10" t="s">
        <v>109</v>
      </c>
      <c r="WAM1000" s="10" t="s">
        <v>109</v>
      </c>
      <c r="WAN1000" s="10" t="s">
        <v>109</v>
      </c>
      <c r="WAO1000" s="10" t="s">
        <v>109</v>
      </c>
      <c r="WAP1000" s="10" t="s">
        <v>109</v>
      </c>
      <c r="WAQ1000" s="10" t="s">
        <v>109</v>
      </c>
      <c r="WAR1000" s="10" t="s">
        <v>109</v>
      </c>
      <c r="WAS1000" s="10" t="s">
        <v>109</v>
      </c>
      <c r="WAT1000" s="10" t="s">
        <v>109</v>
      </c>
      <c r="WAU1000" s="10" t="s">
        <v>109</v>
      </c>
      <c r="WAV1000" s="10" t="s">
        <v>109</v>
      </c>
      <c r="WAW1000" s="10" t="s">
        <v>109</v>
      </c>
      <c r="WAX1000" s="10" t="s">
        <v>109</v>
      </c>
      <c r="WAY1000" s="10" t="s">
        <v>109</v>
      </c>
      <c r="WAZ1000" s="10" t="s">
        <v>109</v>
      </c>
      <c r="WBA1000" s="10" t="s">
        <v>109</v>
      </c>
      <c r="WBB1000" s="10" t="s">
        <v>109</v>
      </c>
      <c r="WBC1000" s="10" t="s">
        <v>109</v>
      </c>
      <c r="WBD1000" s="10" t="s">
        <v>109</v>
      </c>
      <c r="WBE1000" s="10" t="s">
        <v>109</v>
      </c>
      <c r="WBF1000" s="10" t="s">
        <v>109</v>
      </c>
      <c r="WBG1000" s="10" t="s">
        <v>109</v>
      </c>
      <c r="WBH1000" s="10" t="s">
        <v>109</v>
      </c>
      <c r="WBI1000" s="10" t="s">
        <v>109</v>
      </c>
      <c r="WBJ1000" s="10" t="s">
        <v>109</v>
      </c>
      <c r="WBK1000" s="10" t="s">
        <v>109</v>
      </c>
      <c r="WBL1000" s="10" t="s">
        <v>109</v>
      </c>
      <c r="WBM1000" s="10" t="s">
        <v>109</v>
      </c>
      <c r="WBN1000" s="10" t="s">
        <v>109</v>
      </c>
      <c r="WBO1000" s="10" t="s">
        <v>109</v>
      </c>
      <c r="WBP1000" s="10" t="s">
        <v>109</v>
      </c>
      <c r="WBQ1000" s="10" t="s">
        <v>109</v>
      </c>
      <c r="WBR1000" s="10" t="s">
        <v>109</v>
      </c>
      <c r="WBS1000" s="10" t="s">
        <v>109</v>
      </c>
      <c r="WBT1000" s="10" t="s">
        <v>109</v>
      </c>
      <c r="WBU1000" s="10" t="s">
        <v>109</v>
      </c>
      <c r="WBV1000" s="10" t="s">
        <v>109</v>
      </c>
      <c r="WBW1000" s="10" t="s">
        <v>109</v>
      </c>
      <c r="WBX1000" s="10" t="s">
        <v>109</v>
      </c>
      <c r="WBY1000" s="10" t="s">
        <v>109</v>
      </c>
      <c r="WBZ1000" s="10" t="s">
        <v>109</v>
      </c>
      <c r="WCA1000" s="10" t="s">
        <v>109</v>
      </c>
      <c r="WCB1000" s="10" t="s">
        <v>109</v>
      </c>
      <c r="WCC1000" s="10" t="s">
        <v>109</v>
      </c>
      <c r="WCD1000" s="10" t="s">
        <v>109</v>
      </c>
      <c r="WCE1000" s="10" t="s">
        <v>109</v>
      </c>
      <c r="WCF1000" s="10" t="s">
        <v>109</v>
      </c>
      <c r="WCG1000" s="10" t="s">
        <v>109</v>
      </c>
      <c r="WCH1000" s="10" t="s">
        <v>109</v>
      </c>
      <c r="WCI1000" s="10" t="s">
        <v>109</v>
      </c>
      <c r="WCJ1000" s="10" t="s">
        <v>109</v>
      </c>
      <c r="WCK1000" s="10" t="s">
        <v>109</v>
      </c>
      <c r="WCL1000" s="10" t="s">
        <v>109</v>
      </c>
      <c r="WCM1000" s="10" t="s">
        <v>109</v>
      </c>
      <c r="WCN1000" s="10" t="s">
        <v>109</v>
      </c>
      <c r="WCO1000" s="10" t="s">
        <v>109</v>
      </c>
      <c r="WCP1000" s="10" t="s">
        <v>109</v>
      </c>
      <c r="WCQ1000" s="10" t="s">
        <v>109</v>
      </c>
      <c r="WCR1000" s="10" t="s">
        <v>109</v>
      </c>
      <c r="WCS1000" s="10" t="s">
        <v>109</v>
      </c>
      <c r="WCT1000" s="10" t="s">
        <v>109</v>
      </c>
      <c r="WCU1000" s="10" t="s">
        <v>109</v>
      </c>
      <c r="WCV1000" s="10" t="s">
        <v>109</v>
      </c>
      <c r="WCW1000" s="10" t="s">
        <v>109</v>
      </c>
      <c r="WCX1000" s="10" t="s">
        <v>109</v>
      </c>
      <c r="WCY1000" s="10" t="s">
        <v>109</v>
      </c>
      <c r="WCZ1000" s="10" t="s">
        <v>109</v>
      </c>
      <c r="WDA1000" s="10" t="s">
        <v>109</v>
      </c>
      <c r="WDB1000" s="10" t="s">
        <v>109</v>
      </c>
      <c r="WDC1000" s="10" t="s">
        <v>109</v>
      </c>
      <c r="WDD1000" s="10" t="s">
        <v>109</v>
      </c>
      <c r="WDE1000" s="10" t="s">
        <v>109</v>
      </c>
      <c r="WDF1000" s="10" t="s">
        <v>109</v>
      </c>
      <c r="WDG1000" s="10" t="s">
        <v>109</v>
      </c>
      <c r="WDH1000" s="10" t="s">
        <v>109</v>
      </c>
      <c r="WDI1000" s="10" t="s">
        <v>109</v>
      </c>
      <c r="WDJ1000" s="10" t="s">
        <v>109</v>
      </c>
      <c r="WDK1000" s="10" t="s">
        <v>109</v>
      </c>
      <c r="WDL1000" s="10" t="s">
        <v>109</v>
      </c>
      <c r="WDM1000" s="10" t="s">
        <v>109</v>
      </c>
      <c r="WDN1000" s="10" t="s">
        <v>109</v>
      </c>
      <c r="WDO1000" s="10" t="s">
        <v>109</v>
      </c>
      <c r="WDP1000" s="10" t="s">
        <v>109</v>
      </c>
      <c r="WDQ1000" s="10" t="s">
        <v>109</v>
      </c>
      <c r="WDR1000" s="10" t="s">
        <v>109</v>
      </c>
      <c r="WDS1000" s="10" t="s">
        <v>109</v>
      </c>
      <c r="WDT1000" s="10" t="s">
        <v>109</v>
      </c>
      <c r="WDU1000" s="10" t="s">
        <v>109</v>
      </c>
      <c r="WDV1000" s="10" t="s">
        <v>109</v>
      </c>
      <c r="WDW1000" s="10" t="s">
        <v>109</v>
      </c>
      <c r="WDX1000" s="10" t="s">
        <v>109</v>
      </c>
      <c r="WDY1000" s="10" t="s">
        <v>109</v>
      </c>
      <c r="WDZ1000" s="10" t="s">
        <v>109</v>
      </c>
      <c r="WEA1000" s="10" t="s">
        <v>109</v>
      </c>
      <c r="WEB1000" s="10" t="s">
        <v>109</v>
      </c>
      <c r="WEC1000" s="10" t="s">
        <v>109</v>
      </c>
      <c r="WED1000" s="10" t="s">
        <v>109</v>
      </c>
      <c r="WEE1000" s="10" t="s">
        <v>109</v>
      </c>
      <c r="WEF1000" s="10" t="s">
        <v>109</v>
      </c>
      <c r="WEG1000" s="10" t="s">
        <v>109</v>
      </c>
      <c r="WEH1000" s="10" t="s">
        <v>109</v>
      </c>
      <c r="WEI1000" s="10" t="s">
        <v>109</v>
      </c>
      <c r="WEJ1000" s="10" t="s">
        <v>109</v>
      </c>
      <c r="WEK1000" s="10" t="s">
        <v>109</v>
      </c>
      <c r="WEL1000" s="10" t="s">
        <v>109</v>
      </c>
      <c r="WEM1000" s="10" t="s">
        <v>109</v>
      </c>
      <c r="WEN1000" s="10" t="s">
        <v>109</v>
      </c>
      <c r="WEO1000" s="10" t="s">
        <v>109</v>
      </c>
      <c r="WEP1000" s="10" t="s">
        <v>109</v>
      </c>
      <c r="WEQ1000" s="10" t="s">
        <v>109</v>
      </c>
      <c r="WER1000" s="10" t="s">
        <v>109</v>
      </c>
      <c r="WES1000" s="10" t="s">
        <v>109</v>
      </c>
      <c r="WET1000" s="10" t="s">
        <v>109</v>
      </c>
      <c r="WEU1000" s="10" t="s">
        <v>109</v>
      </c>
      <c r="WEV1000" s="10" t="s">
        <v>109</v>
      </c>
      <c r="WEW1000" s="10" t="s">
        <v>109</v>
      </c>
      <c r="WEX1000" s="10" t="s">
        <v>109</v>
      </c>
      <c r="WEY1000" s="10" t="s">
        <v>109</v>
      </c>
      <c r="WEZ1000" s="10" t="s">
        <v>109</v>
      </c>
      <c r="WFA1000" s="10" t="s">
        <v>109</v>
      </c>
      <c r="WFB1000" s="10" t="s">
        <v>109</v>
      </c>
      <c r="WFC1000" s="10" t="s">
        <v>109</v>
      </c>
      <c r="WFD1000" s="10" t="s">
        <v>109</v>
      </c>
      <c r="WFE1000" s="10" t="s">
        <v>109</v>
      </c>
      <c r="WFF1000" s="10" t="s">
        <v>109</v>
      </c>
      <c r="WFG1000" s="10" t="s">
        <v>109</v>
      </c>
      <c r="WFH1000" s="10" t="s">
        <v>109</v>
      </c>
      <c r="WFI1000" s="10" t="s">
        <v>109</v>
      </c>
      <c r="WFJ1000" s="10" t="s">
        <v>109</v>
      </c>
      <c r="WFK1000" s="10" t="s">
        <v>109</v>
      </c>
      <c r="WFL1000" s="10" t="s">
        <v>109</v>
      </c>
      <c r="WFM1000" s="10" t="s">
        <v>109</v>
      </c>
      <c r="WFN1000" s="10" t="s">
        <v>109</v>
      </c>
      <c r="WFO1000" s="10" t="s">
        <v>109</v>
      </c>
      <c r="WFP1000" s="10" t="s">
        <v>109</v>
      </c>
      <c r="WFQ1000" s="10" t="s">
        <v>109</v>
      </c>
      <c r="WFR1000" s="10" t="s">
        <v>109</v>
      </c>
      <c r="WFS1000" s="10" t="s">
        <v>109</v>
      </c>
      <c r="WFT1000" s="10" t="s">
        <v>109</v>
      </c>
      <c r="WFU1000" s="10" t="s">
        <v>109</v>
      </c>
      <c r="WFV1000" s="10" t="s">
        <v>109</v>
      </c>
      <c r="WFW1000" s="10" t="s">
        <v>109</v>
      </c>
      <c r="WFX1000" s="10" t="s">
        <v>109</v>
      </c>
      <c r="WFY1000" s="10" t="s">
        <v>109</v>
      </c>
      <c r="WFZ1000" s="10" t="s">
        <v>109</v>
      </c>
      <c r="WGA1000" s="10" t="s">
        <v>109</v>
      </c>
      <c r="WGB1000" s="10" t="s">
        <v>109</v>
      </c>
      <c r="WGC1000" s="10" t="s">
        <v>109</v>
      </c>
      <c r="WGD1000" s="10" t="s">
        <v>109</v>
      </c>
      <c r="WGE1000" s="10" t="s">
        <v>109</v>
      </c>
      <c r="WGF1000" s="10" t="s">
        <v>109</v>
      </c>
      <c r="WGG1000" s="10" t="s">
        <v>109</v>
      </c>
      <c r="WGH1000" s="10" t="s">
        <v>109</v>
      </c>
      <c r="WGI1000" s="10" t="s">
        <v>109</v>
      </c>
      <c r="WGJ1000" s="10" t="s">
        <v>109</v>
      </c>
      <c r="WGK1000" s="10" t="s">
        <v>109</v>
      </c>
      <c r="WGL1000" s="10" t="s">
        <v>109</v>
      </c>
      <c r="WGM1000" s="10" t="s">
        <v>109</v>
      </c>
      <c r="WGN1000" s="10" t="s">
        <v>109</v>
      </c>
      <c r="WGO1000" s="10" t="s">
        <v>109</v>
      </c>
      <c r="WGP1000" s="10" t="s">
        <v>109</v>
      </c>
      <c r="WGQ1000" s="10" t="s">
        <v>109</v>
      </c>
      <c r="WGR1000" s="10" t="s">
        <v>109</v>
      </c>
      <c r="WGS1000" s="10" t="s">
        <v>109</v>
      </c>
      <c r="WGT1000" s="10" t="s">
        <v>109</v>
      </c>
      <c r="WGU1000" s="10" t="s">
        <v>109</v>
      </c>
      <c r="WGV1000" s="10" t="s">
        <v>109</v>
      </c>
      <c r="WGW1000" s="10" t="s">
        <v>109</v>
      </c>
      <c r="WGX1000" s="10" t="s">
        <v>109</v>
      </c>
      <c r="WGY1000" s="10" t="s">
        <v>109</v>
      </c>
      <c r="WGZ1000" s="10" t="s">
        <v>109</v>
      </c>
      <c r="WHA1000" s="10" t="s">
        <v>109</v>
      </c>
      <c r="WHB1000" s="10" t="s">
        <v>109</v>
      </c>
      <c r="WHC1000" s="10" t="s">
        <v>109</v>
      </c>
      <c r="WHD1000" s="10" t="s">
        <v>109</v>
      </c>
      <c r="WHE1000" s="10" t="s">
        <v>109</v>
      </c>
      <c r="WHF1000" s="10" t="s">
        <v>109</v>
      </c>
      <c r="WHG1000" s="10" t="s">
        <v>109</v>
      </c>
      <c r="WHH1000" s="10" t="s">
        <v>109</v>
      </c>
      <c r="WHI1000" s="10" t="s">
        <v>109</v>
      </c>
      <c r="WHJ1000" s="10" t="s">
        <v>109</v>
      </c>
      <c r="WHK1000" s="10" t="s">
        <v>109</v>
      </c>
      <c r="WHL1000" s="10" t="s">
        <v>109</v>
      </c>
      <c r="WHM1000" s="10" t="s">
        <v>109</v>
      </c>
      <c r="WHN1000" s="10" t="s">
        <v>109</v>
      </c>
      <c r="WHO1000" s="10" t="s">
        <v>109</v>
      </c>
      <c r="WHP1000" s="10" t="s">
        <v>109</v>
      </c>
      <c r="WHQ1000" s="10" t="s">
        <v>109</v>
      </c>
      <c r="WHR1000" s="10" t="s">
        <v>109</v>
      </c>
      <c r="WHS1000" s="10" t="s">
        <v>109</v>
      </c>
      <c r="WHT1000" s="10" t="s">
        <v>109</v>
      </c>
      <c r="WHU1000" s="10" t="s">
        <v>109</v>
      </c>
      <c r="WHV1000" s="10" t="s">
        <v>109</v>
      </c>
      <c r="WHW1000" s="10" t="s">
        <v>109</v>
      </c>
      <c r="WHX1000" s="10" t="s">
        <v>109</v>
      </c>
      <c r="WHY1000" s="10" t="s">
        <v>109</v>
      </c>
      <c r="WHZ1000" s="10" t="s">
        <v>109</v>
      </c>
      <c r="WIA1000" s="10" t="s">
        <v>109</v>
      </c>
      <c r="WIB1000" s="10" t="s">
        <v>109</v>
      </c>
      <c r="WIC1000" s="10" t="s">
        <v>109</v>
      </c>
      <c r="WID1000" s="10" t="s">
        <v>109</v>
      </c>
      <c r="WIE1000" s="10" t="s">
        <v>109</v>
      </c>
      <c r="WIF1000" s="10" t="s">
        <v>109</v>
      </c>
      <c r="WIG1000" s="10" t="s">
        <v>109</v>
      </c>
      <c r="WIH1000" s="10" t="s">
        <v>109</v>
      </c>
      <c r="WII1000" s="10" t="s">
        <v>109</v>
      </c>
      <c r="WIJ1000" s="10" t="s">
        <v>109</v>
      </c>
      <c r="WIK1000" s="10" t="s">
        <v>109</v>
      </c>
      <c r="WIL1000" s="10" t="s">
        <v>109</v>
      </c>
      <c r="WIM1000" s="10" t="s">
        <v>109</v>
      </c>
      <c r="WIN1000" s="10" t="s">
        <v>109</v>
      </c>
      <c r="WIO1000" s="10" t="s">
        <v>109</v>
      </c>
      <c r="WIP1000" s="10" t="s">
        <v>109</v>
      </c>
      <c r="WIQ1000" s="10" t="s">
        <v>109</v>
      </c>
      <c r="WIR1000" s="10" t="s">
        <v>109</v>
      </c>
      <c r="WIS1000" s="10" t="s">
        <v>109</v>
      </c>
      <c r="WIT1000" s="10" t="s">
        <v>109</v>
      </c>
      <c r="WIU1000" s="10" t="s">
        <v>109</v>
      </c>
      <c r="WIV1000" s="10" t="s">
        <v>109</v>
      </c>
      <c r="WIW1000" s="10" t="s">
        <v>109</v>
      </c>
      <c r="WIX1000" s="10" t="s">
        <v>109</v>
      </c>
      <c r="WIY1000" s="10" t="s">
        <v>109</v>
      </c>
      <c r="WIZ1000" s="10" t="s">
        <v>109</v>
      </c>
      <c r="WJA1000" s="10" t="s">
        <v>109</v>
      </c>
      <c r="WJB1000" s="10" t="s">
        <v>109</v>
      </c>
      <c r="WJC1000" s="10" t="s">
        <v>109</v>
      </c>
      <c r="WJD1000" s="10" t="s">
        <v>109</v>
      </c>
      <c r="WJE1000" s="10" t="s">
        <v>109</v>
      </c>
      <c r="WJF1000" s="10" t="s">
        <v>109</v>
      </c>
      <c r="WJG1000" s="10" t="s">
        <v>109</v>
      </c>
      <c r="WJH1000" s="10" t="s">
        <v>109</v>
      </c>
      <c r="WJI1000" s="10" t="s">
        <v>109</v>
      </c>
      <c r="WJJ1000" s="10" t="s">
        <v>109</v>
      </c>
      <c r="WJK1000" s="10" t="s">
        <v>109</v>
      </c>
      <c r="WJL1000" s="10" t="s">
        <v>109</v>
      </c>
      <c r="WJM1000" s="10" t="s">
        <v>109</v>
      </c>
      <c r="WJN1000" s="10" t="s">
        <v>109</v>
      </c>
      <c r="WJO1000" s="10" t="s">
        <v>109</v>
      </c>
      <c r="WJP1000" s="10" t="s">
        <v>109</v>
      </c>
      <c r="WJQ1000" s="10" t="s">
        <v>109</v>
      </c>
      <c r="WJR1000" s="10" t="s">
        <v>109</v>
      </c>
      <c r="WJS1000" s="10" t="s">
        <v>109</v>
      </c>
      <c r="WJT1000" s="10" t="s">
        <v>109</v>
      </c>
      <c r="WJU1000" s="10" t="s">
        <v>109</v>
      </c>
      <c r="WJV1000" s="10" t="s">
        <v>109</v>
      </c>
      <c r="WJW1000" s="10" t="s">
        <v>109</v>
      </c>
      <c r="WJX1000" s="10" t="s">
        <v>109</v>
      </c>
      <c r="WJY1000" s="10" t="s">
        <v>109</v>
      </c>
      <c r="WJZ1000" s="10" t="s">
        <v>109</v>
      </c>
      <c r="WKA1000" s="10" t="s">
        <v>109</v>
      </c>
      <c r="WKB1000" s="10" t="s">
        <v>109</v>
      </c>
      <c r="WKC1000" s="10" t="s">
        <v>109</v>
      </c>
      <c r="WKD1000" s="10" t="s">
        <v>109</v>
      </c>
      <c r="WKE1000" s="10" t="s">
        <v>109</v>
      </c>
      <c r="WKF1000" s="10" t="s">
        <v>109</v>
      </c>
      <c r="WKG1000" s="10" t="s">
        <v>109</v>
      </c>
      <c r="WKH1000" s="10" t="s">
        <v>109</v>
      </c>
      <c r="WKI1000" s="10" t="s">
        <v>109</v>
      </c>
      <c r="WKJ1000" s="10" t="s">
        <v>109</v>
      </c>
      <c r="WKK1000" s="10" t="s">
        <v>109</v>
      </c>
      <c r="WKL1000" s="10" t="s">
        <v>109</v>
      </c>
      <c r="WKM1000" s="10" t="s">
        <v>109</v>
      </c>
      <c r="WKN1000" s="10" t="s">
        <v>109</v>
      </c>
      <c r="WKO1000" s="10" t="s">
        <v>109</v>
      </c>
      <c r="WKP1000" s="10" t="s">
        <v>109</v>
      </c>
      <c r="WKQ1000" s="10" t="s">
        <v>109</v>
      </c>
      <c r="WKR1000" s="10" t="s">
        <v>109</v>
      </c>
      <c r="WKS1000" s="10" t="s">
        <v>109</v>
      </c>
      <c r="WKT1000" s="10" t="s">
        <v>109</v>
      </c>
      <c r="WKU1000" s="10" t="s">
        <v>109</v>
      </c>
      <c r="WKV1000" s="10" t="s">
        <v>109</v>
      </c>
      <c r="WKW1000" s="10" t="s">
        <v>109</v>
      </c>
      <c r="WKX1000" s="10" t="s">
        <v>109</v>
      </c>
      <c r="WKY1000" s="10" t="s">
        <v>109</v>
      </c>
      <c r="WKZ1000" s="10" t="s">
        <v>109</v>
      </c>
      <c r="WLA1000" s="10" t="s">
        <v>109</v>
      </c>
      <c r="WLB1000" s="10" t="s">
        <v>109</v>
      </c>
      <c r="WLC1000" s="10" t="s">
        <v>109</v>
      </c>
      <c r="WLD1000" s="10" t="s">
        <v>109</v>
      </c>
      <c r="WLE1000" s="10" t="s">
        <v>109</v>
      </c>
      <c r="WLF1000" s="10" t="s">
        <v>109</v>
      </c>
      <c r="WLG1000" s="10" t="s">
        <v>109</v>
      </c>
      <c r="WLH1000" s="10" t="s">
        <v>109</v>
      </c>
      <c r="WLI1000" s="10" t="s">
        <v>109</v>
      </c>
      <c r="WLJ1000" s="10" t="s">
        <v>109</v>
      </c>
      <c r="WLK1000" s="10" t="s">
        <v>109</v>
      </c>
      <c r="WLL1000" s="10" t="s">
        <v>109</v>
      </c>
      <c r="WLM1000" s="10" t="s">
        <v>109</v>
      </c>
      <c r="WLN1000" s="10" t="s">
        <v>109</v>
      </c>
      <c r="WLO1000" s="10" t="s">
        <v>109</v>
      </c>
      <c r="WLP1000" s="10" t="s">
        <v>109</v>
      </c>
      <c r="WLQ1000" s="10" t="s">
        <v>109</v>
      </c>
      <c r="WLR1000" s="10" t="s">
        <v>109</v>
      </c>
      <c r="WLS1000" s="10" t="s">
        <v>109</v>
      </c>
      <c r="WLT1000" s="10" t="s">
        <v>109</v>
      </c>
      <c r="WLU1000" s="10" t="s">
        <v>109</v>
      </c>
      <c r="WLV1000" s="10" t="s">
        <v>109</v>
      </c>
      <c r="WLW1000" s="10" t="s">
        <v>109</v>
      </c>
      <c r="WLX1000" s="10" t="s">
        <v>109</v>
      </c>
      <c r="WLY1000" s="10" t="s">
        <v>109</v>
      </c>
      <c r="WLZ1000" s="10" t="s">
        <v>109</v>
      </c>
      <c r="WMA1000" s="10" t="s">
        <v>109</v>
      </c>
      <c r="WMB1000" s="10" t="s">
        <v>109</v>
      </c>
      <c r="WMC1000" s="10" t="s">
        <v>109</v>
      </c>
      <c r="WMD1000" s="10" t="s">
        <v>109</v>
      </c>
      <c r="WME1000" s="10" t="s">
        <v>109</v>
      </c>
      <c r="WMF1000" s="10" t="s">
        <v>109</v>
      </c>
      <c r="WMG1000" s="10" t="s">
        <v>109</v>
      </c>
      <c r="WMH1000" s="10" t="s">
        <v>109</v>
      </c>
      <c r="WMI1000" s="10" t="s">
        <v>109</v>
      </c>
      <c r="WMJ1000" s="10" t="s">
        <v>109</v>
      </c>
      <c r="WMK1000" s="10" t="s">
        <v>109</v>
      </c>
      <c r="WML1000" s="10" t="s">
        <v>109</v>
      </c>
      <c r="WMM1000" s="10" t="s">
        <v>109</v>
      </c>
      <c r="WMN1000" s="10" t="s">
        <v>109</v>
      </c>
      <c r="WMO1000" s="10" t="s">
        <v>109</v>
      </c>
      <c r="WMP1000" s="10" t="s">
        <v>109</v>
      </c>
      <c r="WMQ1000" s="10" t="s">
        <v>109</v>
      </c>
      <c r="WMR1000" s="10" t="s">
        <v>109</v>
      </c>
      <c r="WMS1000" s="10" t="s">
        <v>109</v>
      </c>
      <c r="WMT1000" s="10" t="s">
        <v>109</v>
      </c>
      <c r="WMU1000" s="10" t="s">
        <v>109</v>
      </c>
      <c r="WMV1000" s="10" t="s">
        <v>109</v>
      </c>
      <c r="WMW1000" s="10" t="s">
        <v>109</v>
      </c>
      <c r="WMX1000" s="10" t="s">
        <v>109</v>
      </c>
      <c r="WMY1000" s="10" t="s">
        <v>109</v>
      </c>
      <c r="WMZ1000" s="10" t="s">
        <v>109</v>
      </c>
      <c r="WNA1000" s="10" t="s">
        <v>109</v>
      </c>
      <c r="WNB1000" s="10" t="s">
        <v>109</v>
      </c>
      <c r="WNC1000" s="10" t="s">
        <v>109</v>
      </c>
      <c r="WND1000" s="10" t="s">
        <v>109</v>
      </c>
      <c r="WNE1000" s="10" t="s">
        <v>109</v>
      </c>
      <c r="WNF1000" s="10" t="s">
        <v>109</v>
      </c>
      <c r="WNG1000" s="10" t="s">
        <v>109</v>
      </c>
      <c r="WNH1000" s="10" t="s">
        <v>109</v>
      </c>
      <c r="WNI1000" s="10" t="s">
        <v>109</v>
      </c>
      <c r="WNJ1000" s="10" t="s">
        <v>109</v>
      </c>
      <c r="WNK1000" s="10" t="s">
        <v>109</v>
      </c>
      <c r="WNL1000" s="10" t="s">
        <v>109</v>
      </c>
      <c r="WNM1000" s="10" t="s">
        <v>109</v>
      </c>
      <c r="WNN1000" s="10" t="s">
        <v>109</v>
      </c>
      <c r="WNO1000" s="10" t="s">
        <v>109</v>
      </c>
      <c r="WNP1000" s="10" t="s">
        <v>109</v>
      </c>
      <c r="WNQ1000" s="10" t="s">
        <v>109</v>
      </c>
      <c r="WNR1000" s="10" t="s">
        <v>109</v>
      </c>
      <c r="WNS1000" s="10" t="s">
        <v>109</v>
      </c>
      <c r="WNT1000" s="10" t="s">
        <v>109</v>
      </c>
      <c r="WNU1000" s="10" t="s">
        <v>109</v>
      </c>
      <c r="WNV1000" s="10" t="s">
        <v>109</v>
      </c>
      <c r="WNW1000" s="10" t="s">
        <v>109</v>
      </c>
      <c r="WNX1000" s="10" t="s">
        <v>109</v>
      </c>
      <c r="WNY1000" s="10" t="s">
        <v>109</v>
      </c>
      <c r="WNZ1000" s="10" t="s">
        <v>109</v>
      </c>
      <c r="WOA1000" s="10" t="s">
        <v>109</v>
      </c>
      <c r="WOB1000" s="10" t="s">
        <v>109</v>
      </c>
      <c r="WOC1000" s="10" t="s">
        <v>109</v>
      </c>
      <c r="WOD1000" s="10" t="s">
        <v>109</v>
      </c>
      <c r="WOE1000" s="10" t="s">
        <v>109</v>
      </c>
      <c r="WOF1000" s="10" t="s">
        <v>109</v>
      </c>
      <c r="WOG1000" s="10" t="s">
        <v>109</v>
      </c>
      <c r="WOH1000" s="10" t="s">
        <v>109</v>
      </c>
      <c r="WOI1000" s="10" t="s">
        <v>109</v>
      </c>
      <c r="WOJ1000" s="10" t="s">
        <v>109</v>
      </c>
      <c r="WOK1000" s="10" t="s">
        <v>109</v>
      </c>
      <c r="WOL1000" s="10" t="s">
        <v>109</v>
      </c>
      <c r="WOM1000" s="10" t="s">
        <v>109</v>
      </c>
      <c r="WON1000" s="10" t="s">
        <v>109</v>
      </c>
      <c r="WOO1000" s="10" t="s">
        <v>109</v>
      </c>
      <c r="WOP1000" s="10" t="s">
        <v>109</v>
      </c>
      <c r="WOQ1000" s="10" t="s">
        <v>109</v>
      </c>
      <c r="WOR1000" s="10" t="s">
        <v>109</v>
      </c>
      <c r="WOS1000" s="10" t="s">
        <v>109</v>
      </c>
      <c r="WOT1000" s="10" t="s">
        <v>109</v>
      </c>
      <c r="WOU1000" s="10" t="s">
        <v>109</v>
      </c>
      <c r="WOV1000" s="10" t="s">
        <v>109</v>
      </c>
      <c r="WOW1000" s="10" t="s">
        <v>109</v>
      </c>
      <c r="WOX1000" s="10" t="s">
        <v>109</v>
      </c>
      <c r="WOY1000" s="10" t="s">
        <v>109</v>
      </c>
      <c r="WOZ1000" s="10" t="s">
        <v>109</v>
      </c>
      <c r="WPA1000" s="10" t="s">
        <v>109</v>
      </c>
      <c r="WPB1000" s="10" t="s">
        <v>109</v>
      </c>
      <c r="WPC1000" s="10" t="s">
        <v>109</v>
      </c>
      <c r="WPD1000" s="10" t="s">
        <v>109</v>
      </c>
      <c r="WPE1000" s="10" t="s">
        <v>109</v>
      </c>
      <c r="WPF1000" s="10" t="s">
        <v>109</v>
      </c>
      <c r="WPG1000" s="10" t="s">
        <v>109</v>
      </c>
      <c r="WPH1000" s="10" t="s">
        <v>109</v>
      </c>
      <c r="WPI1000" s="10" t="s">
        <v>109</v>
      </c>
      <c r="WPJ1000" s="10" t="s">
        <v>109</v>
      </c>
      <c r="WPK1000" s="10" t="s">
        <v>109</v>
      </c>
      <c r="WPL1000" s="10" t="s">
        <v>109</v>
      </c>
      <c r="WPM1000" s="10" t="s">
        <v>109</v>
      </c>
      <c r="WPN1000" s="10" t="s">
        <v>109</v>
      </c>
      <c r="WPO1000" s="10" t="s">
        <v>109</v>
      </c>
      <c r="WPP1000" s="10" t="s">
        <v>109</v>
      </c>
      <c r="WPQ1000" s="10" t="s">
        <v>109</v>
      </c>
      <c r="WPR1000" s="10" t="s">
        <v>109</v>
      </c>
      <c r="WPS1000" s="10" t="s">
        <v>109</v>
      </c>
      <c r="WPT1000" s="10" t="s">
        <v>109</v>
      </c>
      <c r="WPU1000" s="10" t="s">
        <v>109</v>
      </c>
      <c r="WPV1000" s="10" t="s">
        <v>109</v>
      </c>
      <c r="WPW1000" s="10" t="s">
        <v>109</v>
      </c>
      <c r="WPX1000" s="10" t="s">
        <v>109</v>
      </c>
      <c r="WPY1000" s="10" t="s">
        <v>109</v>
      </c>
      <c r="WPZ1000" s="10" t="s">
        <v>109</v>
      </c>
      <c r="WQA1000" s="10" t="s">
        <v>109</v>
      </c>
      <c r="WQB1000" s="10" t="s">
        <v>109</v>
      </c>
      <c r="WQC1000" s="10" t="s">
        <v>109</v>
      </c>
      <c r="WQD1000" s="10" t="s">
        <v>109</v>
      </c>
      <c r="WQE1000" s="10" t="s">
        <v>109</v>
      </c>
      <c r="WQF1000" s="10" t="s">
        <v>109</v>
      </c>
      <c r="WQG1000" s="10" t="s">
        <v>109</v>
      </c>
      <c r="WQH1000" s="10" t="s">
        <v>109</v>
      </c>
      <c r="WQI1000" s="10" t="s">
        <v>109</v>
      </c>
      <c r="WQJ1000" s="10" t="s">
        <v>109</v>
      </c>
      <c r="WQK1000" s="10" t="s">
        <v>109</v>
      </c>
      <c r="WQL1000" s="10" t="s">
        <v>109</v>
      </c>
      <c r="WQM1000" s="10" t="s">
        <v>109</v>
      </c>
      <c r="WQN1000" s="10" t="s">
        <v>109</v>
      </c>
      <c r="WQO1000" s="10" t="s">
        <v>109</v>
      </c>
      <c r="WQP1000" s="10" t="s">
        <v>109</v>
      </c>
      <c r="WQQ1000" s="10" t="s">
        <v>109</v>
      </c>
      <c r="WQR1000" s="10" t="s">
        <v>109</v>
      </c>
      <c r="WQS1000" s="10" t="s">
        <v>109</v>
      </c>
      <c r="WQT1000" s="10" t="s">
        <v>109</v>
      </c>
      <c r="WQU1000" s="10" t="s">
        <v>109</v>
      </c>
      <c r="WQV1000" s="10" t="s">
        <v>109</v>
      </c>
      <c r="WQW1000" s="10" t="s">
        <v>109</v>
      </c>
      <c r="WQX1000" s="10" t="s">
        <v>109</v>
      </c>
      <c r="WQY1000" s="10" t="s">
        <v>109</v>
      </c>
      <c r="WQZ1000" s="10" t="s">
        <v>109</v>
      </c>
      <c r="WRA1000" s="10" t="s">
        <v>109</v>
      </c>
      <c r="WRB1000" s="10" t="s">
        <v>109</v>
      </c>
      <c r="WRC1000" s="10" t="s">
        <v>109</v>
      </c>
      <c r="WRD1000" s="10" t="s">
        <v>109</v>
      </c>
      <c r="WRE1000" s="10" t="s">
        <v>109</v>
      </c>
      <c r="WRF1000" s="10" t="s">
        <v>109</v>
      </c>
      <c r="WRG1000" s="10" t="s">
        <v>109</v>
      </c>
      <c r="WRH1000" s="10" t="s">
        <v>109</v>
      </c>
      <c r="WRI1000" s="10" t="s">
        <v>109</v>
      </c>
      <c r="WRJ1000" s="10" t="s">
        <v>109</v>
      </c>
      <c r="WRK1000" s="10" t="s">
        <v>109</v>
      </c>
      <c r="WRL1000" s="10" t="s">
        <v>109</v>
      </c>
      <c r="WRM1000" s="10" t="s">
        <v>109</v>
      </c>
      <c r="WRN1000" s="10" t="s">
        <v>109</v>
      </c>
      <c r="WRO1000" s="10" t="s">
        <v>109</v>
      </c>
      <c r="WRP1000" s="10" t="s">
        <v>109</v>
      </c>
      <c r="WRQ1000" s="10" t="s">
        <v>109</v>
      </c>
      <c r="WRR1000" s="10" t="s">
        <v>109</v>
      </c>
      <c r="WRS1000" s="10" t="s">
        <v>109</v>
      </c>
      <c r="WRT1000" s="10" t="s">
        <v>109</v>
      </c>
      <c r="WRU1000" s="10" t="s">
        <v>109</v>
      </c>
      <c r="WRV1000" s="10" t="s">
        <v>109</v>
      </c>
      <c r="WRW1000" s="10" t="s">
        <v>109</v>
      </c>
      <c r="WRX1000" s="10" t="s">
        <v>109</v>
      </c>
      <c r="WRY1000" s="10" t="s">
        <v>109</v>
      </c>
      <c r="WRZ1000" s="10" t="s">
        <v>109</v>
      </c>
      <c r="WSA1000" s="10" t="s">
        <v>109</v>
      </c>
      <c r="WSB1000" s="10" t="s">
        <v>109</v>
      </c>
      <c r="WSC1000" s="10" t="s">
        <v>109</v>
      </c>
      <c r="WSD1000" s="10" t="s">
        <v>109</v>
      </c>
      <c r="WSE1000" s="10" t="s">
        <v>109</v>
      </c>
      <c r="WSF1000" s="10" t="s">
        <v>109</v>
      </c>
      <c r="WSG1000" s="10" t="s">
        <v>109</v>
      </c>
      <c r="WSH1000" s="10" t="s">
        <v>109</v>
      </c>
      <c r="WSI1000" s="10" t="s">
        <v>109</v>
      </c>
      <c r="WSJ1000" s="10" t="s">
        <v>109</v>
      </c>
      <c r="WSK1000" s="10" t="s">
        <v>109</v>
      </c>
      <c r="WSL1000" s="10" t="s">
        <v>109</v>
      </c>
      <c r="WSM1000" s="10" t="s">
        <v>109</v>
      </c>
      <c r="WSN1000" s="10" t="s">
        <v>109</v>
      </c>
      <c r="WSO1000" s="10" t="s">
        <v>109</v>
      </c>
      <c r="WSP1000" s="10" t="s">
        <v>109</v>
      </c>
      <c r="WSQ1000" s="10" t="s">
        <v>109</v>
      </c>
      <c r="WSR1000" s="10" t="s">
        <v>109</v>
      </c>
      <c r="WSS1000" s="10" t="s">
        <v>109</v>
      </c>
      <c r="WST1000" s="10" t="s">
        <v>109</v>
      </c>
      <c r="WSU1000" s="10" t="s">
        <v>109</v>
      </c>
      <c r="WSV1000" s="10" t="s">
        <v>109</v>
      </c>
      <c r="WSW1000" s="10" t="s">
        <v>109</v>
      </c>
      <c r="WSX1000" s="10" t="s">
        <v>109</v>
      </c>
      <c r="WSY1000" s="10" t="s">
        <v>109</v>
      </c>
      <c r="WSZ1000" s="10" t="s">
        <v>109</v>
      </c>
      <c r="WTA1000" s="10" t="s">
        <v>109</v>
      </c>
      <c r="WTB1000" s="10" t="s">
        <v>109</v>
      </c>
      <c r="WTC1000" s="10" t="s">
        <v>109</v>
      </c>
      <c r="WTD1000" s="10" t="s">
        <v>109</v>
      </c>
      <c r="WTE1000" s="10" t="s">
        <v>109</v>
      </c>
      <c r="WTF1000" s="10" t="s">
        <v>109</v>
      </c>
      <c r="WTG1000" s="10" t="s">
        <v>109</v>
      </c>
      <c r="WTH1000" s="10" t="s">
        <v>109</v>
      </c>
      <c r="WTI1000" s="10" t="s">
        <v>109</v>
      </c>
      <c r="WTJ1000" s="10" t="s">
        <v>109</v>
      </c>
      <c r="WTK1000" s="10" t="s">
        <v>109</v>
      </c>
      <c r="WTL1000" s="10" t="s">
        <v>109</v>
      </c>
      <c r="WTM1000" s="10" t="s">
        <v>109</v>
      </c>
      <c r="WTN1000" s="10" t="s">
        <v>109</v>
      </c>
      <c r="WTO1000" s="10" t="s">
        <v>109</v>
      </c>
      <c r="WTP1000" s="10" t="s">
        <v>109</v>
      </c>
      <c r="WTQ1000" s="10" t="s">
        <v>109</v>
      </c>
      <c r="WTR1000" s="10" t="s">
        <v>109</v>
      </c>
      <c r="WTS1000" s="10" t="s">
        <v>109</v>
      </c>
      <c r="WTT1000" s="10" t="s">
        <v>109</v>
      </c>
      <c r="WTU1000" s="10" t="s">
        <v>109</v>
      </c>
      <c r="WTV1000" s="10" t="s">
        <v>109</v>
      </c>
      <c r="WTW1000" s="10" t="s">
        <v>109</v>
      </c>
      <c r="WTX1000" s="10" t="s">
        <v>109</v>
      </c>
      <c r="WTY1000" s="10" t="s">
        <v>109</v>
      </c>
      <c r="WTZ1000" s="10" t="s">
        <v>109</v>
      </c>
      <c r="WUA1000" s="10" t="s">
        <v>109</v>
      </c>
      <c r="WUB1000" s="10" t="s">
        <v>109</v>
      </c>
      <c r="WUC1000" s="10" t="s">
        <v>109</v>
      </c>
      <c r="WUD1000" s="10" t="s">
        <v>109</v>
      </c>
      <c r="WUE1000" s="10" t="s">
        <v>109</v>
      </c>
      <c r="WUF1000" s="10" t="s">
        <v>109</v>
      </c>
      <c r="WUG1000" s="10" t="s">
        <v>109</v>
      </c>
      <c r="WUH1000" s="10" t="s">
        <v>109</v>
      </c>
      <c r="WUI1000" s="10" t="s">
        <v>109</v>
      </c>
      <c r="WUJ1000" s="10" t="s">
        <v>109</v>
      </c>
      <c r="WUK1000" s="10" t="s">
        <v>109</v>
      </c>
      <c r="WUL1000" s="10" t="s">
        <v>109</v>
      </c>
      <c r="WUM1000" s="10" t="s">
        <v>109</v>
      </c>
      <c r="WUN1000" s="10" t="s">
        <v>109</v>
      </c>
      <c r="WUO1000" s="10" t="s">
        <v>109</v>
      </c>
      <c r="WUP1000" s="10" t="s">
        <v>109</v>
      </c>
      <c r="WUQ1000" s="10" t="s">
        <v>109</v>
      </c>
      <c r="WUR1000" s="10" t="s">
        <v>109</v>
      </c>
      <c r="WUS1000" s="10" t="s">
        <v>109</v>
      </c>
      <c r="WUT1000" s="10" t="s">
        <v>109</v>
      </c>
      <c r="WUU1000" s="10" t="s">
        <v>109</v>
      </c>
      <c r="WUV1000" s="10" t="s">
        <v>109</v>
      </c>
      <c r="WUW1000" s="10" t="s">
        <v>109</v>
      </c>
      <c r="WUX1000" s="10" t="s">
        <v>109</v>
      </c>
      <c r="WUY1000" s="10" t="s">
        <v>109</v>
      </c>
      <c r="WUZ1000" s="10" t="s">
        <v>109</v>
      </c>
      <c r="WVA1000" s="10" t="s">
        <v>109</v>
      </c>
      <c r="WVB1000" s="10" t="s">
        <v>109</v>
      </c>
      <c r="WVC1000" s="10" t="s">
        <v>109</v>
      </c>
      <c r="WVD1000" s="10" t="s">
        <v>109</v>
      </c>
      <c r="WVE1000" s="10" t="s">
        <v>109</v>
      </c>
      <c r="WVF1000" s="10" t="s">
        <v>109</v>
      </c>
      <c r="WVG1000" s="10" t="s">
        <v>109</v>
      </c>
      <c r="WVH1000" s="10" t="s">
        <v>109</v>
      </c>
      <c r="WVI1000" s="10" t="s">
        <v>109</v>
      </c>
      <c r="WVJ1000" s="10" t="s">
        <v>109</v>
      </c>
      <c r="WVK1000" s="10" t="s">
        <v>109</v>
      </c>
      <c r="WVL1000" s="10" t="s">
        <v>109</v>
      </c>
      <c r="WVM1000" s="10" t="s">
        <v>109</v>
      </c>
      <c r="WVN1000" s="10" t="s">
        <v>109</v>
      </c>
      <c r="WVO1000" s="10" t="s">
        <v>109</v>
      </c>
      <c r="WVP1000" s="10" t="s">
        <v>109</v>
      </c>
      <c r="WVQ1000" s="10" t="s">
        <v>109</v>
      </c>
      <c r="WVR1000" s="10" t="s">
        <v>109</v>
      </c>
      <c r="WVS1000" s="10" t="s">
        <v>109</v>
      </c>
      <c r="WVT1000" s="10" t="s">
        <v>109</v>
      </c>
      <c r="WVU1000" s="10" t="s">
        <v>109</v>
      </c>
      <c r="WVV1000" s="10" t="s">
        <v>109</v>
      </c>
      <c r="WVW1000" s="10" t="s">
        <v>109</v>
      </c>
      <c r="WVX1000" s="10" t="s">
        <v>109</v>
      </c>
      <c r="WVY1000" s="10" t="s">
        <v>109</v>
      </c>
      <c r="WVZ1000" s="10" t="s">
        <v>109</v>
      </c>
      <c r="WWA1000" s="10" t="s">
        <v>109</v>
      </c>
      <c r="WWB1000" s="10" t="s">
        <v>109</v>
      </c>
      <c r="WWC1000" s="10" t="s">
        <v>109</v>
      </c>
      <c r="WWD1000" s="10" t="s">
        <v>109</v>
      </c>
      <c r="WWE1000" s="10" t="s">
        <v>109</v>
      </c>
      <c r="WWF1000" s="10" t="s">
        <v>109</v>
      </c>
      <c r="WWG1000" s="10" t="s">
        <v>109</v>
      </c>
      <c r="WWH1000" s="10" t="s">
        <v>109</v>
      </c>
      <c r="WWI1000" s="10" t="s">
        <v>109</v>
      </c>
      <c r="WWJ1000" s="10" t="s">
        <v>109</v>
      </c>
      <c r="WWK1000" s="10" t="s">
        <v>109</v>
      </c>
      <c r="WWL1000" s="10" t="s">
        <v>109</v>
      </c>
      <c r="WWM1000" s="10" t="s">
        <v>109</v>
      </c>
      <c r="WWN1000" s="10" t="s">
        <v>109</v>
      </c>
      <c r="WWO1000" s="10" t="s">
        <v>109</v>
      </c>
      <c r="WWP1000" s="10" t="s">
        <v>109</v>
      </c>
      <c r="WWQ1000" s="10" t="s">
        <v>109</v>
      </c>
      <c r="WWR1000" s="10" t="s">
        <v>109</v>
      </c>
      <c r="WWS1000" s="10" t="s">
        <v>109</v>
      </c>
      <c r="WWT1000" s="10" t="s">
        <v>109</v>
      </c>
      <c r="WWU1000" s="10" t="s">
        <v>109</v>
      </c>
      <c r="WWV1000" s="10" t="s">
        <v>109</v>
      </c>
      <c r="WWW1000" s="10" t="s">
        <v>109</v>
      </c>
      <c r="WWX1000" s="10" t="s">
        <v>109</v>
      </c>
      <c r="WWY1000" s="10" t="s">
        <v>109</v>
      </c>
      <c r="WWZ1000" s="10" t="s">
        <v>109</v>
      </c>
      <c r="WXA1000" s="10" t="s">
        <v>109</v>
      </c>
      <c r="WXB1000" s="10" t="s">
        <v>109</v>
      </c>
      <c r="WXC1000" s="10" t="s">
        <v>109</v>
      </c>
      <c r="WXD1000" s="10" t="s">
        <v>109</v>
      </c>
      <c r="WXE1000" s="10" t="s">
        <v>109</v>
      </c>
      <c r="WXF1000" s="10" t="s">
        <v>109</v>
      </c>
      <c r="WXG1000" s="10" t="s">
        <v>109</v>
      </c>
      <c r="WXH1000" s="10" t="s">
        <v>109</v>
      </c>
      <c r="WXI1000" s="10" t="s">
        <v>109</v>
      </c>
      <c r="WXJ1000" s="10" t="s">
        <v>109</v>
      </c>
      <c r="WXK1000" s="10" t="s">
        <v>109</v>
      </c>
      <c r="WXL1000" s="10" t="s">
        <v>109</v>
      </c>
      <c r="WXM1000" s="10" t="s">
        <v>109</v>
      </c>
      <c r="WXN1000" s="10" t="s">
        <v>109</v>
      </c>
      <c r="WXO1000" s="10" t="s">
        <v>109</v>
      </c>
      <c r="WXP1000" s="10" t="s">
        <v>109</v>
      </c>
      <c r="WXQ1000" s="10" t="s">
        <v>109</v>
      </c>
      <c r="WXR1000" s="10" t="s">
        <v>109</v>
      </c>
      <c r="WXS1000" s="10" t="s">
        <v>109</v>
      </c>
      <c r="WXT1000" s="10" t="s">
        <v>109</v>
      </c>
      <c r="WXU1000" s="10" t="s">
        <v>109</v>
      </c>
      <c r="WXV1000" s="10" t="s">
        <v>109</v>
      </c>
      <c r="WXW1000" s="10" t="s">
        <v>109</v>
      </c>
      <c r="WXX1000" s="10" t="s">
        <v>109</v>
      </c>
      <c r="WXY1000" s="10" t="s">
        <v>109</v>
      </c>
      <c r="WXZ1000" s="10" t="s">
        <v>109</v>
      </c>
      <c r="WYA1000" s="10" t="s">
        <v>109</v>
      </c>
      <c r="WYB1000" s="10" t="s">
        <v>109</v>
      </c>
      <c r="WYC1000" s="10" t="s">
        <v>109</v>
      </c>
      <c r="WYD1000" s="10" t="s">
        <v>109</v>
      </c>
      <c r="WYE1000" s="10" t="s">
        <v>109</v>
      </c>
      <c r="WYF1000" s="10" t="s">
        <v>109</v>
      </c>
      <c r="WYG1000" s="10" t="s">
        <v>109</v>
      </c>
      <c r="WYH1000" s="10" t="s">
        <v>109</v>
      </c>
      <c r="WYI1000" s="10" t="s">
        <v>109</v>
      </c>
      <c r="WYJ1000" s="10" t="s">
        <v>109</v>
      </c>
      <c r="WYK1000" s="10" t="s">
        <v>109</v>
      </c>
      <c r="WYL1000" s="10" t="s">
        <v>109</v>
      </c>
      <c r="WYM1000" s="10" t="s">
        <v>109</v>
      </c>
      <c r="WYN1000" s="10" t="s">
        <v>109</v>
      </c>
      <c r="WYO1000" s="10" t="s">
        <v>109</v>
      </c>
      <c r="WYP1000" s="10" t="s">
        <v>109</v>
      </c>
      <c r="WYQ1000" s="10" t="s">
        <v>109</v>
      </c>
      <c r="WYR1000" s="10" t="s">
        <v>109</v>
      </c>
      <c r="WYS1000" s="10" t="s">
        <v>109</v>
      </c>
      <c r="WYT1000" s="10" t="s">
        <v>109</v>
      </c>
      <c r="WYU1000" s="10" t="s">
        <v>109</v>
      </c>
      <c r="WYV1000" s="10" t="s">
        <v>109</v>
      </c>
      <c r="WYW1000" s="10" t="s">
        <v>109</v>
      </c>
      <c r="WYX1000" s="10" t="s">
        <v>109</v>
      </c>
      <c r="WYY1000" s="10" t="s">
        <v>109</v>
      </c>
      <c r="WYZ1000" s="10" t="s">
        <v>109</v>
      </c>
      <c r="WZA1000" s="10" t="s">
        <v>109</v>
      </c>
      <c r="WZB1000" s="10" t="s">
        <v>109</v>
      </c>
      <c r="WZC1000" s="10" t="s">
        <v>109</v>
      </c>
      <c r="WZD1000" s="10" t="s">
        <v>109</v>
      </c>
      <c r="WZE1000" s="10" t="s">
        <v>109</v>
      </c>
      <c r="WZF1000" s="10" t="s">
        <v>109</v>
      </c>
      <c r="WZG1000" s="10" t="s">
        <v>109</v>
      </c>
      <c r="WZH1000" s="10" t="s">
        <v>109</v>
      </c>
      <c r="WZI1000" s="10" t="s">
        <v>109</v>
      </c>
      <c r="WZJ1000" s="10" t="s">
        <v>109</v>
      </c>
      <c r="WZK1000" s="10" t="s">
        <v>109</v>
      </c>
      <c r="WZL1000" s="10" t="s">
        <v>109</v>
      </c>
      <c r="WZM1000" s="10" t="s">
        <v>109</v>
      </c>
      <c r="WZN1000" s="10" t="s">
        <v>109</v>
      </c>
      <c r="WZO1000" s="10" t="s">
        <v>109</v>
      </c>
      <c r="WZP1000" s="10" t="s">
        <v>109</v>
      </c>
      <c r="WZQ1000" s="10" t="s">
        <v>109</v>
      </c>
      <c r="WZR1000" s="10" t="s">
        <v>109</v>
      </c>
      <c r="WZS1000" s="10" t="s">
        <v>109</v>
      </c>
      <c r="WZT1000" s="10" t="s">
        <v>109</v>
      </c>
      <c r="WZU1000" s="10" t="s">
        <v>109</v>
      </c>
      <c r="WZV1000" s="10" t="s">
        <v>109</v>
      </c>
      <c r="WZW1000" s="10" t="s">
        <v>109</v>
      </c>
      <c r="WZX1000" s="10" t="s">
        <v>109</v>
      </c>
      <c r="WZY1000" s="10" t="s">
        <v>109</v>
      </c>
      <c r="WZZ1000" s="10" t="s">
        <v>109</v>
      </c>
      <c r="XAA1000" s="10" t="s">
        <v>109</v>
      </c>
      <c r="XAB1000" s="10" t="s">
        <v>109</v>
      </c>
      <c r="XAC1000" s="10" t="s">
        <v>109</v>
      </c>
      <c r="XAD1000" s="10" t="s">
        <v>109</v>
      </c>
      <c r="XAE1000" s="10" t="s">
        <v>109</v>
      </c>
      <c r="XAF1000" s="10" t="s">
        <v>109</v>
      </c>
      <c r="XAG1000" s="10" t="s">
        <v>109</v>
      </c>
      <c r="XAH1000" s="10" t="s">
        <v>109</v>
      </c>
      <c r="XAI1000" s="10" t="s">
        <v>109</v>
      </c>
      <c r="XAJ1000" s="10" t="s">
        <v>109</v>
      </c>
      <c r="XAK1000" s="10" t="s">
        <v>109</v>
      </c>
      <c r="XAL1000" s="10" t="s">
        <v>109</v>
      </c>
      <c r="XAM1000" s="10" t="s">
        <v>109</v>
      </c>
      <c r="XAN1000" s="10" t="s">
        <v>109</v>
      </c>
      <c r="XAO1000" s="10" t="s">
        <v>109</v>
      </c>
      <c r="XAP1000" s="10" t="s">
        <v>109</v>
      </c>
      <c r="XAQ1000" s="10" t="s">
        <v>109</v>
      </c>
      <c r="XAR1000" s="10" t="s">
        <v>109</v>
      </c>
      <c r="XAS1000" s="10" t="s">
        <v>109</v>
      </c>
      <c r="XAT1000" s="10" t="s">
        <v>109</v>
      </c>
      <c r="XAU1000" s="10" t="s">
        <v>109</v>
      </c>
      <c r="XAV1000" s="10" t="s">
        <v>109</v>
      </c>
      <c r="XAW1000" s="10" t="s">
        <v>109</v>
      </c>
      <c r="XAX1000" s="10" t="s">
        <v>109</v>
      </c>
      <c r="XAY1000" s="10" t="s">
        <v>109</v>
      </c>
      <c r="XAZ1000" s="10" t="s">
        <v>109</v>
      </c>
      <c r="XBA1000" s="10" t="s">
        <v>109</v>
      </c>
      <c r="XBB1000" s="10" t="s">
        <v>109</v>
      </c>
      <c r="XBC1000" s="10" t="s">
        <v>109</v>
      </c>
      <c r="XBD1000" s="10" t="s">
        <v>109</v>
      </c>
      <c r="XBE1000" s="10" t="s">
        <v>109</v>
      </c>
      <c r="XBF1000" s="10" t="s">
        <v>109</v>
      </c>
      <c r="XBG1000" s="10" t="s">
        <v>109</v>
      </c>
      <c r="XBH1000" s="10" t="s">
        <v>109</v>
      </c>
      <c r="XBI1000" s="10" t="s">
        <v>109</v>
      </c>
      <c r="XBJ1000" s="10" t="s">
        <v>109</v>
      </c>
      <c r="XBK1000" s="10" t="s">
        <v>109</v>
      </c>
      <c r="XBL1000" s="10" t="s">
        <v>109</v>
      </c>
      <c r="XBM1000" s="10" t="s">
        <v>109</v>
      </c>
      <c r="XBN1000" s="10" t="s">
        <v>109</v>
      </c>
      <c r="XBO1000" s="10" t="s">
        <v>109</v>
      </c>
      <c r="XBP1000" s="10" t="s">
        <v>109</v>
      </c>
      <c r="XBQ1000" s="10" t="s">
        <v>109</v>
      </c>
      <c r="XBR1000" s="10" t="s">
        <v>109</v>
      </c>
      <c r="XBS1000" s="10" t="s">
        <v>109</v>
      </c>
      <c r="XBT1000" s="10" t="s">
        <v>109</v>
      </c>
      <c r="XBU1000" s="10" t="s">
        <v>109</v>
      </c>
      <c r="XBV1000" s="10" t="s">
        <v>109</v>
      </c>
      <c r="XBW1000" s="10" t="s">
        <v>109</v>
      </c>
      <c r="XBX1000" s="10" t="s">
        <v>109</v>
      </c>
      <c r="XBY1000" s="10" t="s">
        <v>109</v>
      </c>
      <c r="XBZ1000" s="10" t="s">
        <v>109</v>
      </c>
      <c r="XCA1000" s="10" t="s">
        <v>109</v>
      </c>
      <c r="XCB1000" s="10" t="s">
        <v>109</v>
      </c>
      <c r="XCC1000" s="10" t="s">
        <v>109</v>
      </c>
      <c r="XCD1000" s="10" t="s">
        <v>109</v>
      </c>
      <c r="XCE1000" s="10" t="s">
        <v>109</v>
      </c>
      <c r="XCF1000" s="10" t="s">
        <v>109</v>
      </c>
      <c r="XCG1000" s="10" t="s">
        <v>109</v>
      </c>
      <c r="XCH1000" s="10" t="s">
        <v>109</v>
      </c>
      <c r="XCI1000" s="10" t="s">
        <v>109</v>
      </c>
      <c r="XCJ1000" s="10" t="s">
        <v>109</v>
      </c>
      <c r="XCK1000" s="10" t="s">
        <v>109</v>
      </c>
      <c r="XCL1000" s="10" t="s">
        <v>109</v>
      </c>
      <c r="XCM1000" s="10" t="s">
        <v>109</v>
      </c>
      <c r="XCN1000" s="10" t="s">
        <v>109</v>
      </c>
      <c r="XCO1000" s="10" t="s">
        <v>109</v>
      </c>
      <c r="XCP1000" s="10" t="s">
        <v>109</v>
      </c>
      <c r="XCQ1000" s="10" t="s">
        <v>109</v>
      </c>
      <c r="XCR1000" s="10" t="s">
        <v>109</v>
      </c>
      <c r="XCS1000" s="10" t="s">
        <v>109</v>
      </c>
      <c r="XCT1000" s="10" t="s">
        <v>109</v>
      </c>
      <c r="XCU1000" s="10" t="s">
        <v>109</v>
      </c>
      <c r="XCV1000" s="10" t="s">
        <v>109</v>
      </c>
      <c r="XCW1000" s="10" t="s">
        <v>109</v>
      </c>
      <c r="XCX1000" s="10" t="s">
        <v>109</v>
      </c>
      <c r="XCY1000" s="10" t="s">
        <v>109</v>
      </c>
      <c r="XCZ1000" s="10" t="s">
        <v>109</v>
      </c>
      <c r="XDA1000" s="10" t="s">
        <v>109</v>
      </c>
      <c r="XDB1000" s="10" t="s">
        <v>109</v>
      </c>
      <c r="XDC1000" s="10" t="s">
        <v>109</v>
      </c>
      <c r="XDD1000" s="10" t="s">
        <v>109</v>
      </c>
      <c r="XDE1000" s="10" t="s">
        <v>109</v>
      </c>
      <c r="XDF1000" s="10" t="s">
        <v>109</v>
      </c>
      <c r="XDG1000" s="10" t="s">
        <v>109</v>
      </c>
      <c r="XDH1000" s="10" t="s">
        <v>109</v>
      </c>
      <c r="XDI1000" s="10" t="s">
        <v>109</v>
      </c>
      <c r="XDJ1000" s="10" t="s">
        <v>109</v>
      </c>
      <c r="XDK1000" s="10" t="s">
        <v>109</v>
      </c>
      <c r="XDL1000" s="10" t="s">
        <v>109</v>
      </c>
      <c r="XDM1000" s="10" t="s">
        <v>109</v>
      </c>
      <c r="XDN1000" s="10" t="s">
        <v>109</v>
      </c>
      <c r="XDO1000" s="10" t="s">
        <v>109</v>
      </c>
      <c r="XDP1000" s="10" t="s">
        <v>109</v>
      </c>
      <c r="XDQ1000" s="10" t="s">
        <v>109</v>
      </c>
      <c r="XDR1000" s="10" t="s">
        <v>109</v>
      </c>
      <c r="XDS1000" s="10" t="s">
        <v>109</v>
      </c>
      <c r="XDT1000" s="10" t="s">
        <v>109</v>
      </c>
      <c r="XDU1000" s="10" t="s">
        <v>109</v>
      </c>
      <c r="XDV1000" s="10" t="s">
        <v>109</v>
      </c>
      <c r="XDW1000" s="10" t="s">
        <v>109</v>
      </c>
      <c r="XDX1000" s="10" t="s">
        <v>109</v>
      </c>
      <c r="XDY1000" s="10" t="s">
        <v>109</v>
      </c>
      <c r="XDZ1000" s="10" t="s">
        <v>109</v>
      </c>
      <c r="XEA1000" s="10" t="s">
        <v>109</v>
      </c>
      <c r="XEB1000" s="10" t="s">
        <v>109</v>
      </c>
      <c r="XEC1000" s="10" t="s">
        <v>109</v>
      </c>
      <c r="XED1000" s="10" t="s">
        <v>109</v>
      </c>
      <c r="XEE1000" s="10" t="s">
        <v>109</v>
      </c>
      <c r="XEF1000" s="10" t="s">
        <v>109</v>
      </c>
      <c r="XEG1000" s="10" t="s">
        <v>109</v>
      </c>
      <c r="XEH1000" s="10" t="s">
        <v>109</v>
      </c>
      <c r="XEI1000" s="10" t="s">
        <v>109</v>
      </c>
      <c r="XEJ1000" s="10" t="s">
        <v>109</v>
      </c>
      <c r="XEK1000" s="10" t="s">
        <v>109</v>
      </c>
      <c r="XEL1000" s="10" t="s">
        <v>109</v>
      </c>
      <c r="XEM1000" s="10" t="s">
        <v>109</v>
      </c>
      <c r="XEN1000" s="10" t="s">
        <v>109</v>
      </c>
      <c r="XEO1000" s="10" t="s">
        <v>109</v>
      </c>
      <c r="XEP1000" s="10" t="s">
        <v>109</v>
      </c>
      <c r="XEQ1000" s="10" t="s">
        <v>109</v>
      </c>
      <c r="XER1000" s="10" t="s">
        <v>109</v>
      </c>
      <c r="XES1000" s="10" t="s">
        <v>109</v>
      </c>
      <c r="XET1000" s="10" t="s">
        <v>109</v>
      </c>
      <c r="XEU1000" s="10" t="s">
        <v>109</v>
      </c>
      <c r="XEV1000" s="10" t="s">
        <v>109</v>
      </c>
      <c r="XEW1000" s="10" t="s">
        <v>109</v>
      </c>
      <c r="XEX1000" s="10" t="s">
        <v>109</v>
      </c>
      <c r="XEY1000" s="10" t="s">
        <v>109</v>
      </c>
      <c r="XEZ1000" s="10" t="s">
        <v>109</v>
      </c>
      <c r="XFA1000" s="10" t="s">
        <v>109</v>
      </c>
      <c r="XFB1000" s="10" t="s">
        <v>109</v>
      </c>
      <c r="XFC1000" s="10" t="s">
        <v>109</v>
      </c>
      <c r="XFD1000" s="10"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Meal Planning</vt:lpstr>
      <vt:lpstr>Recipes</vt:lpstr>
      <vt:lpstr>Ingredients</vt:lpstr>
      <vt:lpstr>Snacks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Flippen, Emily(GE Capital)</dc:creator>
  <cp:lastModifiedBy>Flippen, Emily(GE Capital)</cp:lastModifiedBy>
  <dcterms:created xsi:type="dcterms:W3CDTF">2017-09-25T13:12:32Z</dcterms:created>
  <dcterms:modified xsi:type="dcterms:W3CDTF">2017-10-30T18:01:38Z</dcterms:modified>
</cp:coreProperties>
</file>