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365tno.sharepoint.com/teams/P060.55733/TeamDocuments/External Audience/06-Configuration_and_Interface_files/Instruments to Science/Nitro Instrument performance info/Nitro Instrument Model Inputs/"/>
    </mc:Choice>
  </mc:AlternateContent>
  <xr:revisionPtr revIDLastSave="99" documentId="8_{30C9B005-6AC1-4194-B14E-BA53D02B5FBB}" xr6:coauthVersionLast="47" xr6:coauthVersionMax="47" xr10:uidLastSave="{A5D9FB8C-182E-4404-A09A-A1E9D92A7230}"/>
  <bookViews>
    <workbookView xWindow="-28920" yWindow="915" windowWidth="29040" windowHeight="15720" firstSheet="3" activeTab="5" xr2:uid="{00000000-000D-0000-FFFF-FFFF00000000}"/>
  </bookViews>
  <sheets>
    <sheet name="SystemParameters" sheetId="8" r:id="rId1"/>
    <sheet name="SpectralResolution" sheetId="1" r:id="rId2"/>
    <sheet name="MuellerMat_ManufGratingFinal" sheetId="5" r:id="rId3"/>
    <sheet name="SpectralSmile" sheetId="6" r:id="rId4"/>
    <sheet name="Dispersion" sheetId="7" r:id="rId5"/>
    <sheet name="Camera"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5" l="1"/>
  <c r="K7" i="5"/>
  <c r="E19" i="8"/>
  <c r="M28" i="6" l="1"/>
  <c r="M27" i="6"/>
  <c r="M26" i="6"/>
  <c r="M25" i="6"/>
  <c r="M24" i="6"/>
  <c r="M23" i="6"/>
  <c r="M22" i="6"/>
  <c r="M21" i="6"/>
  <c r="M20" i="6"/>
  <c r="M19" i="6"/>
  <c r="M18" i="6"/>
  <c r="M17" i="6"/>
  <c r="M16" i="6"/>
  <c r="M15" i="6"/>
  <c r="M14" i="6"/>
  <c r="M13" i="6"/>
  <c r="M12" i="6"/>
  <c r="M11" i="6"/>
  <c r="M10" i="6"/>
  <c r="M9" i="6"/>
  <c r="M8" i="6"/>
  <c r="K28" i="6"/>
  <c r="K27" i="6"/>
  <c r="K26" i="6"/>
  <c r="K25" i="6"/>
  <c r="K24" i="6"/>
  <c r="K23" i="6"/>
  <c r="K22" i="6"/>
  <c r="K21" i="6"/>
  <c r="K20" i="6"/>
  <c r="K19" i="6"/>
  <c r="K18" i="6"/>
  <c r="K17" i="6"/>
  <c r="K16" i="6"/>
  <c r="K15" i="6"/>
  <c r="K14" i="6"/>
  <c r="K13" i="6"/>
  <c r="K12" i="6"/>
  <c r="K11" i="6"/>
  <c r="K10" i="6"/>
  <c r="K9" i="6"/>
  <c r="K8" i="6"/>
  <c r="I28" i="6"/>
  <c r="I27" i="6"/>
  <c r="I26" i="6"/>
  <c r="I25" i="6"/>
  <c r="I24" i="6"/>
  <c r="I23" i="6"/>
  <c r="I22" i="6"/>
  <c r="I21" i="6"/>
  <c r="I20" i="6"/>
  <c r="I19" i="6"/>
  <c r="I18" i="6"/>
  <c r="I17" i="6"/>
  <c r="I16" i="6"/>
  <c r="I15" i="6"/>
  <c r="I14" i="6"/>
  <c r="I13" i="6"/>
  <c r="I12" i="6"/>
  <c r="I11" i="6"/>
  <c r="I10" i="6"/>
  <c r="I9" i="6"/>
  <c r="I8" i="6"/>
  <c r="G28" i="6"/>
  <c r="G27" i="6"/>
  <c r="G26" i="6"/>
  <c r="G25" i="6"/>
  <c r="G24" i="6"/>
  <c r="G23" i="6"/>
  <c r="G22" i="6"/>
  <c r="G21" i="6"/>
  <c r="G20" i="6"/>
  <c r="G19" i="6"/>
  <c r="G18" i="6"/>
  <c r="G17" i="6"/>
  <c r="G16" i="6"/>
  <c r="G15" i="6"/>
  <c r="G14" i="6"/>
  <c r="G13" i="6"/>
  <c r="G12" i="6"/>
  <c r="G11" i="6"/>
  <c r="G10" i="6"/>
  <c r="G9" i="6"/>
  <c r="G8" i="6"/>
  <c r="E9" i="6"/>
  <c r="E10" i="6"/>
  <c r="E11" i="6"/>
  <c r="E12" i="6"/>
  <c r="E13" i="6"/>
  <c r="E14" i="6"/>
  <c r="E15" i="6"/>
  <c r="E16" i="6"/>
  <c r="E17" i="6"/>
  <c r="E18" i="6"/>
  <c r="E19" i="6"/>
  <c r="E20" i="6"/>
  <c r="E21" i="6"/>
  <c r="E22" i="6"/>
  <c r="E23" i="6"/>
  <c r="E24" i="6"/>
  <c r="E25" i="6"/>
  <c r="E26" i="6"/>
  <c r="E27" i="6"/>
  <c r="E28" i="6"/>
  <c r="E8" i="6"/>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Q122" i="5"/>
  <c r="E122" i="5"/>
  <c r="Q121" i="5"/>
  <c r="E121" i="5"/>
  <c r="Q120" i="5"/>
  <c r="E120" i="5"/>
  <c r="Q119" i="5"/>
  <c r="E119" i="5"/>
  <c r="Q118" i="5"/>
  <c r="E118" i="5"/>
  <c r="Q117" i="5"/>
  <c r="E117" i="5"/>
  <c r="Q116" i="5"/>
  <c r="E116" i="5"/>
  <c r="Q115" i="5"/>
  <c r="E115" i="5"/>
  <c r="Q114" i="5"/>
  <c r="E114" i="5"/>
  <c r="Q113" i="5"/>
  <c r="E113" i="5"/>
  <c r="Q112" i="5"/>
  <c r="E112" i="5"/>
  <c r="Q111" i="5"/>
  <c r="E111" i="5"/>
  <c r="Q110" i="5"/>
  <c r="E110" i="5"/>
  <c r="Q109" i="5"/>
  <c r="E109" i="5"/>
  <c r="Q108" i="5"/>
  <c r="E108" i="5"/>
  <c r="Q107" i="5"/>
  <c r="E107" i="5"/>
  <c r="Q106" i="5"/>
  <c r="E106" i="5"/>
  <c r="Q105" i="5"/>
  <c r="E105" i="5"/>
  <c r="Q104" i="5"/>
  <c r="E104" i="5"/>
  <c r="Q103" i="5"/>
  <c r="E103" i="5"/>
  <c r="Q102" i="5"/>
  <c r="E102" i="5"/>
  <c r="Q101" i="5"/>
  <c r="E101" i="5"/>
  <c r="Q100" i="5"/>
  <c r="E100" i="5"/>
  <c r="Q99" i="5"/>
  <c r="E99" i="5"/>
  <c r="Q98" i="5"/>
  <c r="E98" i="5"/>
  <c r="Q97" i="5"/>
  <c r="E97" i="5"/>
  <c r="Q96" i="5"/>
  <c r="E96" i="5"/>
  <c r="Q95" i="5"/>
  <c r="E95" i="5"/>
  <c r="Q94" i="5"/>
  <c r="E94" i="5"/>
  <c r="Q93" i="5"/>
  <c r="E93" i="5"/>
  <c r="Q92" i="5"/>
  <c r="E92" i="5"/>
  <c r="Q91" i="5"/>
  <c r="E91" i="5"/>
  <c r="Q90" i="5"/>
  <c r="E90" i="5"/>
  <c r="Q89" i="5"/>
  <c r="E89" i="5"/>
  <c r="Q88" i="5"/>
  <c r="E88" i="5"/>
  <c r="Q87" i="5"/>
  <c r="E87" i="5"/>
  <c r="Q86" i="5"/>
  <c r="E86" i="5"/>
  <c r="Q85" i="5"/>
  <c r="E85" i="5"/>
  <c r="Q84" i="5"/>
  <c r="E84" i="5"/>
  <c r="Q83" i="5"/>
  <c r="E83" i="5"/>
  <c r="Q82" i="5"/>
  <c r="E82" i="5"/>
  <c r="Q81" i="5"/>
  <c r="E81" i="5"/>
  <c r="Q80" i="5"/>
  <c r="E80" i="5"/>
  <c r="Q79" i="5"/>
  <c r="E79" i="5"/>
  <c r="Q78" i="5"/>
  <c r="E78" i="5"/>
  <c r="Q77" i="5"/>
  <c r="E77" i="5"/>
  <c r="Q76" i="5"/>
  <c r="E76" i="5"/>
  <c r="Q75" i="5"/>
  <c r="E75" i="5"/>
  <c r="Q74" i="5"/>
  <c r="E74" i="5"/>
  <c r="Q73" i="5"/>
  <c r="E73" i="5"/>
  <c r="Q72" i="5"/>
  <c r="E72" i="5"/>
  <c r="Q71" i="5"/>
  <c r="E71" i="5"/>
  <c r="Q70" i="5"/>
  <c r="E70" i="5"/>
  <c r="Q69" i="5"/>
  <c r="E69" i="5"/>
  <c r="Q68" i="5"/>
  <c r="E68" i="5"/>
  <c r="Q67" i="5"/>
  <c r="E67" i="5"/>
  <c r="Q66" i="5"/>
  <c r="E66" i="5"/>
  <c r="Q65" i="5"/>
  <c r="E65" i="5"/>
  <c r="Q64" i="5"/>
  <c r="E64" i="5"/>
  <c r="Q63" i="5"/>
  <c r="E63" i="5"/>
  <c r="Q62" i="5"/>
  <c r="E62" i="5"/>
  <c r="Q61" i="5"/>
  <c r="E61" i="5"/>
  <c r="Q60" i="5"/>
  <c r="E60" i="5"/>
  <c r="Q59" i="5"/>
  <c r="E59" i="5"/>
  <c r="Q58" i="5"/>
  <c r="E58" i="5"/>
  <c r="Q57" i="5"/>
  <c r="E57" i="5"/>
  <c r="Q56" i="5"/>
  <c r="E56" i="5"/>
  <c r="Q55" i="5"/>
  <c r="E55" i="5"/>
  <c r="Q54" i="5"/>
  <c r="E54" i="5"/>
  <c r="Q53" i="5"/>
  <c r="E53" i="5"/>
  <c r="Q52" i="5"/>
  <c r="E52" i="5"/>
  <c r="Q51" i="5"/>
  <c r="E51" i="5"/>
  <c r="Q50" i="5"/>
  <c r="E50" i="5"/>
  <c r="Q49" i="5"/>
  <c r="E49" i="5"/>
  <c r="Q48" i="5"/>
  <c r="E48" i="5"/>
  <c r="Q47" i="5"/>
  <c r="E47" i="5"/>
  <c r="Q46" i="5"/>
  <c r="E46" i="5"/>
  <c r="Q45" i="5"/>
  <c r="E45" i="5"/>
  <c r="Q44" i="5"/>
  <c r="E44" i="5"/>
  <c r="Q43" i="5"/>
  <c r="E43" i="5"/>
  <c r="Q42" i="5"/>
  <c r="E42" i="5"/>
  <c r="Q41" i="5"/>
  <c r="E41" i="5"/>
  <c r="Q40" i="5"/>
  <c r="E40" i="5"/>
  <c r="Q39" i="5"/>
  <c r="E39" i="5"/>
  <c r="Q38" i="5"/>
  <c r="E38" i="5"/>
  <c r="Q37" i="5"/>
  <c r="E37" i="5"/>
  <c r="Q36" i="5"/>
  <c r="E36" i="5"/>
  <c r="Q35" i="5"/>
  <c r="E35" i="5"/>
  <c r="Q34" i="5"/>
  <c r="E34" i="5"/>
  <c r="Q33" i="5"/>
  <c r="E33" i="5"/>
  <c r="Q32" i="5"/>
  <c r="E32" i="5"/>
  <c r="Q31" i="5"/>
  <c r="E31" i="5"/>
  <c r="Q30" i="5"/>
  <c r="E30" i="5"/>
  <c r="Q29" i="5"/>
  <c r="E29" i="5"/>
  <c r="Q28" i="5"/>
  <c r="E28" i="5"/>
  <c r="Q27" i="5"/>
  <c r="E27" i="5"/>
  <c r="Q26" i="5"/>
  <c r="E26" i="5"/>
  <c r="Q25" i="5"/>
  <c r="E25" i="5"/>
  <c r="Q24" i="5"/>
  <c r="E24" i="5"/>
  <c r="Q23" i="5"/>
  <c r="E23" i="5"/>
  <c r="Q22" i="5"/>
  <c r="E22" i="5"/>
  <c r="Q21" i="5"/>
  <c r="E21" i="5"/>
  <c r="Q20" i="5"/>
  <c r="E20" i="5"/>
  <c r="Q19" i="5"/>
  <c r="E19" i="5"/>
  <c r="Q18" i="5"/>
  <c r="E18" i="5"/>
  <c r="Q17" i="5"/>
  <c r="E17" i="5"/>
  <c r="Q16" i="5"/>
  <c r="E16" i="5"/>
  <c r="Q15" i="5"/>
  <c r="E15" i="5"/>
  <c r="Q14" i="5"/>
  <c r="E14" i="5"/>
  <c r="Q13" i="5"/>
  <c r="E13" i="5"/>
  <c r="Q12" i="5"/>
  <c r="E12" i="5"/>
  <c r="Q11" i="5"/>
  <c r="E11" i="5"/>
  <c r="Q10" i="5"/>
  <c r="E10" i="5"/>
  <c r="Q9" i="5"/>
  <c r="E9" i="5"/>
  <c r="Q8" i="5"/>
  <c r="E8" i="5"/>
  <c r="E7" i="5"/>
  <c r="N32" i="1"/>
  <c r="M32" i="1"/>
  <c r="M33" i="1" s="1"/>
  <c r="L32" i="1"/>
  <c r="L33" i="1" s="1"/>
  <c r="K32" i="1"/>
  <c r="K33" i="1" s="1"/>
  <c r="G32" i="1"/>
  <c r="F32" i="1"/>
  <c r="F33" i="1" s="1"/>
  <c r="E32" i="1"/>
  <c r="E33" i="1" s="1"/>
  <c r="D32" i="1"/>
  <c r="D33" i="1" s="1"/>
  <c r="N17" i="1"/>
  <c r="M17" i="1"/>
  <c r="M18" i="1" s="1"/>
  <c r="L17" i="1"/>
  <c r="L18" i="1" s="1"/>
  <c r="K17" i="1"/>
  <c r="K18" i="1" s="1"/>
  <c r="G17" i="1"/>
  <c r="F17" i="1"/>
  <c r="F18" i="1" s="1"/>
  <c r="E17" i="1"/>
  <c r="E18" i="1" s="1"/>
  <c r="D17" i="1"/>
  <c r="D18" i="1" s="1"/>
</calcChain>
</file>

<file path=xl/sharedStrings.xml><?xml version="1.0" encoding="utf-8"?>
<sst xmlns="http://schemas.openxmlformats.org/spreadsheetml/2006/main" count="267" uniqueCount="137">
  <si>
    <t>Date Tab Updated</t>
  </si>
  <si>
    <t>Date Data Generated</t>
  </si>
  <si>
    <t>Source of Data</t>
  </si>
  <si>
    <t>TANGO Risk Retirement Activities - TNO\00 Team\Benjamin\040_Zemax_TANGO_Nitro</t>
  </si>
  <si>
    <t>First‐order design of TANGO Nitro Instrument</t>
  </si>
  <si>
    <t>Parameter</t>
  </si>
  <si>
    <t>Unit</t>
  </si>
  <si>
    <t>ACT</t>
  </si>
  <si>
    <t>ALT/spectral</t>
  </si>
  <si>
    <t>FOV</t>
  </si>
  <si>
    <t>°</t>
  </si>
  <si>
    <t>Entrance pupil diameter</t>
  </si>
  <si>
    <t>mm</t>
  </si>
  <si>
    <t>Telescope focal length</t>
  </si>
  <si>
    <t>Telescope f/#</t>
  </si>
  <si>
    <t>-</t>
  </si>
  <si>
    <t>Collimator focal length</t>
  </si>
  <si>
    <t>Imager focal length</t>
  </si>
  <si>
    <t>Imager f/#</t>
  </si>
  <si>
    <t>Slit extent</t>
  </si>
  <si>
    <t>Image extent</t>
  </si>
  <si>
    <t>Grating line density</t>
  </si>
  <si>
    <t>mm−1</t>
  </si>
  <si>
    <t>Grating order</t>
  </si>
  <si>
    <t>Grating AOI</t>
  </si>
  <si>
    <t>Instrument etendue</t>
  </si>
  <si>
    <r>
      <t>mm</t>
    </r>
    <r>
      <rPr>
        <vertAlign val="superscript"/>
        <sz val="11"/>
        <color rgb="FF000000"/>
        <rFont val="Calibri"/>
        <family val="2"/>
      </rPr>
      <t>2</t>
    </r>
    <r>
      <rPr>
        <sz val="11"/>
        <color rgb="FF000000"/>
        <rFont val="Calibri"/>
        <family val="2"/>
      </rPr>
      <t>.sr</t>
    </r>
  </si>
  <si>
    <t>TANGO Nitro instrument requirements relative to the optical design</t>
  </si>
  <si>
    <t>Value</t>
  </si>
  <si>
    <t>Altitude</t>
  </si>
  <si>
    <t>km</t>
  </si>
  <si>
    <t>Swath</t>
  </si>
  <si>
    <t>ACT GSD at nadir</t>
  </si>
  <si>
    <t>ALT GSD at nadir</t>
  </si>
  <si>
    <t>Minimum wavelength</t>
  </si>
  <si>
    <t>nm</t>
  </si>
  <si>
    <t>Maximum wavelength</t>
  </si>
  <si>
    <t>Spectral resolution</t>
  </si>
  <si>
    <t>Spectral oversampling</t>
  </si>
  <si>
    <t>Instrument volume</t>
  </si>
  <si>
    <t>U</t>
  </si>
  <si>
    <t>TANGO Risk Retirement Activities - TNO\00 Team\Benjamin\040_Zemax_TANGO_Nitro\030_PerformanceAnalysis</t>
  </si>
  <si>
    <t>Requirement (nm)</t>
  </si>
  <si>
    <r>
      <t>Nominal Performance: use Nominal values</t>
    </r>
    <r>
      <rPr>
        <b/>
        <sz val="11"/>
        <color theme="1"/>
        <rFont val="Calibri"/>
        <family val="2"/>
      </rPr>
      <t xml:space="preserve"> for Spot Size, Slit Size and Dispersion of Nominal Design File</t>
    </r>
  </si>
  <si>
    <t>ISRF FWHM for Sony Camera, Nominal, High Resolution sampling</t>
  </si>
  <si>
    <t>ISRF FWHM for Sony Camera, Nominal, Low Resolution sampling</t>
  </si>
  <si>
    <t>Wavelength (nm)</t>
  </si>
  <si>
    <t>ACT FP</t>
  </si>
  <si>
    <t>Min</t>
  </si>
  <si>
    <t>Mean</t>
  </si>
  <si>
    <t>Max</t>
  </si>
  <si>
    <t>Std</t>
  </si>
  <si>
    <t>Values</t>
  </si>
  <si>
    <t>Δ Req.</t>
  </si>
  <si>
    <r>
      <t>Conservative Performance: use Mean+2</t>
    </r>
    <r>
      <rPr>
        <b/>
        <sz val="11"/>
        <color theme="1"/>
        <rFont val="Calibri"/>
        <family val="2"/>
      </rPr>
      <t>σ for Spot Size &amp; Slit Size, and Mean-2σ for Dispersion</t>
    </r>
    <r>
      <rPr>
        <b/>
        <sz val="11"/>
        <color theme="1"/>
        <rFont val="Calibri"/>
        <family val="2"/>
        <scheme val="minor"/>
      </rPr>
      <t>, on Toleranced Design file</t>
    </r>
  </si>
  <si>
    <t>ISRF FWHM for Sony Camera, Tolerances Mean+2σ, High Res sampling</t>
  </si>
  <si>
    <t>ISRF FWHM for Sony Camera, Tolerances Mean+2σ, Low Res sampling</t>
  </si>
  <si>
    <t>TANGO Risk Retirement Activities - TNO\00 Team\Benjamin\040_Zemax_TANGO_Nitro\040_PolarizationAnalysis</t>
  </si>
  <si>
    <t>ACT angle (deg)</t>
  </si>
  <si>
    <t>(Nadir)</t>
  </si>
  <si>
    <t>System Performance</t>
  </si>
  <si>
    <t>(70% Swath)</t>
  </si>
  <si>
    <t>(Full Swath)</t>
  </si>
  <si>
    <t>M00</t>
  </si>
  <si>
    <t>M01</t>
  </si>
  <si>
    <t>M02</t>
  </si>
  <si>
    <t>PS=M01/M00</t>
  </si>
  <si>
    <t>Nominal ALT Spot Centroids (in mm) @ Detector</t>
  </si>
  <si>
    <t>Nominal ACT Spot Centroids (in mm) @ Detector</t>
  </si>
  <si>
    <t>ACT Pos</t>
  </si>
  <si>
    <t>Centroid</t>
  </si>
  <si>
    <t>delta from 0</t>
  </si>
  <si>
    <t>Y</t>
  </si>
  <si>
    <t>X</t>
  </si>
  <si>
    <t>Nominal ACT Full Swath Position:</t>
  </si>
  <si>
    <t>Detector</t>
  </si>
  <si>
    <t>Slit</t>
  </si>
  <si>
    <t>EP</t>
  </si>
  <si>
    <t>deg</t>
  </si>
  <si>
    <t>Nominal Dispersion (um/nm)</t>
  </si>
  <si>
    <t>ACT field @ slit (mm)</t>
  </si>
  <si>
    <t>Nominal Spectral Oversampling (# pixels)</t>
  </si>
  <si>
    <t>Camera brand</t>
  </si>
  <si>
    <t>3DPlus</t>
  </si>
  <si>
    <t>Camera type</t>
  </si>
  <si>
    <t>3DCM300 CMOS Camera Head</t>
  </si>
  <si>
    <t>Sensor</t>
  </si>
  <si>
    <t>Sony 253 12 Mp</t>
  </si>
  <si>
    <t>No of pixels</t>
  </si>
  <si>
    <t>4096 (H) x 3000 (V)</t>
  </si>
  <si>
    <t>Read noise</t>
  </si>
  <si>
    <t>[e-]</t>
  </si>
  <si>
    <t>Dark current (at 25°C)</t>
  </si>
  <si>
    <t>[e-/s]</t>
  </si>
  <si>
    <t>Full well capacity</t>
  </si>
  <si>
    <t>AD convertor</t>
  </si>
  <si>
    <t>[bits]</t>
  </si>
  <si>
    <t>Maximum frame rate in all pixel scan mode</t>
  </si>
  <si>
    <t>[frames/s]</t>
  </si>
  <si>
    <t>3DPlus Standard acceptance test data on the PFM Camera  (aggregated for full detector, individual maps upon reuqest)</t>
  </si>
  <si>
    <t>Dark Noise</t>
  </si>
  <si>
    <t>Readout Noise</t>
  </si>
  <si>
    <t>Fixed Pattern Noise</t>
  </si>
  <si>
    <t>Dark Current</t>
  </si>
  <si>
    <t>Dark Signal Non Uniformity</t>
  </si>
  <si>
    <t>Sensitivity</t>
  </si>
  <si>
    <t>Pixel Response Non Uniformity</t>
  </si>
  <si>
    <t>Hot pixels count</t>
  </si>
  <si>
    <t>Bad pixels count</t>
  </si>
  <si>
    <t>3DPlus Data from product development</t>
  </si>
  <si>
    <t>·        Responsitivity</t>
  </si>
  <si>
    <t>·        Dark Noise</t>
  </si>
  <si>
    <t>·        Readout Noise</t>
  </si>
  <si>
    <t>·        Fixed Pattern Noise</t>
  </si>
  <si>
    <t>·        Mapping Dark Noise</t>
  </si>
  <si>
    <t>·        Dark Current</t>
  </si>
  <si>
    <t>·        Dark Signal Non Uniformity</t>
  </si>
  <si>
    <t>·        Sensitivity</t>
  </si>
  <si>
    <t>·        Pixel Response Non Uniformity</t>
  </si>
  <si>
    <t>·        Hot pixels count</t>
  </si>
  <si>
    <t>·        Bad pixels count</t>
  </si>
  <si>
    <t>·        Full Well Capacity</t>
  </si>
  <si>
    <t>·        Charge to Voltage Factor</t>
  </si>
  <si>
    <t>·        Quantum Efficiency</t>
  </si>
  <si>
    <t>Reference</t>
  </si>
  <si>
    <t>3DPA-8254-3</t>
  </si>
  <si>
    <t>3DPlus Info: Flight Model Screening Tests</t>
  </si>
  <si>
    <t>3DPlus
- 3DDS-0800-5 Datasheet
- Extract from 3DPA-8254-3
- email communication</t>
  </si>
  <si>
    <t>3DPlus provides aggregated results for these parameters.
Full maps are kept and they consider of expanding the EIDP with the maps for a small additional financial contribution.
Data requested is provided in an excel sheet, with initial measurements at ambient temperature, then results after burn-in at Ambient, -40°C and +70°C.</t>
  </si>
  <si>
    <t>Linearity Data</t>
  </si>
  <si>
    <t xml:space="preserve">- Sensors have been tested during evaluation giving linearity error between 0.27% and 0.56% on a few parts before irradiation, without notable increase after proton and gama irradiation equivalent to 50krad.  
'- Characterizatation was done at sensor level provided by CNES. 3DPlus does not have yet at hand the exact linearity error caluculation formula. 
They will request and let us know. </t>
  </si>
  <si>
    <t>On evaluated parameters</t>
  </si>
  <si>
    <t xml:space="preserve">Is PRNU random or are there any fixed patterns observed? </t>
  </si>
  <si>
    <t>Very faint effects due to thermal aspects (BGA column) and pixel architecture (column ADC), but very faint to a fraction of LSB (under readout noise level).</t>
  </si>
  <si>
    <t xml:space="preserve">Are the OB (Optically Black) masked pixels of the detector representative in terms of noise / dark current / offset to the rest of the sensor pixels? Do they differ in any other way to the rest of the pixels other than the fact that they are masked and don’t receive light? </t>
  </si>
  <si>
    <t xml:space="preserve">They have shown the same behaviour during dark measurement as other pixels. I don’t have more details. </t>
  </si>
  <si>
    <t>Notes &amp; Additional Info from Q&amp;A with 3DPlus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</si>
</sst>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000E+00"/>
    <numFmt numFmtId="167" formatCode="0.0000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b/>
      <sz val="11"/>
      <color rgb="FF000000"/>
      <name val="Calibri"/>
      <family val="2"/>
    </font>
    <font>
      <vertAlign val="superscript"/>
      <sz val="11"/>
      <color rgb="FF000000"/>
      <name val="Calibri"/>
      <family val="2"/>
    </font>
    <font>
      <b/>
      <sz val="11"/>
      <color indexed="8"/>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4">
    <xf numFmtId="0" fontId="0" fillId="0" borderId="0" xfId="0"/>
    <xf numFmtId="0" fontId="2" fillId="2" borderId="0" xfId="0" applyFont="1" applyFill="1"/>
    <xf numFmtId="0" fontId="0" fillId="2" borderId="0" xfId="0" applyFill="1"/>
    <xf numFmtId="0" fontId="2" fillId="3" borderId="0" xfId="0" applyFont="1" applyFill="1"/>
    <xf numFmtId="0" fontId="0" fillId="3" borderId="0" xfId="0" applyFill="1"/>
    <xf numFmtId="0" fontId="2" fillId="4" borderId="0" xfId="0" applyFont="1" applyFill="1"/>
    <xf numFmtId="0" fontId="0" fillId="4" borderId="0" xfId="0" applyFill="1"/>
    <xf numFmtId="0" fontId="0" fillId="3" borderId="1" xfId="0" applyFill="1" applyBorder="1"/>
    <xf numFmtId="0" fontId="0" fillId="4" borderId="1" xfId="0" applyFill="1" applyBorder="1"/>
    <xf numFmtId="0" fontId="2" fillId="3" borderId="4" xfId="0" applyFont="1" applyFill="1" applyBorder="1"/>
    <xf numFmtId="1" fontId="2" fillId="3" borderId="5" xfId="0" applyNumberFormat="1" applyFont="1" applyFill="1" applyBorder="1"/>
    <xf numFmtId="1" fontId="2" fillId="3" borderId="6" xfId="0" applyNumberFormat="1" applyFont="1" applyFill="1" applyBorder="1"/>
    <xf numFmtId="0" fontId="2" fillId="4" borderId="4" xfId="0" applyFont="1" applyFill="1" applyBorder="1"/>
    <xf numFmtId="1" fontId="2" fillId="4" borderId="5" xfId="0" applyNumberFormat="1" applyFont="1" applyFill="1" applyBorder="1"/>
    <xf numFmtId="1" fontId="2" fillId="4" borderId="6" xfId="0" applyNumberFormat="1" applyFont="1" applyFill="1" applyBorder="1"/>
    <xf numFmtId="164" fontId="0" fillId="3" borderId="5" xfId="0" applyNumberFormat="1" applyFill="1" applyBorder="1"/>
    <xf numFmtId="164" fontId="0" fillId="3" borderId="6" xfId="0" applyNumberFormat="1" applyFill="1" applyBorder="1"/>
    <xf numFmtId="164" fontId="0" fillId="4" borderId="5" xfId="0" applyNumberFormat="1" applyFill="1" applyBorder="1"/>
    <xf numFmtId="164" fontId="0" fillId="4" borderId="6" xfId="0" applyNumberFormat="1" applyFill="1" applyBorder="1"/>
    <xf numFmtId="0" fontId="2" fillId="3" borderId="7" xfId="0" applyFont="1" applyFill="1" applyBorder="1"/>
    <xf numFmtId="164" fontId="0" fillId="3" borderId="8" xfId="0" applyNumberFormat="1" applyFill="1" applyBorder="1"/>
    <xf numFmtId="164" fontId="0" fillId="3" borderId="9" xfId="0" applyNumberFormat="1" applyFill="1" applyBorder="1"/>
    <xf numFmtId="0" fontId="2" fillId="4" borderId="7" xfId="0" applyFont="1" applyFill="1" applyBorder="1"/>
    <xf numFmtId="164" fontId="0" fillId="4" borderId="8" xfId="0" applyNumberFormat="1" applyFill="1" applyBorder="1"/>
    <xf numFmtId="164" fontId="0" fillId="4" borderId="9" xfId="0" applyNumberFormat="1" applyFill="1" applyBorder="1"/>
    <xf numFmtId="0" fontId="2" fillId="3" borderId="1" xfId="0" applyFont="1" applyFill="1" applyBorder="1"/>
    <xf numFmtId="164" fontId="2" fillId="3" borderId="2" xfId="0" applyNumberFormat="1" applyFont="1" applyFill="1" applyBorder="1"/>
    <xf numFmtId="164" fontId="0" fillId="3" borderId="3" xfId="0" applyNumberFormat="1" applyFill="1" applyBorder="1"/>
    <xf numFmtId="0" fontId="2" fillId="4" borderId="1" xfId="0" applyFont="1" applyFill="1" applyBorder="1"/>
    <xf numFmtId="164" fontId="2" fillId="4" borderId="2" xfId="0" applyNumberFormat="1" applyFont="1" applyFill="1" applyBorder="1"/>
    <xf numFmtId="164" fontId="0" fillId="4" borderId="3" xfId="0" applyNumberFormat="1" applyFill="1" applyBorder="1"/>
    <xf numFmtId="0" fontId="2" fillId="3" borderId="10" xfId="0" applyFont="1" applyFill="1" applyBorder="1"/>
    <xf numFmtId="164" fontId="0" fillId="3" borderId="11" xfId="0" applyNumberFormat="1" applyFill="1" applyBorder="1"/>
    <xf numFmtId="164" fontId="0" fillId="3" borderId="12" xfId="0" applyNumberFormat="1" applyFill="1" applyBorder="1"/>
    <xf numFmtId="0" fontId="2" fillId="4" borderId="10" xfId="0" applyFont="1" applyFill="1" applyBorder="1"/>
    <xf numFmtId="164" fontId="0" fillId="4" borderId="11" xfId="0" applyNumberFormat="1" applyFill="1" applyBorder="1"/>
    <xf numFmtId="164" fontId="0" fillId="4" borderId="12" xfId="0" applyNumberFormat="1" applyFill="1" applyBorder="1"/>
    <xf numFmtId="0" fontId="3" fillId="3" borderId="7" xfId="0" applyFont="1" applyFill="1" applyBorder="1"/>
    <xf numFmtId="10" fontId="0" fillId="3" borderId="8" xfId="1" applyNumberFormat="1" applyFont="1" applyFill="1" applyBorder="1"/>
    <xf numFmtId="0" fontId="3" fillId="4" borderId="7" xfId="0" applyFont="1" applyFill="1" applyBorder="1"/>
    <xf numFmtId="10" fontId="0" fillId="4" borderId="8" xfId="1" applyNumberFormat="1" applyFont="1" applyFill="1" applyBorder="1"/>
    <xf numFmtId="0" fontId="2" fillId="5" borderId="0" xfId="0" applyFont="1" applyFill="1"/>
    <xf numFmtId="0" fontId="0" fillId="5" borderId="0" xfId="0" applyFill="1"/>
    <xf numFmtId="0" fontId="0" fillId="5" borderId="1" xfId="0" applyFill="1" applyBorder="1"/>
    <xf numFmtId="0" fontId="2" fillId="5" borderId="4" xfId="0" applyFont="1" applyFill="1" applyBorder="1"/>
    <xf numFmtId="1" fontId="2" fillId="5" borderId="5" xfId="0" applyNumberFormat="1" applyFont="1" applyFill="1" applyBorder="1"/>
    <xf numFmtId="1" fontId="2" fillId="5" borderId="6" xfId="0" applyNumberFormat="1" applyFont="1" applyFill="1" applyBorder="1"/>
    <xf numFmtId="164" fontId="0" fillId="5" borderId="5" xfId="0" applyNumberFormat="1" applyFill="1" applyBorder="1"/>
    <xf numFmtId="164" fontId="0" fillId="5" borderId="6" xfId="0" applyNumberFormat="1" applyFill="1" applyBorder="1"/>
    <xf numFmtId="0" fontId="2" fillId="5" borderId="7" xfId="0" applyFont="1" applyFill="1" applyBorder="1"/>
    <xf numFmtId="164" fontId="0" fillId="5" borderId="8" xfId="0" applyNumberFormat="1" applyFill="1" applyBorder="1"/>
    <xf numFmtId="164" fontId="0" fillId="5" borderId="9" xfId="0" applyNumberFormat="1" applyFill="1" applyBorder="1"/>
    <xf numFmtId="0" fontId="2" fillId="5" borderId="1" xfId="0" applyFont="1" applyFill="1" applyBorder="1"/>
    <xf numFmtId="164" fontId="2" fillId="5" borderId="2" xfId="0" applyNumberFormat="1" applyFont="1" applyFill="1" applyBorder="1"/>
    <xf numFmtId="164" fontId="0" fillId="5" borderId="3" xfId="0" applyNumberFormat="1" applyFill="1" applyBorder="1"/>
    <xf numFmtId="0" fontId="2" fillId="5" borderId="10" xfId="0" applyFont="1" applyFill="1" applyBorder="1"/>
    <xf numFmtId="164" fontId="0" fillId="5" borderId="11" xfId="0" applyNumberFormat="1" applyFill="1" applyBorder="1"/>
    <xf numFmtId="164" fontId="0" fillId="5" borderId="12" xfId="0" applyNumberFormat="1" applyFill="1" applyBorder="1"/>
    <xf numFmtId="0" fontId="3" fillId="5" borderId="7" xfId="0" applyFont="1" applyFill="1" applyBorder="1"/>
    <xf numFmtId="10" fontId="0" fillId="5" borderId="8" xfId="1" applyNumberFormat="1" applyFont="1" applyFill="1" applyBorder="1"/>
    <xf numFmtId="0" fontId="2" fillId="6" borderId="0" xfId="0" applyFont="1" applyFill="1"/>
    <xf numFmtId="0" fontId="2" fillId="0" borderId="0" xfId="0" applyFont="1"/>
    <xf numFmtId="0" fontId="0" fillId="8" borderId="0" xfId="0" applyFill="1"/>
    <xf numFmtId="2" fontId="1" fillId="8" borderId="0" xfId="1" applyNumberFormat="1" applyFont="1" applyFill="1"/>
    <xf numFmtId="10" fontId="1" fillId="8" borderId="0" xfId="1" applyNumberFormat="1" applyFont="1" applyFill="1" applyAlignment="1">
      <alignment horizontal="right"/>
    </xf>
    <xf numFmtId="9" fontId="1" fillId="8" borderId="0" xfId="1" applyFont="1" applyFill="1"/>
    <xf numFmtId="10" fontId="0" fillId="8" borderId="0" xfId="1" applyNumberFormat="1" applyFont="1" applyFill="1"/>
    <xf numFmtId="0" fontId="0" fillId="9" borderId="0" xfId="0" applyFill="1"/>
    <xf numFmtId="165" fontId="1" fillId="9" borderId="0" xfId="1" applyNumberFormat="1" applyFont="1" applyFill="1"/>
    <xf numFmtId="10" fontId="1" fillId="9" borderId="0" xfId="1" applyNumberFormat="1" applyFont="1" applyFill="1" applyAlignment="1">
      <alignment horizontal="right"/>
    </xf>
    <xf numFmtId="10" fontId="1" fillId="9" borderId="0" xfId="1" applyNumberFormat="1" applyFont="1" applyFill="1"/>
    <xf numFmtId="10" fontId="0" fillId="9" borderId="0" xfId="1" applyNumberFormat="1" applyFont="1" applyFill="1"/>
    <xf numFmtId="10" fontId="2" fillId="0" borderId="0" xfId="1" applyNumberFormat="1" applyFont="1" applyFill="1"/>
    <xf numFmtId="9" fontId="2" fillId="0" borderId="0" xfId="1" applyFont="1" applyFill="1"/>
    <xf numFmtId="10" fontId="0" fillId="0" borderId="0" xfId="1" applyNumberFormat="1" applyFont="1"/>
    <xf numFmtId="10" fontId="1" fillId="0" borderId="0" xfId="1" applyNumberFormat="1" applyFont="1" applyFill="1"/>
    <xf numFmtId="9" fontId="1" fillId="0" borderId="0" xfId="1" applyFont="1" applyFill="1"/>
    <xf numFmtId="10" fontId="0" fillId="0" borderId="0" xfId="1" applyNumberFormat="1" applyFont="1" applyFill="1"/>
    <xf numFmtId="0" fontId="0" fillId="7" borderId="0" xfId="0" applyFill="1"/>
    <xf numFmtId="10" fontId="1" fillId="7" borderId="0" xfId="1" applyNumberFormat="1" applyFont="1" applyFill="1"/>
    <xf numFmtId="9" fontId="1" fillId="7" borderId="0" xfId="1" applyFont="1" applyFill="1"/>
    <xf numFmtId="10" fontId="0" fillId="7" borderId="0" xfId="1" applyNumberFormat="1" applyFont="1" applyFill="1"/>
    <xf numFmtId="0" fontId="0" fillId="10" borderId="0" xfId="0" applyFill="1"/>
    <xf numFmtId="2" fontId="1" fillId="10" borderId="0" xfId="1" applyNumberFormat="1" applyFont="1" applyFill="1"/>
    <xf numFmtId="10" fontId="1" fillId="10" borderId="0" xfId="1" applyNumberFormat="1" applyFont="1" applyFill="1" applyAlignment="1">
      <alignment horizontal="left"/>
    </xf>
    <xf numFmtId="9" fontId="1" fillId="10" borderId="0" xfId="1" applyFont="1" applyFill="1"/>
    <xf numFmtId="10" fontId="0" fillId="10" borderId="0" xfId="1" applyNumberFormat="1" applyFont="1" applyFill="1"/>
    <xf numFmtId="11" fontId="0" fillId="0" borderId="0" xfId="0" applyNumberFormat="1"/>
    <xf numFmtId="0" fontId="0" fillId="0" borderId="13" xfId="0" applyBorder="1"/>
    <xf numFmtId="0" fontId="0" fillId="0" borderId="17" xfId="0" applyBorder="1"/>
    <xf numFmtId="0" fontId="0" fillId="0" borderId="5" xfId="0" applyBorder="1"/>
    <xf numFmtId="0" fontId="2" fillId="0" borderId="5" xfId="0" applyFont="1" applyBorder="1"/>
    <xf numFmtId="0" fontId="2" fillId="0" borderId="5" xfId="0" applyFont="1" applyBorder="1" applyAlignment="1">
      <alignment horizontal="center" vertical="center"/>
    </xf>
    <xf numFmtId="166" fontId="0" fillId="0" borderId="5" xfId="0" applyNumberFormat="1" applyBorder="1"/>
    <xf numFmtId="166" fontId="0" fillId="8" borderId="5" xfId="0" applyNumberFormat="1" applyFill="1" applyBorder="1"/>
    <xf numFmtId="166" fontId="0" fillId="11" borderId="5" xfId="0" applyNumberFormat="1" applyFill="1" applyBorder="1"/>
    <xf numFmtId="166" fontId="0" fillId="9" borderId="5" xfId="0" applyNumberFormat="1" applyFill="1" applyBorder="1"/>
    <xf numFmtId="166" fontId="0" fillId="7" borderId="5" xfId="0" applyNumberFormat="1" applyFill="1" applyBorder="1"/>
    <xf numFmtId="0" fontId="0" fillId="0" borderId="1" xfId="0" applyBorder="1"/>
    <xf numFmtId="0" fontId="0" fillId="0" borderId="2" xfId="0" applyBorder="1"/>
    <xf numFmtId="11" fontId="0" fillId="0" borderId="3" xfId="0" applyNumberFormat="1" applyBorder="1" applyAlignment="1">
      <alignment horizontal="center"/>
    </xf>
    <xf numFmtId="0" fontId="2" fillId="0" borderId="4" xfId="0" applyFont="1" applyBorder="1"/>
    <xf numFmtId="0" fontId="2" fillId="0" borderId="6" xfId="0" applyFont="1" applyBorder="1" applyAlignment="1">
      <alignment horizontal="center" vertical="center"/>
    </xf>
    <xf numFmtId="166" fontId="0" fillId="12" borderId="6" xfId="0" applyNumberFormat="1" applyFill="1" applyBorder="1"/>
    <xf numFmtId="0" fontId="2" fillId="0" borderId="7" xfId="0" applyFont="1" applyBorder="1"/>
    <xf numFmtId="0" fontId="2" fillId="0" borderId="8" xfId="0" applyFont="1" applyBorder="1"/>
    <xf numFmtId="166" fontId="0" fillId="0" borderId="8" xfId="0" applyNumberFormat="1" applyBorder="1"/>
    <xf numFmtId="166" fontId="0" fillId="8" borderId="8" xfId="0" applyNumberFormat="1" applyFill="1" applyBorder="1"/>
    <xf numFmtId="166" fontId="0" fillId="11" borderId="8" xfId="0" applyNumberFormat="1" applyFill="1" applyBorder="1"/>
    <xf numFmtId="166" fontId="0" fillId="9" borderId="8" xfId="0" applyNumberFormat="1" applyFill="1" applyBorder="1"/>
    <xf numFmtId="166" fontId="0" fillId="7" borderId="8" xfId="0" applyNumberFormat="1" applyFill="1" applyBorder="1"/>
    <xf numFmtId="166" fontId="0" fillId="12" borderId="9" xfId="0" applyNumberFormat="1" applyFill="1" applyBorder="1"/>
    <xf numFmtId="0" fontId="0" fillId="0" borderId="4" xfId="0" applyBorder="1"/>
    <xf numFmtId="0" fontId="0" fillId="0" borderId="6" xfId="0" applyBorder="1"/>
    <xf numFmtId="166" fontId="0" fillId="0" borderId="6" xfId="0" applyNumberFormat="1" applyBorder="1"/>
    <xf numFmtId="0" fontId="0" fillId="0" borderId="7" xfId="0" applyBorder="1"/>
    <xf numFmtId="0" fontId="0" fillId="0" borderId="8" xfId="0" applyBorder="1"/>
    <xf numFmtId="166" fontId="0" fillId="0" borderId="9" xfId="0" applyNumberFormat="1" applyBorder="1"/>
    <xf numFmtId="0" fontId="0" fillId="0" borderId="14" xfId="0" applyBorder="1"/>
    <xf numFmtId="0" fontId="0" fillId="0" borderId="18" xfId="0" applyBorder="1"/>
    <xf numFmtId="0" fontId="0" fillId="0" borderId="19" xfId="0" applyBorder="1"/>
    <xf numFmtId="0" fontId="0" fillId="0" borderId="15" xfId="0" applyBorder="1"/>
    <xf numFmtId="0" fontId="0" fillId="0" borderId="20" xfId="0" applyBorder="1"/>
    <xf numFmtId="0" fontId="0" fillId="0" borderId="16" xfId="0" applyBorder="1"/>
    <xf numFmtId="0" fontId="0" fillId="0" borderId="4" xfId="0" applyBorder="1" applyAlignment="1">
      <alignment horizontal="right"/>
    </xf>
    <xf numFmtId="0" fontId="0" fillId="0" borderId="9" xfId="0" applyBorder="1"/>
    <xf numFmtId="0" fontId="4" fillId="0" borderId="0" xfId="0" applyFont="1" applyAlignment="1">
      <alignment vertical="center"/>
    </xf>
    <xf numFmtId="0" fontId="4" fillId="0" borderId="0" xfId="0" applyFont="1" applyAlignment="1">
      <alignment horizontal="right" vertical="center"/>
    </xf>
    <xf numFmtId="167" fontId="5" fillId="0" borderId="0" xfId="0" applyNumberFormat="1" applyFont="1" applyAlignment="1">
      <alignment horizontal="right" vertical="center"/>
    </xf>
    <xf numFmtId="164" fontId="0" fillId="0" borderId="0" xfId="0" applyNumberFormat="1"/>
    <xf numFmtId="165" fontId="4" fillId="0" borderId="0" xfId="0" applyNumberFormat="1" applyFont="1" applyAlignment="1">
      <alignment horizontal="right" vertical="center"/>
    </xf>
    <xf numFmtId="0" fontId="0" fillId="13" borderId="0" xfId="0" applyFill="1"/>
    <xf numFmtId="14" fontId="0" fillId="13" borderId="0" xfId="0" applyNumberFormat="1" applyFill="1"/>
    <xf numFmtId="0" fontId="2" fillId="13" borderId="0" xfId="0" applyFont="1" applyFill="1"/>
    <xf numFmtId="0" fontId="7" fillId="13" borderId="0" xfId="0" applyFont="1" applyFill="1"/>
    <xf numFmtId="0" fontId="2" fillId="0" borderId="0" xfId="0" applyFont="1" applyAlignment="1">
      <alignment wrapText="1"/>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11" fontId="0" fillId="0" borderId="2" xfId="0" applyNumberFormat="1" applyBorder="1" applyAlignment="1">
      <alignment horizontal="center"/>
    </xf>
    <xf numFmtId="11" fontId="0" fillId="0" borderId="3"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13" borderId="0" xfId="0" applyFont="1" applyFill="1" applyAlignment="1">
      <alignment wrapText="1"/>
    </xf>
    <xf numFmtId="0" fontId="7" fillId="0" borderId="0" xfId="0" applyFont="1" applyAlignment="1">
      <alignment wrapText="1"/>
    </xf>
    <xf numFmtId="0" fontId="0" fillId="0" borderId="0" xfId="0" applyAlignment="1">
      <alignment wrapText="1"/>
    </xf>
    <xf numFmtId="0" fontId="2" fillId="0" borderId="5" xfId="0" applyFont="1" applyBorder="1" applyAlignment="1">
      <alignment wrapText="1"/>
    </xf>
    <xf numFmtId="0" fontId="0" fillId="0" borderId="5" xfId="0" applyBorder="1" applyAlignment="1">
      <alignment vertical="top" wrapText="1"/>
    </xf>
    <xf numFmtId="0" fontId="0" fillId="0" borderId="5" xfId="0" applyBorder="1" applyAlignment="1">
      <alignment vertical="top" wrapText="1"/>
    </xf>
    <xf numFmtId="0" fontId="0" fillId="0" borderId="5" xfId="0" quotePrefix="1" applyBorder="1" applyAlignment="1">
      <alignment vertical="top" wrapText="1"/>
    </xf>
    <xf numFmtId="0" fontId="0" fillId="0" borderId="5" xfId="0" applyBorder="1" applyAlignment="1">
      <alignment vertical="top"/>
    </xf>
    <xf numFmtId="0" fontId="0" fillId="0" borderId="5" xfId="0" applyBorder="1" applyAlignment="1">
      <alignment vertical="top"/>
    </xf>
    <xf numFmtId="0" fontId="0" fillId="0" borderId="5" xfId="0" applyBorder="1" applyAlignment="1">
      <alignment wrapText="1"/>
    </xf>
    <xf numFmtId="0" fontId="0" fillId="0" borderId="5" xfId="0" applyBorder="1" applyAlignment="1">
      <alignment horizontal="left" vertical="top"/>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3"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5" xfId="0"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M00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MuellerMat_ManufGratingFinal!$B$7:$B$122</c:f>
              <c:numCache>
                <c:formatCode>0.00%</c:formatCode>
                <c:ptCount val="116"/>
                <c:pt idx="0">
                  <c:v>3.3505847271714413E-3</c:v>
                </c:pt>
                <c:pt idx="1">
                  <c:v>5.990036750376221E-3</c:v>
                </c:pt>
                <c:pt idx="2">
                  <c:v>1.0974665244621798E-2</c:v>
                </c:pt>
                <c:pt idx="3">
                  <c:v>2.0720520173521623E-2</c:v>
                </c:pt>
                <c:pt idx="4">
                  <c:v>4.0316024738719612E-2</c:v>
                </c:pt>
                <c:pt idx="5">
                  <c:v>7.9732459553757934E-2</c:v>
                </c:pt>
                <c:pt idx="6">
                  <c:v>0.15417067692556294</c:v>
                </c:pt>
                <c:pt idx="7">
                  <c:v>0.27050599906241857</c:v>
                </c:pt>
                <c:pt idx="8">
                  <c:v>0.39577267880968831</c:v>
                </c:pt>
                <c:pt idx="9">
                  <c:v>0.47621055787469002</c:v>
                </c:pt>
                <c:pt idx="10">
                  <c:v>0.50621726918961307</c:v>
                </c:pt>
                <c:pt idx="11">
                  <c:v>0.51255687437641706</c:v>
                </c:pt>
                <c:pt idx="12">
                  <c:v>0.51369633246734281</c:v>
                </c:pt>
                <c:pt idx="13">
                  <c:v>0.5154379124539834</c:v>
                </c:pt>
                <c:pt idx="14">
                  <c:v>0.51833640730511454</c:v>
                </c:pt>
                <c:pt idx="15">
                  <c:v>0.52176455933501531</c:v>
                </c:pt>
                <c:pt idx="16">
                  <c:v>0.52516268970830682</c:v>
                </c:pt>
                <c:pt idx="17">
                  <c:v>0.52818456444798156</c:v>
                </c:pt>
                <c:pt idx="18">
                  <c:v>0.53065999207203729</c:v>
                </c:pt>
                <c:pt idx="19">
                  <c:v>0.53263398157478825</c:v>
                </c:pt>
                <c:pt idx="20">
                  <c:v>0.53438519630650327</c:v>
                </c:pt>
                <c:pt idx="21">
                  <c:v>0.53630590298794512</c:v>
                </c:pt>
                <c:pt idx="22">
                  <c:v>0.53867668765255428</c:v>
                </c:pt>
                <c:pt idx="23">
                  <c:v>0.54149889802526685</c:v>
                </c:pt>
                <c:pt idx="24">
                  <c:v>0.54451728466998972</c:v>
                </c:pt>
                <c:pt idx="25">
                  <c:v>0.5473907269879551</c:v>
                </c:pt>
                <c:pt idx="26">
                  <c:v>0.54990022840282482</c:v>
                </c:pt>
                <c:pt idx="27">
                  <c:v>0.55202799593238405</c:v>
                </c:pt>
                <c:pt idx="28">
                  <c:v>0.55388186782369997</c:v>
                </c:pt>
                <c:pt idx="29">
                  <c:v>0.55555653117705772</c:v>
                </c:pt>
                <c:pt idx="30">
                  <c:v>0.55705580519009879</c:v>
                </c:pt>
                <c:pt idx="31">
                  <c:v>0.55833601983171088</c:v>
                </c:pt>
                <c:pt idx="32">
                  <c:v>0.55939916183595162</c:v>
                </c:pt>
                <c:pt idx="33">
                  <c:v>0.56034784403825377</c:v>
                </c:pt>
                <c:pt idx="34">
                  <c:v>0.56134300262471803</c:v>
                </c:pt>
                <c:pt idx="35">
                  <c:v>0.56248690015635894</c:v>
                </c:pt>
                <c:pt idx="36">
                  <c:v>0.56373073319503897</c:v>
                </c:pt>
                <c:pt idx="37">
                  <c:v>0.5648715484115181</c:v>
                </c:pt>
                <c:pt idx="38">
                  <c:v>0.56565677484624699</c:v>
                </c:pt>
                <c:pt idx="39">
                  <c:v>0.56594551679448202</c:v>
                </c:pt>
                <c:pt idx="40">
                  <c:v>0.56580084412441956</c:v>
                </c:pt>
                <c:pt idx="41">
                  <c:v>0.56545218718051893</c:v>
                </c:pt>
                <c:pt idx="42">
                  <c:v>0.56518278264995814</c:v>
                </c:pt>
                <c:pt idx="43">
                  <c:v>0.56519648331387629</c:v>
                </c:pt>
                <c:pt idx="44">
                  <c:v>0.56554672601545231</c:v>
                </c:pt>
                <c:pt idx="45">
                  <c:v>0.56615137076121969</c:v>
                </c:pt>
                <c:pt idx="46">
                  <c:v>0.56687713146604823</c:v>
                </c:pt>
                <c:pt idx="47">
                  <c:v>0.56762606860819254</c:v>
                </c:pt>
                <c:pt idx="48">
                  <c:v>0.568367852059387</c:v>
                </c:pt>
                <c:pt idx="49">
                  <c:v>0.56911756941987834</c:v>
                </c:pt>
                <c:pt idx="50">
                  <c:v>0.5698865479215045</c:v>
                </c:pt>
                <c:pt idx="51">
                  <c:v>0.57065063904451874</c:v>
                </c:pt>
                <c:pt idx="52">
                  <c:v>0.57136693150285411</c:v>
                </c:pt>
                <c:pt idx="53">
                  <c:v>0.5720282837254963</c:v>
                </c:pt>
                <c:pt idx="54">
                  <c:v>0.57270829422327862</c:v>
                </c:pt>
                <c:pt idx="55">
                  <c:v>0.57356568416041986</c:v>
                </c:pt>
                <c:pt idx="56">
                  <c:v>0.57478813867789136</c:v>
                </c:pt>
                <c:pt idx="57">
                  <c:v>0.57650338939448909</c:v>
                </c:pt>
                <c:pt idx="58">
                  <c:v>0.57870050847134669</c:v>
                </c:pt>
                <c:pt idx="59">
                  <c:v>0.58121392373587033</c:v>
                </c:pt>
                <c:pt idx="60">
                  <c:v>0.58376832760912156</c:v>
                </c:pt>
                <c:pt idx="61">
                  <c:v>0.58607305182696634</c:v>
                </c:pt>
                <c:pt idx="62">
                  <c:v>0.58795546323086567</c:v>
                </c:pt>
                <c:pt idx="63">
                  <c:v>0.58939677045998307</c:v>
                </c:pt>
                <c:pt idx="64">
                  <c:v>0.59053698678885036</c:v>
                </c:pt>
                <c:pt idx="65">
                  <c:v>0.59160545566506595</c:v>
                </c:pt>
                <c:pt idx="66">
                  <c:v>0.59283257662554834</c:v>
                </c:pt>
                <c:pt idx="67">
                  <c:v>0.59437043839014392</c:v>
                </c:pt>
                <c:pt idx="68">
                  <c:v>0.59626235189443921</c:v>
                </c:pt>
                <c:pt idx="69">
                  <c:v>0.59845092559782376</c:v>
                </c:pt>
                <c:pt idx="70">
                  <c:v>0.60081664334180773</c:v>
                </c:pt>
                <c:pt idx="71">
                  <c:v>0.60321308409337571</c:v>
                </c:pt>
                <c:pt idx="72">
                  <c:v>0.6055168845228508</c:v>
                </c:pt>
                <c:pt idx="73">
                  <c:v>0.60762364528997992</c:v>
                </c:pt>
                <c:pt idx="74">
                  <c:v>0.60946216928075803</c:v>
                </c:pt>
                <c:pt idx="75">
                  <c:v>0.6109954076721773</c:v>
                </c:pt>
                <c:pt idx="76">
                  <c:v>0.6122275934034519</c:v>
                </c:pt>
                <c:pt idx="77">
                  <c:v>0.61320865903739519</c:v>
                </c:pt>
                <c:pt idx="78">
                  <c:v>0.61402160706784648</c:v>
                </c:pt>
                <c:pt idx="79">
                  <c:v>0.61476148695933219</c:v>
                </c:pt>
                <c:pt idx="80">
                  <c:v>0.61549729739617209</c:v>
                </c:pt>
                <c:pt idx="81">
                  <c:v>0.61624143787437535</c:v>
                </c:pt>
                <c:pt idx="82">
                  <c:v>0.61693941477164982</c:v>
                </c:pt>
                <c:pt idx="83">
                  <c:v>0.61749806265111185</c:v>
                </c:pt>
                <c:pt idx="84">
                  <c:v>0.61783391252763542</c:v>
                </c:pt>
                <c:pt idx="85">
                  <c:v>0.61793570846681334</c:v>
                </c:pt>
                <c:pt idx="86">
                  <c:v>0.61790722185953995</c:v>
                </c:pt>
                <c:pt idx="87">
                  <c:v>0.61796327816543062</c:v>
                </c:pt>
                <c:pt idx="88">
                  <c:v>0.61836372903120596</c:v>
                </c:pt>
                <c:pt idx="89">
                  <c:v>0.61935354866002312</c:v>
                </c:pt>
                <c:pt idx="90">
                  <c:v>0.6210301056033285</c:v>
                </c:pt>
                <c:pt idx="91">
                  <c:v>0.62328066912231372</c:v>
                </c:pt>
                <c:pt idx="92">
                  <c:v>0.62578617841898543</c:v>
                </c:pt>
                <c:pt idx="93">
                  <c:v>0.62808070152609974</c:v>
                </c:pt>
                <c:pt idx="94">
                  <c:v>0.6297013156039738</c:v>
                </c:pt>
                <c:pt idx="95">
                  <c:v>0.63037916943949257</c:v>
                </c:pt>
                <c:pt idx="96">
                  <c:v>0.630225506171466</c:v>
                </c:pt>
                <c:pt idx="97">
                  <c:v>0.62980063643632156</c:v>
                </c:pt>
                <c:pt idx="98">
                  <c:v>0.62995273971368582</c:v>
                </c:pt>
                <c:pt idx="99">
                  <c:v>0.63123952358819169</c:v>
                </c:pt>
                <c:pt idx="100">
                  <c:v>0.63262851441882273</c:v>
                </c:pt>
                <c:pt idx="101">
                  <c:v>0.62904573557567101</c:v>
                </c:pt>
                <c:pt idx="102">
                  <c:v>0.60813668214677286</c:v>
                </c:pt>
                <c:pt idx="103">
                  <c:v>0.5510173672156421</c:v>
                </c:pt>
                <c:pt idx="104">
                  <c:v>0.447796609576048</c:v>
                </c:pt>
                <c:pt idx="105">
                  <c:v>0.31961144069841629</c:v>
                </c:pt>
                <c:pt idx="106">
                  <c:v>0.20511700152712761</c:v>
                </c:pt>
                <c:pt idx="107">
                  <c:v>0.12426833058941257</c:v>
                </c:pt>
                <c:pt idx="108">
                  <c:v>7.4157872801236091E-2</c:v>
                </c:pt>
                <c:pt idx="109">
                  <c:v>4.4706313968835232E-2</c:v>
                </c:pt>
                <c:pt idx="110">
                  <c:v>2.7543525573945838E-2</c:v>
                </c:pt>
                <c:pt idx="111">
                  <c:v>1.7424241992759819E-2</c:v>
                </c:pt>
                <c:pt idx="112">
                  <c:v>1.1299008234780963E-2</c:v>
                </c:pt>
                <c:pt idx="113">
                  <c:v>7.4948463144424542E-3</c:v>
                </c:pt>
                <c:pt idx="114">
                  <c:v>5.0730197315799926E-3</c:v>
                </c:pt>
                <c:pt idx="115">
                  <c:v>3.4970058410531053E-3</c:v>
                </c:pt>
              </c:numCache>
            </c:numRef>
          </c:yVal>
          <c:smooth val="0"/>
          <c:extLst>
            <c:ext xmlns:c16="http://schemas.microsoft.com/office/drawing/2014/chart" uri="{C3380CC4-5D6E-409C-BE32-E72D297353CC}">
              <c16:uniqueId val="{00000000-72F0-4232-BC78-2A746B66C7F9}"/>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MuellerMat_ManufGratingFinal!$N$7:$N$122</c:f>
              <c:numCache>
                <c:formatCode>0.00%</c:formatCode>
                <c:ptCount val="116"/>
                <c:pt idx="0">
                  <c:v>3.5291632001299509E-3</c:v>
                </c:pt>
                <c:pt idx="1">
                  <c:v>6.3158548634155388E-3</c:v>
                </c:pt>
                <c:pt idx="2">
                  <c:v>1.1584936808738682E-2</c:v>
                </c:pt>
                <c:pt idx="3">
                  <c:v>2.1896550483925126E-2</c:v>
                </c:pt>
                <c:pt idx="4">
                  <c:v>4.263136754956387E-2</c:v>
                </c:pt>
                <c:pt idx="5">
                  <c:v>8.4249637140393782E-2</c:v>
                </c:pt>
                <c:pt idx="6">
                  <c:v>0.16226270290748673</c:v>
                </c:pt>
                <c:pt idx="7">
                  <c:v>0.28211281972893743</c:v>
                </c:pt>
                <c:pt idx="8">
                  <c:v>0.40756814272968306</c:v>
                </c:pt>
                <c:pt idx="9">
                  <c:v>0.48541661011773424</c:v>
                </c:pt>
                <c:pt idx="10">
                  <c:v>0.51336828636629195</c:v>
                </c:pt>
                <c:pt idx="11">
                  <c:v>0.51888882933066549</c:v>
                </c:pt>
                <c:pt idx="12">
                  <c:v>0.51981209355078695</c:v>
                </c:pt>
                <c:pt idx="13">
                  <c:v>0.52148185715623196</c:v>
                </c:pt>
                <c:pt idx="14">
                  <c:v>0.52427217609553478</c:v>
                </c:pt>
                <c:pt idx="15">
                  <c:v>0.52751937420307282</c:v>
                </c:pt>
                <c:pt idx="16">
                  <c:v>0.53068907658267517</c:v>
                </c:pt>
                <c:pt idx="17">
                  <c:v>0.53347396990692986</c:v>
                </c:pt>
                <c:pt idx="18">
                  <c:v>0.53573315197521854</c:v>
                </c:pt>
                <c:pt idx="19">
                  <c:v>0.53752706539563089</c:v>
                </c:pt>
                <c:pt idx="20">
                  <c:v>0.53913773490281869</c:v>
                </c:pt>
                <c:pt idx="21">
                  <c:v>0.54095080288815411</c:v>
                </c:pt>
                <c:pt idx="22">
                  <c:v>0.54323418548245295</c:v>
                </c:pt>
                <c:pt idx="23">
                  <c:v>0.545978543610944</c:v>
                </c:pt>
                <c:pt idx="24">
                  <c:v>0.54891551117414783</c:v>
                </c:pt>
                <c:pt idx="25">
                  <c:v>0.55169789040594852</c:v>
                </c:pt>
                <c:pt idx="26">
                  <c:v>0.55410555857198063</c:v>
                </c:pt>
                <c:pt idx="27">
                  <c:v>0.5561260282170899</c:v>
                </c:pt>
                <c:pt idx="28">
                  <c:v>0.55787383510162336</c:v>
                </c:pt>
                <c:pt idx="29">
                  <c:v>0.5594487687512989</c:v>
                </c:pt>
                <c:pt idx="30">
                  <c:v>0.5608615401139907</c:v>
                </c:pt>
                <c:pt idx="31">
                  <c:v>0.56206681473693332</c:v>
                </c:pt>
                <c:pt idx="32">
                  <c:v>0.56306502825184057</c:v>
                </c:pt>
                <c:pt idx="33">
                  <c:v>0.56395591670888123</c:v>
                </c:pt>
                <c:pt idx="34">
                  <c:v>0.56489712119431446</c:v>
                </c:pt>
                <c:pt idx="35">
                  <c:v>0.56598732722853995</c:v>
                </c:pt>
                <c:pt idx="36">
                  <c:v>0.56717444926863758</c:v>
                </c:pt>
                <c:pt idx="37">
                  <c:v>0.56825513266747762</c:v>
                </c:pt>
                <c:pt idx="38">
                  <c:v>0.56897601634966832</c:v>
                </c:pt>
                <c:pt idx="39">
                  <c:v>0.56919988509555475</c:v>
                </c:pt>
                <c:pt idx="40">
                  <c:v>0.56899319485344524</c:v>
                </c:pt>
                <c:pt idx="41">
                  <c:v>0.56858945556934137</c:v>
                </c:pt>
                <c:pt idx="42">
                  <c:v>0.56827539103899838</c:v>
                </c:pt>
                <c:pt idx="43">
                  <c:v>0.56825568339191512</c:v>
                </c:pt>
                <c:pt idx="44">
                  <c:v>0.56858075302180744</c:v>
                </c:pt>
                <c:pt idx="45">
                  <c:v>0.56916537752803686</c:v>
                </c:pt>
                <c:pt idx="46">
                  <c:v>0.56987282886370716</c:v>
                </c:pt>
                <c:pt idx="47">
                  <c:v>0.57060095868026994</c:v>
                </c:pt>
                <c:pt idx="48">
                  <c:v>0.57131933332754603</c:v>
                </c:pt>
                <c:pt idx="49">
                  <c:v>0.57204278489856342</c:v>
                </c:pt>
                <c:pt idx="50">
                  <c:v>0.57278455685078522</c:v>
                </c:pt>
                <c:pt idx="51">
                  <c:v>0.57352271018142953</c:v>
                </c:pt>
                <c:pt idx="52">
                  <c:v>0.57421677208921729</c:v>
                </c:pt>
                <c:pt idx="53">
                  <c:v>0.57486184179433908</c:v>
                </c:pt>
                <c:pt idx="54">
                  <c:v>0.57553206015408886</c:v>
                </c:pt>
                <c:pt idx="55">
                  <c:v>0.57638553424396644</c:v>
                </c:pt>
                <c:pt idx="56">
                  <c:v>0.57760966809391923</c:v>
                </c:pt>
                <c:pt idx="57">
                  <c:v>0.57932693618643061</c:v>
                </c:pt>
                <c:pt idx="58">
                  <c:v>0.58152579242686697</c:v>
                </c:pt>
                <c:pt idx="59">
                  <c:v>0.58403530350092581</c:v>
                </c:pt>
                <c:pt idx="60">
                  <c:v>0.58657801960649081</c:v>
                </c:pt>
                <c:pt idx="61">
                  <c:v>0.58886264169267066</c:v>
                </c:pt>
                <c:pt idx="62">
                  <c:v>0.59071692129195486</c:v>
                </c:pt>
                <c:pt idx="63">
                  <c:v>0.59212515662523568</c:v>
                </c:pt>
                <c:pt idx="64">
                  <c:v>0.59323250009023509</c:v>
                </c:pt>
                <c:pt idx="65">
                  <c:v>0.59427163601256383</c:v>
                </c:pt>
                <c:pt idx="66">
                  <c:v>0.59547585123806501</c:v>
                </c:pt>
                <c:pt idx="67">
                  <c:v>0.59699889858092281</c:v>
                </c:pt>
                <c:pt idx="68">
                  <c:v>0.59888196271042438</c:v>
                </c:pt>
                <c:pt idx="69">
                  <c:v>0.60106408440202541</c:v>
                </c:pt>
                <c:pt idx="70">
                  <c:v>0.60342316159986398</c:v>
                </c:pt>
                <c:pt idx="71">
                  <c:v>0.60580769628177122</c:v>
                </c:pt>
                <c:pt idx="72">
                  <c:v>0.60809167455856505</c:v>
                </c:pt>
                <c:pt idx="73">
                  <c:v>0.61017114036182452</c:v>
                </c:pt>
                <c:pt idx="74">
                  <c:v>0.61197460910454826</c:v>
                </c:pt>
                <c:pt idx="75">
                  <c:v>0.61346842641523891</c:v>
                </c:pt>
                <c:pt idx="76">
                  <c:v>0.61465979133246762</c:v>
                </c:pt>
                <c:pt idx="77">
                  <c:v>0.61560166679266137</c:v>
                </c:pt>
                <c:pt idx="78">
                  <c:v>0.6163809149734375</c:v>
                </c:pt>
                <c:pt idx="79">
                  <c:v>0.61709198318454594</c:v>
                </c:pt>
                <c:pt idx="80">
                  <c:v>0.6178027062673761</c:v>
                </c:pt>
                <c:pt idx="81">
                  <c:v>0.61852323551797261</c:v>
                </c:pt>
                <c:pt idx="82">
                  <c:v>0.61919648201167166</c:v>
                </c:pt>
                <c:pt idx="83">
                  <c:v>0.61972497292130058</c:v>
                </c:pt>
                <c:pt idx="84">
                  <c:v>0.62002342455925763</c:v>
                </c:pt>
                <c:pt idx="85">
                  <c:v>0.62008408767636969</c:v>
                </c:pt>
                <c:pt idx="86">
                  <c:v>0.62001247054626718</c:v>
                </c:pt>
                <c:pt idx="87">
                  <c:v>0.62002791781642208</c:v>
                </c:pt>
                <c:pt idx="88">
                  <c:v>0.62039713025552035</c:v>
                </c:pt>
                <c:pt idx="89">
                  <c:v>0.62136472401937548</c:v>
                </c:pt>
                <c:pt idx="90">
                  <c:v>0.62302738677314695</c:v>
                </c:pt>
                <c:pt idx="91">
                  <c:v>0.62526477743608888</c:v>
                </c:pt>
                <c:pt idx="92">
                  <c:v>0.62774908481516489</c:v>
                </c:pt>
                <c:pt idx="93">
                  <c:v>0.63000465687828466</c:v>
                </c:pt>
                <c:pt idx="94">
                  <c:v>0.63156628422563854</c:v>
                </c:pt>
                <c:pt idx="95">
                  <c:v>0.63217428776732898</c:v>
                </c:pt>
                <c:pt idx="96">
                  <c:v>0.63196093506884587</c:v>
                </c:pt>
                <c:pt idx="97">
                  <c:v>0.63151284492403026</c:v>
                </c:pt>
                <c:pt idx="98">
                  <c:v>0.63168842693724636</c:v>
                </c:pt>
                <c:pt idx="99">
                  <c:v>0.63299698530640525</c:v>
                </c:pt>
                <c:pt idx="100">
                  <c:v>0.6342173419535525</c:v>
                </c:pt>
                <c:pt idx="101">
                  <c:v>0.62984549368732434</c:v>
                </c:pt>
                <c:pt idx="102">
                  <c:v>0.60687999819069671</c:v>
                </c:pt>
                <c:pt idx="103">
                  <c:v>0.54628011339248805</c:v>
                </c:pt>
                <c:pt idx="104">
                  <c:v>0.43981943359682124</c:v>
                </c:pt>
                <c:pt idx="105">
                  <c:v>0.311049429952927</c:v>
                </c:pt>
                <c:pt idx="106">
                  <c:v>0.19841080648782164</c:v>
                </c:pt>
                <c:pt idx="107">
                  <c:v>0.11989895975075997</c:v>
                </c:pt>
                <c:pt idx="108">
                  <c:v>7.1538960674295146E-2</c:v>
                </c:pt>
                <c:pt idx="109">
                  <c:v>4.3173555594546165E-2</c:v>
                </c:pt>
                <c:pt idx="110">
                  <c:v>2.6641155651399944E-2</c:v>
                </c:pt>
                <c:pt idx="111">
                  <c:v>1.6882329531079932E-2</c:v>
                </c:pt>
                <c:pt idx="112">
                  <c:v>1.0966136305046963E-2</c:v>
                </c:pt>
                <c:pt idx="113">
                  <c:v>7.2856648491156526E-3</c:v>
                </c:pt>
                <c:pt idx="114">
                  <c:v>4.9387326104974394E-3</c:v>
                </c:pt>
                <c:pt idx="115">
                  <c:v>3.4090680945337362E-3</c:v>
                </c:pt>
              </c:numCache>
            </c:numRef>
          </c:yVal>
          <c:smooth val="0"/>
          <c:extLst>
            <c:ext xmlns:c16="http://schemas.microsoft.com/office/drawing/2014/chart" uri="{C3380CC4-5D6E-409C-BE32-E72D297353CC}">
              <c16:uniqueId val="{00000002-72F0-4232-BC78-2A746B66C7F9}"/>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M00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M01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MuellerMat_ManufGratingFinal!$C$7:$C$122</c:f>
              <c:numCache>
                <c:formatCode>0.00%</c:formatCode>
                <c:ptCount val="116"/>
                <c:pt idx="0">
                  <c:v>7.9320948466795954E-4</c:v>
                </c:pt>
                <c:pt idx="1">
                  <c:v>1.3546198682048722E-3</c:v>
                </c:pt>
                <c:pt idx="2">
                  <c:v>2.3737242122027617E-3</c:v>
                </c:pt>
                <c:pt idx="3">
                  <c:v>4.2913041454559972E-3</c:v>
                </c:pt>
                <c:pt idx="4">
                  <c:v>8.0037573818140077E-3</c:v>
                </c:pt>
                <c:pt idx="5">
                  <c:v>1.5189794939102365E-2</c:v>
                </c:pt>
                <c:pt idx="6">
                  <c:v>2.8215811313618042E-2</c:v>
                </c:pt>
                <c:pt idx="7">
                  <c:v>4.7608813757518624E-2</c:v>
                </c:pt>
                <c:pt idx="8">
                  <c:v>6.7047090720030941E-2</c:v>
                </c:pt>
                <c:pt idx="9">
                  <c:v>7.7720366290064832E-2</c:v>
                </c:pt>
                <c:pt idx="10">
                  <c:v>7.9658399132218088E-2</c:v>
                </c:pt>
                <c:pt idx="11">
                  <c:v>7.7909313881563816E-2</c:v>
                </c:pt>
                <c:pt idx="12">
                  <c:v>7.548411368121978E-2</c:v>
                </c:pt>
                <c:pt idx="13">
                  <c:v>7.3275487826174004E-2</c:v>
                </c:pt>
                <c:pt idx="14">
                  <c:v>7.1337914010853473E-2</c:v>
                </c:pt>
                <c:pt idx="15">
                  <c:v>6.9559022291012573E-2</c:v>
                </c:pt>
                <c:pt idx="16">
                  <c:v>6.7850029505620094E-2</c:v>
                </c:pt>
                <c:pt idx="17">
                  <c:v>6.6160611633522118E-2</c:v>
                </c:pt>
                <c:pt idx="18">
                  <c:v>6.4469987648311203E-2</c:v>
                </c:pt>
                <c:pt idx="19">
                  <c:v>6.2784124242849515E-2</c:v>
                </c:pt>
                <c:pt idx="20">
                  <c:v>6.1134715126170719E-2</c:v>
                </c:pt>
                <c:pt idx="21">
                  <c:v>5.956202516283083E-2</c:v>
                </c:pt>
                <c:pt idx="22">
                  <c:v>5.8088867000465151E-2</c:v>
                </c:pt>
                <c:pt idx="23">
                  <c:v>5.6707000902427605E-2</c:v>
                </c:pt>
                <c:pt idx="24">
                  <c:v>5.5381350325749167E-2</c:v>
                </c:pt>
                <c:pt idx="25">
                  <c:v>5.4073059045759035E-2</c:v>
                </c:pt>
                <c:pt idx="26">
                  <c:v>5.2755573396724272E-2</c:v>
                </c:pt>
                <c:pt idx="27">
                  <c:v>5.1425323180160132E-2</c:v>
                </c:pt>
                <c:pt idx="28">
                  <c:v>5.0090413489335038E-2</c:v>
                </c:pt>
                <c:pt idx="29">
                  <c:v>4.8758109034018747E-2</c:v>
                </c:pt>
                <c:pt idx="30">
                  <c:v>4.7429143418560062E-2</c:v>
                </c:pt>
                <c:pt idx="31">
                  <c:v>4.6099301721858145E-2</c:v>
                </c:pt>
                <c:pt idx="32">
                  <c:v>4.4767878794687389E-2</c:v>
                </c:pt>
                <c:pt idx="33">
                  <c:v>4.3442175710341292E-2</c:v>
                </c:pt>
                <c:pt idx="34">
                  <c:v>4.2130818777401789E-2</c:v>
                </c:pt>
                <c:pt idx="35">
                  <c:v>4.0838871628353611E-2</c:v>
                </c:pt>
                <c:pt idx="36">
                  <c:v>3.955933619870141E-2</c:v>
                </c:pt>
                <c:pt idx="37">
                  <c:v>3.8277480501518933E-2</c:v>
                </c:pt>
                <c:pt idx="38">
                  <c:v>3.6978978644943872E-2</c:v>
                </c:pt>
                <c:pt idx="39">
                  <c:v>3.5655862131076112E-2</c:v>
                </c:pt>
                <c:pt idx="40">
                  <c:v>3.4311320004380162E-2</c:v>
                </c:pt>
                <c:pt idx="41">
                  <c:v>3.2959114435573943E-2</c:v>
                </c:pt>
                <c:pt idx="42">
                  <c:v>3.1612982715703154E-2</c:v>
                </c:pt>
                <c:pt idx="43">
                  <c:v>3.0283215087311594E-2</c:v>
                </c:pt>
                <c:pt idx="44">
                  <c:v>2.8970064633798958E-2</c:v>
                </c:pt>
                <c:pt idx="45">
                  <c:v>2.7668327371516865E-2</c:v>
                </c:pt>
                <c:pt idx="46">
                  <c:v>2.6372777651461326E-2</c:v>
                </c:pt>
                <c:pt idx="47">
                  <c:v>2.5077113204167983E-2</c:v>
                </c:pt>
                <c:pt idx="48">
                  <c:v>2.3780150618959679E-2</c:v>
                </c:pt>
                <c:pt idx="49">
                  <c:v>2.2480208374994277E-2</c:v>
                </c:pt>
                <c:pt idx="50">
                  <c:v>2.1176818403715918E-2</c:v>
                </c:pt>
                <c:pt idx="51">
                  <c:v>1.9868267819933894E-2</c:v>
                </c:pt>
                <c:pt idx="52">
                  <c:v>1.8553576220148599E-2</c:v>
                </c:pt>
                <c:pt idx="53">
                  <c:v>1.7235072318846984E-2</c:v>
                </c:pt>
                <c:pt idx="54">
                  <c:v>1.5915348221906305E-2</c:v>
                </c:pt>
                <c:pt idx="55">
                  <c:v>1.4598423989488241E-2</c:v>
                </c:pt>
                <c:pt idx="56">
                  <c:v>1.328766096177858E-2</c:v>
                </c:pt>
                <c:pt idx="57">
                  <c:v>1.1980831951292662E-2</c:v>
                </c:pt>
                <c:pt idx="58">
                  <c:v>1.0673258485850637E-2</c:v>
                </c:pt>
                <c:pt idx="59">
                  <c:v>9.3578020915049218E-3</c:v>
                </c:pt>
                <c:pt idx="60">
                  <c:v>8.0299951025213558E-3</c:v>
                </c:pt>
                <c:pt idx="61">
                  <c:v>6.6873278763024584E-3</c:v>
                </c:pt>
                <c:pt idx="62">
                  <c:v>5.3304094423192727E-3</c:v>
                </c:pt>
                <c:pt idx="63">
                  <c:v>3.9639559816842347E-3</c:v>
                </c:pt>
                <c:pt idx="64">
                  <c:v>2.590115962121442E-3</c:v>
                </c:pt>
                <c:pt idx="65">
                  <c:v>1.2123732027733796E-3</c:v>
                </c:pt>
                <c:pt idx="66">
                  <c:v>-1.6985858857961519E-4</c:v>
                </c:pt>
                <c:pt idx="67">
                  <c:v>-1.5589111268004368E-3</c:v>
                </c:pt>
                <c:pt idx="68">
                  <c:v>-2.9569727110867103E-3</c:v>
                </c:pt>
                <c:pt idx="69">
                  <c:v>-4.3657608332530922E-3</c:v>
                </c:pt>
                <c:pt idx="70">
                  <c:v>-5.7847649456397492E-3</c:v>
                </c:pt>
                <c:pt idx="71">
                  <c:v>-7.2125696729061399E-3</c:v>
                </c:pt>
                <c:pt idx="72">
                  <c:v>-8.6461829005312074E-3</c:v>
                </c:pt>
                <c:pt idx="73">
                  <c:v>-1.0082468958703164E-2</c:v>
                </c:pt>
                <c:pt idx="74">
                  <c:v>-1.1519472799769967E-2</c:v>
                </c:pt>
                <c:pt idx="75">
                  <c:v>-1.2952298519556926E-2</c:v>
                </c:pt>
                <c:pt idx="76">
                  <c:v>-1.4380201846908044E-2</c:v>
                </c:pt>
                <c:pt idx="77">
                  <c:v>-1.5800584872666279E-2</c:v>
                </c:pt>
                <c:pt idx="78">
                  <c:v>-1.7214329477441614E-2</c:v>
                </c:pt>
                <c:pt idx="79">
                  <c:v>-1.8621773201521641E-2</c:v>
                </c:pt>
                <c:pt idx="80">
                  <c:v>-2.0025455341147042E-2</c:v>
                </c:pt>
                <c:pt idx="81">
                  <c:v>-2.1424046652899764E-2</c:v>
                </c:pt>
                <c:pt idx="82">
                  <c:v>-2.2815921167523196E-2</c:v>
                </c:pt>
                <c:pt idx="83">
                  <c:v>-2.4196503860829648E-2</c:v>
                </c:pt>
                <c:pt idx="84">
                  <c:v>-2.5560836147847821E-2</c:v>
                </c:pt>
                <c:pt idx="85">
                  <c:v>-2.6906016055359434E-2</c:v>
                </c:pt>
                <c:pt idx="86">
                  <c:v>-2.8235295162225671E-2</c:v>
                </c:pt>
                <c:pt idx="87">
                  <c:v>-2.955775730499216E-2</c:v>
                </c:pt>
                <c:pt idx="88">
                  <c:v>-3.0886244193164065E-2</c:v>
                </c:pt>
                <c:pt idx="89">
                  <c:v>-3.2235665225986108E-2</c:v>
                </c:pt>
                <c:pt idx="90">
                  <c:v>-3.3616210450046181E-2</c:v>
                </c:pt>
                <c:pt idx="91">
                  <c:v>-3.5024466138378584E-2</c:v>
                </c:pt>
                <c:pt idx="92">
                  <c:v>-3.6445407913944405E-2</c:v>
                </c:pt>
                <c:pt idx="93">
                  <c:v>-3.7850383699436406E-2</c:v>
                </c:pt>
                <c:pt idx="94">
                  <c:v>-3.9208352887969845E-2</c:v>
                </c:pt>
                <c:pt idx="95">
                  <c:v>-4.0495969802378462E-2</c:v>
                </c:pt>
                <c:pt idx="96">
                  <c:v>-4.1715546694801674E-2</c:v>
                </c:pt>
                <c:pt idx="97">
                  <c:v>-4.2899295381487179E-2</c:v>
                </c:pt>
                <c:pt idx="98">
                  <c:v>-4.4105093128916473E-2</c:v>
                </c:pt>
                <c:pt idx="99">
                  <c:v>-4.5375835831225619E-2</c:v>
                </c:pt>
                <c:pt idx="100">
                  <c:v>-4.6642416252175654E-2</c:v>
                </c:pt>
                <c:pt idx="101">
                  <c:v>-4.7520546091225559E-2</c:v>
                </c:pt>
                <c:pt idx="102">
                  <c:v>-4.7026925869681303E-2</c:v>
                </c:pt>
                <c:pt idx="103">
                  <c:v>-4.3576011894601197E-2</c:v>
                </c:pt>
                <c:pt idx="104">
                  <c:v>-3.6182336433157179E-2</c:v>
                </c:pt>
                <c:pt idx="105">
                  <c:v>-2.6361554066189414E-2</c:v>
                </c:pt>
                <c:pt idx="106">
                  <c:v>-1.7254646736226526E-2</c:v>
                </c:pt>
                <c:pt idx="107">
                  <c:v>-1.0652250273181238E-2</c:v>
                </c:pt>
                <c:pt idx="108">
                  <c:v>-6.4721691446070345E-3</c:v>
                </c:pt>
                <c:pt idx="109">
                  <c:v>-3.9694029862748295E-3</c:v>
                </c:pt>
                <c:pt idx="110">
                  <c:v>-2.4859375013699843E-3</c:v>
                </c:pt>
                <c:pt idx="111">
                  <c:v>-1.5973398657589566E-3</c:v>
                </c:pt>
                <c:pt idx="112">
                  <c:v>-1.0512394536109039E-3</c:v>
                </c:pt>
                <c:pt idx="113">
                  <c:v>-7.0710413883890875E-4</c:v>
                </c:pt>
                <c:pt idx="114">
                  <c:v>-4.8491662163442016E-4</c:v>
                </c:pt>
                <c:pt idx="115">
                  <c:v>-3.3836859312736788E-4</c:v>
                </c:pt>
              </c:numCache>
            </c:numRef>
          </c:yVal>
          <c:smooth val="0"/>
          <c:extLst>
            <c:ext xmlns:c16="http://schemas.microsoft.com/office/drawing/2014/chart" uri="{C3380CC4-5D6E-409C-BE32-E72D297353CC}">
              <c16:uniqueId val="{00000000-862A-416C-B2FA-29B2D96A36FE}"/>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MuellerMat_ManufGratingFinal!$O$7:$O$122</c:f>
              <c:numCache>
                <c:formatCode>0.00%</c:formatCode>
                <c:ptCount val="116"/>
                <c:pt idx="0">
                  <c:v>7.4184468531541886E-4</c:v>
                </c:pt>
                <c:pt idx="1">
                  <c:v>1.274371120468211E-3</c:v>
                </c:pt>
                <c:pt idx="2">
                  <c:v>2.2473195570056966E-3</c:v>
                </c:pt>
                <c:pt idx="3">
                  <c:v>4.0892132600304958E-3</c:v>
                </c:pt>
                <c:pt idx="4">
                  <c:v>7.6707878775930079E-3</c:v>
                </c:pt>
                <c:pt idx="5">
                  <c:v>1.4597861266078311E-2</c:v>
                </c:pt>
                <c:pt idx="6">
                  <c:v>2.6979733368570669E-2</c:v>
                </c:pt>
                <c:pt idx="7">
                  <c:v>4.4690059693152151E-2</c:v>
                </c:pt>
                <c:pt idx="8">
                  <c:v>6.1156109107914615E-2</c:v>
                </c:pt>
                <c:pt idx="9">
                  <c:v>6.9201634197116377E-2</c:v>
                </c:pt>
                <c:pt idx="10">
                  <c:v>7.0096447572066345E-2</c:v>
                </c:pt>
                <c:pt idx="11">
                  <c:v>6.8338847339347988E-2</c:v>
                </c:pt>
                <c:pt idx="12">
                  <c:v>6.6228260852590676E-2</c:v>
                </c:pt>
                <c:pt idx="13">
                  <c:v>6.4352502204161818E-2</c:v>
                </c:pt>
                <c:pt idx="14">
                  <c:v>6.2691905188849303E-2</c:v>
                </c:pt>
                <c:pt idx="15">
                  <c:v>6.1138875483450449E-2</c:v>
                </c:pt>
                <c:pt idx="16">
                  <c:v>5.9625368207338082E-2</c:v>
                </c:pt>
                <c:pt idx="17">
                  <c:v>5.8118990268132047E-2</c:v>
                </c:pt>
                <c:pt idx="18">
                  <c:v>5.6609981727247842E-2</c:v>
                </c:pt>
                <c:pt idx="19">
                  <c:v>5.5106732638284327E-2</c:v>
                </c:pt>
                <c:pt idx="20">
                  <c:v>5.3636539586382148E-2</c:v>
                </c:pt>
                <c:pt idx="21">
                  <c:v>5.2232511004932453E-2</c:v>
                </c:pt>
                <c:pt idx="22">
                  <c:v>5.091148187259336E-2</c:v>
                </c:pt>
                <c:pt idx="23">
                  <c:v>4.9664768600700154E-2</c:v>
                </c:pt>
                <c:pt idx="24">
                  <c:v>4.8460753032235404E-2</c:v>
                </c:pt>
                <c:pt idx="25">
                  <c:v>4.7264975614674187E-2</c:v>
                </c:pt>
                <c:pt idx="26">
                  <c:v>4.6056153484030617E-2</c:v>
                </c:pt>
                <c:pt idx="27">
                  <c:v>4.4831523501106439E-2</c:v>
                </c:pt>
                <c:pt idx="28">
                  <c:v>4.3599714119040345E-2</c:v>
                </c:pt>
                <c:pt idx="29">
                  <c:v>4.2367427043139227E-2</c:v>
                </c:pt>
                <c:pt idx="30">
                  <c:v>4.1135623716291723E-2</c:v>
                </c:pt>
                <c:pt idx="31">
                  <c:v>3.9901348132342696E-2</c:v>
                </c:pt>
                <c:pt idx="32">
                  <c:v>3.866434100345123E-2</c:v>
                </c:pt>
                <c:pt idx="33">
                  <c:v>3.742954782766289E-2</c:v>
                </c:pt>
                <c:pt idx="34">
                  <c:v>3.6204662298261803E-2</c:v>
                </c:pt>
                <c:pt idx="35">
                  <c:v>3.4993229142745198E-2</c:v>
                </c:pt>
                <c:pt idx="36">
                  <c:v>3.3791013677562598E-2</c:v>
                </c:pt>
                <c:pt idx="37">
                  <c:v>3.2584865168654241E-2</c:v>
                </c:pt>
                <c:pt idx="38">
                  <c:v>3.1363730232383258E-2</c:v>
                </c:pt>
                <c:pt idx="39">
                  <c:v>3.0121174719282124E-2</c:v>
                </c:pt>
                <c:pt idx="40">
                  <c:v>2.8860591036936261E-2</c:v>
                </c:pt>
                <c:pt idx="41">
                  <c:v>2.759287539821868E-2</c:v>
                </c:pt>
                <c:pt idx="42">
                  <c:v>2.6329352360040914E-2</c:v>
                </c:pt>
                <c:pt idx="43">
                  <c:v>2.5077990713430736E-2</c:v>
                </c:pt>
                <c:pt idx="44">
                  <c:v>2.3839102797316769E-2</c:v>
                </c:pt>
                <c:pt idx="45">
                  <c:v>2.2608613832870533E-2</c:v>
                </c:pt>
                <c:pt idx="46">
                  <c:v>2.1381243763213025E-2</c:v>
                </c:pt>
                <c:pt idx="47">
                  <c:v>2.015393445394718E-2</c:v>
                </c:pt>
                <c:pt idx="48">
                  <c:v>1.8924560354657838E-2</c:v>
                </c:pt>
                <c:pt idx="49">
                  <c:v>1.769236031154638E-2</c:v>
                </c:pt>
                <c:pt idx="50">
                  <c:v>1.6455986177489595E-2</c:v>
                </c:pt>
                <c:pt idx="51">
                  <c:v>1.5215069414834729E-2</c:v>
                </c:pt>
                <c:pt idx="52">
                  <c:v>1.3968017211068329E-2</c:v>
                </c:pt>
                <c:pt idx="53">
                  <c:v>1.2717179818350225E-2</c:v>
                </c:pt>
                <c:pt idx="54">
                  <c:v>1.1464726339940464E-2</c:v>
                </c:pt>
                <c:pt idx="55">
                  <c:v>1.021360679724089E-2</c:v>
                </c:pt>
                <c:pt idx="56">
                  <c:v>8.964491221692036E-3</c:v>
                </c:pt>
                <c:pt idx="57">
                  <c:v>7.7152080314207101E-3</c:v>
                </c:pt>
                <c:pt idx="58">
                  <c:v>6.4617577110653119E-3</c:v>
                </c:pt>
                <c:pt idx="59">
                  <c:v>5.1987851034924386E-3</c:v>
                </c:pt>
                <c:pt idx="60">
                  <c:v>3.9248673456836287E-3</c:v>
                </c:pt>
                <c:pt idx="61">
                  <c:v>2.639618152642631E-3</c:v>
                </c:pt>
                <c:pt idx="62">
                  <c:v>1.3460397068153866E-3</c:v>
                </c:pt>
                <c:pt idx="63">
                  <c:v>4.7240658951526925E-5</c:v>
                </c:pt>
                <c:pt idx="64">
                  <c:v>-1.2531930599078238E-3</c:v>
                </c:pt>
                <c:pt idx="65">
                  <c:v>-2.5562197211573268E-3</c:v>
                </c:pt>
                <c:pt idx="66">
                  <c:v>-3.8626820562847794E-3</c:v>
                </c:pt>
                <c:pt idx="67">
                  <c:v>-5.177073463667063E-3</c:v>
                </c:pt>
                <c:pt idx="68">
                  <c:v>-6.5013197439591037E-3</c:v>
                </c:pt>
                <c:pt idx="69">
                  <c:v>-7.8374202621287834E-3</c:v>
                </c:pt>
                <c:pt idx="70">
                  <c:v>-9.1837304272848752E-3</c:v>
                </c:pt>
                <c:pt idx="71">
                  <c:v>-1.0538392370183522E-2</c:v>
                </c:pt>
                <c:pt idx="72">
                  <c:v>-1.1897538727339304E-2</c:v>
                </c:pt>
                <c:pt idx="73">
                  <c:v>-1.3257803845011537E-2</c:v>
                </c:pt>
                <c:pt idx="74">
                  <c:v>-1.461455063181862E-2</c:v>
                </c:pt>
                <c:pt idx="75">
                  <c:v>-1.5965375280810674E-2</c:v>
                </c:pt>
                <c:pt idx="76">
                  <c:v>-1.7308358474693159E-2</c:v>
                </c:pt>
                <c:pt idx="77">
                  <c:v>-1.8641776114392883E-2</c:v>
                </c:pt>
                <c:pt idx="78">
                  <c:v>-1.9966781892718499E-2</c:v>
                </c:pt>
                <c:pt idx="79">
                  <c:v>-2.1284695462318315E-2</c:v>
                </c:pt>
                <c:pt idx="80">
                  <c:v>-2.2597538637080972E-2</c:v>
                </c:pt>
                <c:pt idx="81">
                  <c:v>-2.3905247475562757E-2</c:v>
                </c:pt>
                <c:pt idx="82">
                  <c:v>-2.5204982390829984E-2</c:v>
                </c:pt>
                <c:pt idx="83">
                  <c:v>-2.6491282058074401E-2</c:v>
                </c:pt>
                <c:pt idx="84">
                  <c:v>-2.7759368365163645E-2</c:v>
                </c:pt>
                <c:pt idx="85">
                  <c:v>-2.9007035326422608E-2</c:v>
                </c:pt>
                <c:pt idx="86">
                  <c:v>-3.023747112755143E-2</c:v>
                </c:pt>
                <c:pt idx="87">
                  <c:v>-3.1462287746209294E-2</c:v>
                </c:pt>
                <c:pt idx="88">
                  <c:v>-3.2693465052365811E-2</c:v>
                </c:pt>
                <c:pt idx="89">
                  <c:v>-3.3949547708709761E-2</c:v>
                </c:pt>
                <c:pt idx="90">
                  <c:v>-3.5237490455078346E-2</c:v>
                </c:pt>
                <c:pt idx="91">
                  <c:v>-3.6554210648287379E-2</c:v>
                </c:pt>
                <c:pt idx="92">
                  <c:v>-3.7881567717440411E-2</c:v>
                </c:pt>
                <c:pt idx="93">
                  <c:v>-3.9189100617273563E-2</c:v>
                </c:pt>
                <c:pt idx="94">
                  <c:v>-4.044540964221751E-2</c:v>
                </c:pt>
                <c:pt idx="95">
                  <c:v>-4.1629640768454879E-2</c:v>
                </c:pt>
                <c:pt idx="96">
                  <c:v>-4.2747374506302928E-2</c:v>
                </c:pt>
                <c:pt idx="97">
                  <c:v>-4.3836758882053871E-2</c:v>
                </c:pt>
                <c:pt idx="98">
                  <c:v>-4.4956391843687139E-2</c:v>
                </c:pt>
                <c:pt idx="99">
                  <c:v>-4.6134633808479375E-2</c:v>
                </c:pt>
                <c:pt idx="100">
                  <c:v>-4.7249531285257051E-2</c:v>
                </c:pt>
                <c:pt idx="101">
                  <c:v>-4.7802875852501002E-2</c:v>
                </c:pt>
                <c:pt idx="102">
                  <c:v>-4.6644129072870598E-2</c:v>
                </c:pt>
                <c:pt idx="103">
                  <c:v>-4.2162611278077931E-2</c:v>
                </c:pt>
                <c:pt idx="104">
                  <c:v>-3.3844721739533762E-2</c:v>
                </c:pt>
                <c:pt idx="105">
                  <c:v>-2.3860656275015824E-2</c:v>
                </c:pt>
                <c:pt idx="106">
                  <c:v>-1.5274809152851685E-2</c:v>
                </c:pt>
                <c:pt idx="107">
                  <c:v>-9.3343057504987007E-3</c:v>
                </c:pt>
                <c:pt idx="108">
                  <c:v>-5.6587741728842513E-3</c:v>
                </c:pt>
                <c:pt idx="109">
                  <c:v>-3.4765656341826539E-3</c:v>
                </c:pt>
                <c:pt idx="110">
                  <c:v>-2.184447212429086E-3</c:v>
                </c:pt>
                <c:pt idx="111">
                  <c:v>-1.4086918881847548E-3</c:v>
                </c:pt>
                <c:pt idx="112">
                  <c:v>-9.3025084759269306E-4</c:v>
                </c:pt>
                <c:pt idx="113">
                  <c:v>-6.2758964094437408E-4</c:v>
                </c:pt>
                <c:pt idx="114">
                  <c:v>-4.3146125583885261E-4</c:v>
                </c:pt>
                <c:pt idx="115">
                  <c:v>-3.0166695584206839E-4</c:v>
                </c:pt>
              </c:numCache>
            </c:numRef>
          </c:yVal>
          <c:smooth val="0"/>
          <c:extLst>
            <c:ext xmlns:c16="http://schemas.microsoft.com/office/drawing/2014/chart" uri="{C3380CC4-5D6E-409C-BE32-E72D297353CC}">
              <c16:uniqueId val="{00000001-862A-416C-B2FA-29B2D96A36FE}"/>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ax val="0.14000000000000001"/>
          <c:min val="-6.000000000000001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M01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M02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MuellerMat_ManufGratingFinal!$D$7:$D$122</c:f>
              <c:numCache>
                <c:formatCode>0%</c:formatCode>
                <c:ptCount val="116"/>
                <c:pt idx="0">
                  <c:v>-4.4355309934222355E-11</c:v>
                </c:pt>
                <c:pt idx="1">
                  <c:v>-7.2144006046936937E-11</c:v>
                </c:pt>
                <c:pt idx="2">
                  <c:v>-1.2109248673231043E-10</c:v>
                </c:pt>
                <c:pt idx="3">
                  <c:v>-2.1089438644502265E-10</c:v>
                </c:pt>
                <c:pt idx="4">
                  <c:v>-3.8075967610332978E-10</c:v>
                </c:pt>
                <c:pt idx="5">
                  <c:v>-7.022645150585779E-10</c:v>
                </c:pt>
                <c:pt idx="6">
                  <c:v>-1.2723971413534467E-9</c:v>
                </c:pt>
                <c:pt idx="7">
                  <c:v>-2.1023005373580852E-9</c:v>
                </c:pt>
                <c:pt idx="8">
                  <c:v>-2.9111200117171165E-9</c:v>
                </c:pt>
                <c:pt idx="9">
                  <c:v>-3.3312249625438994E-9</c:v>
                </c:pt>
                <c:pt idx="10">
                  <c:v>-3.3822776801528676E-9</c:v>
                </c:pt>
                <c:pt idx="11">
                  <c:v>-3.2850773212800277E-9</c:v>
                </c:pt>
                <c:pt idx="12">
                  <c:v>-3.1702089842156056E-9</c:v>
                </c:pt>
                <c:pt idx="13">
                  <c:v>-3.0751778901105808E-9</c:v>
                </c:pt>
                <c:pt idx="14">
                  <c:v>-3.0022903422614413E-9</c:v>
                </c:pt>
                <c:pt idx="15">
                  <c:v>-2.9465215822810364E-9</c:v>
                </c:pt>
                <c:pt idx="16">
                  <c:v>-2.903191316979322E-9</c:v>
                </c:pt>
                <c:pt idx="17">
                  <c:v>-2.8689771299402387E-9</c:v>
                </c:pt>
                <c:pt idx="18">
                  <c:v>-2.8419433473203526E-9</c:v>
                </c:pt>
                <c:pt idx="19">
                  <c:v>-2.8217609360225993E-9</c:v>
                </c:pt>
                <c:pt idx="20">
                  <c:v>-2.8095575865805245E-9</c:v>
                </c:pt>
                <c:pt idx="21">
                  <c:v>-2.8069976713377778E-9</c:v>
                </c:pt>
                <c:pt idx="22">
                  <c:v>-2.8150000848844079E-9</c:v>
                </c:pt>
                <c:pt idx="23">
                  <c:v>-2.8329874002253064E-9</c:v>
                </c:pt>
                <c:pt idx="24">
                  <c:v>-2.8583476696653065E-9</c:v>
                </c:pt>
                <c:pt idx="25">
                  <c:v>-2.8894272160092291E-9</c:v>
                </c:pt>
                <c:pt idx="26">
                  <c:v>-2.925132469577818E-9</c:v>
                </c:pt>
                <c:pt idx="27">
                  <c:v>-2.9649468435977155E-9</c:v>
                </c:pt>
                <c:pt idx="28">
                  <c:v>-3.0087914752267389E-9</c:v>
                </c:pt>
                <c:pt idx="29">
                  <c:v>-3.0563272283382994E-9</c:v>
                </c:pt>
                <c:pt idx="30">
                  <c:v>-3.1067000823744215E-9</c:v>
                </c:pt>
                <c:pt idx="31">
                  <c:v>-3.1588670198109034E-9</c:v>
                </c:pt>
                <c:pt idx="32">
                  <c:v>-3.212173823226768E-9</c:v>
                </c:pt>
                <c:pt idx="33">
                  <c:v>-3.266578230132211E-9</c:v>
                </c:pt>
                <c:pt idx="34">
                  <c:v>-3.3223108338494476E-9</c:v>
                </c:pt>
                <c:pt idx="35">
                  <c:v>-3.3791293467070696E-9</c:v>
                </c:pt>
                <c:pt idx="36">
                  <c:v>-3.4358476064255683E-9</c:v>
                </c:pt>
                <c:pt idx="37">
                  <c:v>-3.4903975265621057E-9</c:v>
                </c:pt>
                <c:pt idx="38">
                  <c:v>-3.5419819669850008E-9</c:v>
                </c:pt>
                <c:pt idx="39">
                  <c:v>-3.5893786461590102E-9</c:v>
                </c:pt>
                <c:pt idx="40">
                  <c:v>-3.6314750836060248E-9</c:v>
                </c:pt>
                <c:pt idx="41">
                  <c:v>-3.6697558695545731E-9</c:v>
                </c:pt>
                <c:pt idx="42">
                  <c:v>-3.7061992734048013E-9</c:v>
                </c:pt>
                <c:pt idx="43">
                  <c:v>-3.742402573022237E-9</c:v>
                </c:pt>
                <c:pt idx="44">
                  <c:v>-3.7791889987796407E-9</c:v>
                </c:pt>
                <c:pt idx="45">
                  <c:v>-3.8167114283875021E-9</c:v>
                </c:pt>
                <c:pt idx="46">
                  <c:v>-3.8549638296340545E-9</c:v>
                </c:pt>
                <c:pt idx="47">
                  <c:v>-3.8942200575320385E-9</c:v>
                </c:pt>
                <c:pt idx="48">
                  <c:v>-3.9350685672919399E-9</c:v>
                </c:pt>
                <c:pt idx="49">
                  <c:v>-3.9781411128222049E-9</c:v>
                </c:pt>
                <c:pt idx="50">
                  <c:v>-4.0237142136708331E-9</c:v>
                </c:pt>
                <c:pt idx="51">
                  <c:v>-4.0715614583556698E-9</c:v>
                </c:pt>
                <c:pt idx="52">
                  <c:v>-4.1211005349002976E-9</c:v>
                </c:pt>
                <c:pt idx="53">
                  <c:v>-4.1719557808406194E-9</c:v>
                </c:pt>
                <c:pt idx="54">
                  <c:v>-4.2242935816005911E-9</c:v>
                </c:pt>
                <c:pt idx="55">
                  <c:v>-4.2787813662551839E-9</c:v>
                </c:pt>
                <c:pt idx="56">
                  <c:v>-4.3362743396002656E-9</c:v>
                </c:pt>
                <c:pt idx="57">
                  <c:v>-4.3971296603828591E-9</c:v>
                </c:pt>
                <c:pt idx="58">
                  <c:v>-4.4606670949557765E-9</c:v>
                </c:pt>
                <c:pt idx="59">
                  <c:v>-4.5251256445647909E-9</c:v>
                </c:pt>
                <c:pt idx="60">
                  <c:v>-4.5880686287228895E-9</c:v>
                </c:pt>
                <c:pt idx="61">
                  <c:v>-4.6485749694014089E-9</c:v>
                </c:pt>
                <c:pt idx="62">
                  <c:v>-4.7040273528272296E-9</c:v>
                </c:pt>
                <c:pt idx="63">
                  <c:v>-4.7545440547599087E-9</c:v>
                </c:pt>
                <c:pt idx="64">
                  <c:v>-4.8015451244628098E-9</c:v>
                </c:pt>
                <c:pt idx="65">
                  <c:v>-4.847161116927623E-9</c:v>
                </c:pt>
                <c:pt idx="66">
                  <c:v>-4.8935473081120522E-9</c:v>
                </c:pt>
                <c:pt idx="67">
                  <c:v>-4.9423029002682028E-9</c:v>
                </c:pt>
                <c:pt idx="68">
                  <c:v>-4.9942867989353585E-9</c:v>
                </c:pt>
                <c:pt idx="69">
                  <c:v>-5.0496830420835676E-9</c:v>
                </c:pt>
                <c:pt idx="70">
                  <c:v>-5.1080123464330995E-9</c:v>
                </c:pt>
                <c:pt idx="71">
                  <c:v>-5.1692257511485691E-9</c:v>
                </c:pt>
                <c:pt idx="72">
                  <c:v>-5.2330690521647698E-9</c:v>
                </c:pt>
                <c:pt idx="73">
                  <c:v>-5.2993507360099557E-9</c:v>
                </c:pt>
                <c:pt idx="74">
                  <c:v>-5.3680126269976354E-9</c:v>
                </c:pt>
                <c:pt idx="75">
                  <c:v>-5.4391790330991325E-9</c:v>
                </c:pt>
                <c:pt idx="76">
                  <c:v>-5.5132899727065405E-9</c:v>
                </c:pt>
                <c:pt idx="77">
                  <c:v>-5.5912113827716325E-9</c:v>
                </c:pt>
                <c:pt idx="78">
                  <c:v>-5.6741635464282085E-9</c:v>
                </c:pt>
                <c:pt idx="79">
                  <c:v>-5.763532207048172E-9</c:v>
                </c:pt>
                <c:pt idx="80">
                  <c:v>-5.8605339840293409E-9</c:v>
                </c:pt>
                <c:pt idx="81">
                  <c:v>-5.965871352486829E-9</c:v>
                </c:pt>
                <c:pt idx="82">
                  <c:v>-6.0796071880512654E-9</c:v>
                </c:pt>
                <c:pt idx="83">
                  <c:v>-6.2014126426627554E-9</c:v>
                </c:pt>
                <c:pt idx="84">
                  <c:v>-6.3310282201930095E-9</c:v>
                </c:pt>
                <c:pt idx="85">
                  <c:v>-6.4689014515432559E-9</c:v>
                </c:pt>
                <c:pt idx="86">
                  <c:v>-6.6166436033891314E-9</c:v>
                </c:pt>
                <c:pt idx="87">
                  <c:v>-6.7774084862766886E-9</c:v>
                </c:pt>
                <c:pt idx="88">
                  <c:v>-6.957178092884912E-9</c:v>
                </c:pt>
                <c:pt idx="89">
                  <c:v>-7.1566495692583958E-9</c:v>
                </c:pt>
                <c:pt idx="90">
                  <c:v>-7.3778700186248143E-9</c:v>
                </c:pt>
                <c:pt idx="91">
                  <c:v>-7.620369705622446E-9</c:v>
                </c:pt>
                <c:pt idx="92">
                  <c:v>-7.8817637231646618E-9</c:v>
                </c:pt>
                <c:pt idx="93">
                  <c:v>-8.1575338336155791E-9</c:v>
                </c:pt>
                <c:pt idx="94">
                  <c:v>-8.4428654438066051E-9</c:v>
                </c:pt>
                <c:pt idx="95">
                  <c:v>-8.7350902067129255E-9</c:v>
                </c:pt>
                <c:pt idx="96">
                  <c:v>-9.0363961868789033E-9</c:v>
                </c:pt>
                <c:pt idx="97">
                  <c:v>-9.3555328669244399E-9</c:v>
                </c:pt>
                <c:pt idx="98">
                  <c:v>-9.7064204081694551E-9</c:v>
                </c:pt>
                <c:pt idx="99">
                  <c:v>-1.0100004943502938E-8</c:v>
                </c:pt>
                <c:pt idx="100">
                  <c:v>-1.0522301400565462E-8</c:v>
                </c:pt>
                <c:pt idx="101">
                  <c:v>-1.0887225602533116E-8</c:v>
                </c:pt>
                <c:pt idx="102">
                  <c:v>-1.0963600545939775E-8</c:v>
                </c:pt>
                <c:pt idx="103">
                  <c:v>-1.0358907509555593E-8</c:v>
                </c:pt>
                <c:pt idx="104">
                  <c:v>-8.7894871751241031E-9</c:v>
                </c:pt>
                <c:pt idx="105">
                  <c:v>-6.5590163115617868E-9</c:v>
                </c:pt>
                <c:pt idx="106">
                  <c:v>-4.4076717090983193E-9</c:v>
                </c:pt>
                <c:pt idx="107">
                  <c:v>-2.8010620443478609E-9</c:v>
                </c:pt>
                <c:pt idx="108">
                  <c:v>-1.7559492193619519E-9</c:v>
                </c:pt>
                <c:pt idx="109">
                  <c:v>-1.1135360966640917E-9</c:v>
                </c:pt>
                <c:pt idx="110">
                  <c:v>-7.2254817985265929E-10</c:v>
                </c:pt>
                <c:pt idx="111">
                  <c:v>-4.8190441567785847E-10</c:v>
                </c:pt>
                <c:pt idx="112">
                  <c:v>-3.2983061594438201E-10</c:v>
                </c:pt>
                <c:pt idx="113">
                  <c:v>-2.3120238767474857E-10</c:v>
                </c:pt>
                <c:pt idx="114">
                  <c:v>-1.6562046930660804E-10</c:v>
                </c:pt>
                <c:pt idx="115">
                  <c:v>-1.2104199413609518E-10</c:v>
                </c:pt>
              </c:numCache>
            </c:numRef>
          </c:yVal>
          <c:smooth val="0"/>
          <c:extLst>
            <c:ext xmlns:c16="http://schemas.microsoft.com/office/drawing/2014/chart" uri="{C3380CC4-5D6E-409C-BE32-E72D297353CC}">
              <c16:uniqueId val="{00000000-7644-461B-9356-FF064F3F1E7D}"/>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MuellerMat_ManufGratingFinal!$P$7:$P$122</c:f>
              <c:numCache>
                <c:formatCode>0.00%</c:formatCode>
                <c:ptCount val="116"/>
                <c:pt idx="0">
                  <c:v>2.5030149829125253E-4</c:v>
                </c:pt>
                <c:pt idx="1">
                  <c:v>4.3043444696655328E-4</c:v>
                </c:pt>
                <c:pt idx="2">
                  <c:v>7.5899377466733149E-4</c:v>
                </c:pt>
                <c:pt idx="3">
                  <c:v>1.3797832764422188E-3</c:v>
                </c:pt>
                <c:pt idx="4">
                  <c:v>2.5852533963792307E-3</c:v>
                </c:pt>
                <c:pt idx="5">
                  <c:v>4.9198294260584851E-3</c:v>
                </c:pt>
                <c:pt idx="6">
                  <c:v>9.1307826778670078E-3</c:v>
                </c:pt>
                <c:pt idx="7">
                  <c:v>1.5308593832995951E-2</c:v>
                </c:pt>
                <c:pt idx="8">
                  <c:v>2.1342556616674817E-2</c:v>
                </c:pt>
                <c:pt idx="9">
                  <c:v>2.454378243228833E-2</c:v>
                </c:pt>
                <c:pt idx="10">
                  <c:v>2.5074172457241344E-2</c:v>
                </c:pt>
                <c:pt idx="11">
                  <c:v>2.4517207946729735E-2</c:v>
                </c:pt>
                <c:pt idx="12">
                  <c:v>2.3769317287937446E-2</c:v>
                </c:pt>
                <c:pt idx="13">
                  <c:v>2.3086025822097844E-2</c:v>
                </c:pt>
                <c:pt idx="14">
                  <c:v>2.2477446446322474E-2</c:v>
                </c:pt>
                <c:pt idx="15">
                  <c:v>2.1909441067238244E-2</c:v>
                </c:pt>
                <c:pt idx="16">
                  <c:v>2.1356984167691939E-2</c:v>
                </c:pt>
                <c:pt idx="17">
                  <c:v>2.080625261901577E-2</c:v>
                </c:pt>
                <c:pt idx="18">
                  <c:v>2.0251833288587373E-2</c:v>
                </c:pt>
                <c:pt idx="19">
                  <c:v>1.969587787038396E-2</c:v>
                </c:pt>
                <c:pt idx="20">
                  <c:v>1.9148375041933785E-2</c:v>
                </c:pt>
                <c:pt idx="21">
                  <c:v>1.862187603277965E-2</c:v>
                </c:pt>
                <c:pt idx="22">
                  <c:v>1.8122941054881252E-2</c:v>
                </c:pt>
                <c:pt idx="23">
                  <c:v>1.7648665292033499E-2</c:v>
                </c:pt>
                <c:pt idx="24">
                  <c:v>1.7187996299965553E-2</c:v>
                </c:pt>
                <c:pt idx="25">
                  <c:v>1.6728803386245161E-2</c:v>
                </c:pt>
                <c:pt idx="26">
                  <c:v>1.6264052976014298E-2</c:v>
                </c:pt>
                <c:pt idx="27">
                  <c:v>1.5793532894404699E-2</c:v>
                </c:pt>
                <c:pt idx="28">
                  <c:v>1.5320848280011568E-2</c:v>
                </c:pt>
                <c:pt idx="29">
                  <c:v>1.4848441483706787E-2</c:v>
                </c:pt>
                <c:pt idx="30">
                  <c:v>1.4376408119898191E-2</c:v>
                </c:pt>
                <c:pt idx="31">
                  <c:v>1.3903510553116191E-2</c:v>
                </c:pt>
                <c:pt idx="32">
                  <c:v>1.3429781419341849E-2</c:v>
                </c:pt>
                <c:pt idx="33">
                  <c:v>1.2957436672143441E-2</c:v>
                </c:pt>
                <c:pt idx="34">
                  <c:v>1.2489724835986538E-2</c:v>
                </c:pt>
                <c:pt idx="35">
                  <c:v>1.2028152420374916E-2</c:v>
                </c:pt>
                <c:pt idx="36">
                  <c:v>1.1571082881197644E-2</c:v>
                </c:pt>
                <c:pt idx="37">
                  <c:v>1.1113454804319356E-2</c:v>
                </c:pt>
                <c:pt idx="38">
                  <c:v>1.0650806065606236E-2</c:v>
                </c:pt>
                <c:pt idx="39">
                  <c:v>1.0180955057688235E-2</c:v>
                </c:pt>
                <c:pt idx="40">
                  <c:v>9.7058971342023712E-3</c:v>
                </c:pt>
                <c:pt idx="41">
                  <c:v>9.2300805752146085E-3</c:v>
                </c:pt>
                <c:pt idx="42">
                  <c:v>8.7578076741640452E-3</c:v>
                </c:pt>
                <c:pt idx="43">
                  <c:v>8.291679150823442E-3</c:v>
                </c:pt>
                <c:pt idx="44">
                  <c:v>7.8310364941228307E-3</c:v>
                </c:pt>
                <c:pt idx="45">
                  <c:v>7.3734127623044472E-3</c:v>
                </c:pt>
                <c:pt idx="46">
                  <c:v>6.9160181592165708E-3</c:v>
                </c:pt>
                <c:pt idx="47">
                  <c:v>6.4572580731305411E-3</c:v>
                </c:pt>
                <c:pt idx="48">
                  <c:v>5.996310311943513E-3</c:v>
                </c:pt>
                <c:pt idx="49">
                  <c:v>5.5331698003382446E-3</c:v>
                </c:pt>
                <c:pt idx="50">
                  <c:v>5.0676774155780464E-3</c:v>
                </c:pt>
                <c:pt idx="51">
                  <c:v>4.5998931313755058E-3</c:v>
                </c:pt>
                <c:pt idx="52">
                  <c:v>4.129212916864744E-3</c:v>
                </c:pt>
                <c:pt idx="53">
                  <c:v>3.6563306300945544E-3</c:v>
                </c:pt>
                <c:pt idx="54">
                  <c:v>3.1818749559648549E-3</c:v>
                </c:pt>
                <c:pt idx="55">
                  <c:v>2.7069630316787219E-3</c:v>
                </c:pt>
                <c:pt idx="56">
                  <c:v>2.2321249586392624E-3</c:v>
                </c:pt>
                <c:pt idx="57">
                  <c:v>1.7570810669135979E-3</c:v>
                </c:pt>
                <c:pt idx="58">
                  <c:v>1.2809748766610118E-3</c:v>
                </c:pt>
                <c:pt idx="59">
                  <c:v>8.0237802940526703E-4</c:v>
                </c:pt>
                <c:pt idx="60">
                  <c:v>3.2111510851906555E-4</c:v>
                </c:pt>
                <c:pt idx="61">
                  <c:v>-1.6316691963983812E-4</c:v>
                </c:pt>
                <c:pt idx="62">
                  <c:v>-6.4925309618879545E-4</c:v>
                </c:pt>
                <c:pt idx="63">
                  <c:v>-1.1362921591023811E-3</c:v>
                </c:pt>
                <c:pt idx="64">
                  <c:v>-1.6232529492209065E-3</c:v>
                </c:pt>
                <c:pt idx="65">
                  <c:v>-2.1107074178265219E-3</c:v>
                </c:pt>
                <c:pt idx="66">
                  <c:v>-2.5990798253953118E-3</c:v>
                </c:pt>
                <c:pt idx="67">
                  <c:v>-3.0900898543328261E-3</c:v>
                </c:pt>
                <c:pt idx="68">
                  <c:v>-3.5844903222999047E-3</c:v>
                </c:pt>
                <c:pt idx="69">
                  <c:v>-4.0831040236900913E-3</c:v>
                </c:pt>
                <c:pt idx="70">
                  <c:v>-4.5853906620627978E-3</c:v>
                </c:pt>
                <c:pt idx="71">
                  <c:v>-5.0908704842818802E-3</c:v>
                </c:pt>
                <c:pt idx="72">
                  <c:v>-5.5982444172931372E-3</c:v>
                </c:pt>
                <c:pt idx="73">
                  <c:v>-6.1063683046475026E-3</c:v>
                </c:pt>
                <c:pt idx="74">
                  <c:v>-6.6135954050846974E-3</c:v>
                </c:pt>
                <c:pt idx="75">
                  <c:v>-7.1191227892780278E-3</c:v>
                </c:pt>
                <c:pt idx="76">
                  <c:v>-7.6223712825279248E-3</c:v>
                </c:pt>
                <c:pt idx="77">
                  <c:v>-8.1228991695806441E-3</c:v>
                </c:pt>
                <c:pt idx="78">
                  <c:v>-8.6213823464768771E-3</c:v>
                </c:pt>
                <c:pt idx="79">
                  <c:v>-9.1185486942147644E-3</c:v>
                </c:pt>
                <c:pt idx="80">
                  <c:v>-9.6153229337761301E-3</c:v>
                </c:pt>
                <c:pt idx="81">
                  <c:v>-1.0111742901664278E-2</c:v>
                </c:pt>
                <c:pt idx="82">
                  <c:v>-1.0606697657479236E-2</c:v>
                </c:pt>
                <c:pt idx="83">
                  <c:v>-1.1098030281256147E-2</c:v>
                </c:pt>
                <c:pt idx="84">
                  <c:v>-1.1583844119343359E-2</c:v>
                </c:pt>
                <c:pt idx="85">
                  <c:v>-1.2063289348332007E-2</c:v>
                </c:pt>
                <c:pt idx="86">
                  <c:v>-1.2537657593724383E-2</c:v>
                </c:pt>
                <c:pt idx="87">
                  <c:v>-1.3011585001292477E-2</c:v>
                </c:pt>
                <c:pt idx="88">
                  <c:v>-1.349029036454874E-2</c:v>
                </c:pt>
                <c:pt idx="89">
                  <c:v>-1.3980585372017296E-2</c:v>
                </c:pt>
                <c:pt idx="90">
                  <c:v>-1.4485303521388326E-2</c:v>
                </c:pt>
                <c:pt idx="91">
                  <c:v>-1.5003266286771769E-2</c:v>
                </c:pt>
                <c:pt idx="92">
                  <c:v>-1.5527464015477888E-2</c:v>
                </c:pt>
                <c:pt idx="93">
                  <c:v>-1.6045909038262418E-2</c:v>
                </c:pt>
                <c:pt idx="94">
                  <c:v>-1.6545986433258553E-2</c:v>
                </c:pt>
                <c:pt idx="95">
                  <c:v>-1.7018921476397608E-2</c:v>
                </c:pt>
                <c:pt idx="96">
                  <c:v>-1.7466150514348373E-2</c:v>
                </c:pt>
                <c:pt idx="97">
                  <c:v>-1.7902316952718378E-2</c:v>
                </c:pt>
                <c:pt idx="98">
                  <c:v>-1.8351748207426355E-2</c:v>
                </c:pt>
                <c:pt idx="99">
                  <c:v>-1.8830779673795612E-2</c:v>
                </c:pt>
                <c:pt idx="100">
                  <c:v>-1.9304217097577608E-2</c:v>
                </c:pt>
                <c:pt idx="101">
                  <c:v>-1.9600230894394815E-2</c:v>
                </c:pt>
                <c:pt idx="102">
                  <c:v>-1.9293586401150531E-2</c:v>
                </c:pt>
                <c:pt idx="103">
                  <c:v>-1.7728645380589603E-2</c:v>
                </c:pt>
                <c:pt idx="104">
                  <c:v>-1.4560153552134988E-2</c:v>
                </c:pt>
                <c:pt idx="105">
                  <c:v>-1.0497146473207319E-2</c:v>
                </c:pt>
                <c:pt idx="106">
                  <c:v>-6.8219824215635287E-3</c:v>
                </c:pt>
                <c:pt idx="107">
                  <c:v>-4.1978905598864984E-3</c:v>
                </c:pt>
                <c:pt idx="108">
                  <c:v>-2.5490720131064091E-3</c:v>
                </c:pt>
                <c:pt idx="109">
                  <c:v>-1.5647182800068091E-3</c:v>
                </c:pt>
                <c:pt idx="110">
                  <c:v>-9.8153059540711835E-4</c:v>
                </c:pt>
                <c:pt idx="111">
                  <c:v>-6.3193199401543698E-4</c:v>
                </c:pt>
                <c:pt idx="112">
                  <c:v>-4.1680312633700253E-4</c:v>
                </c:pt>
                <c:pt idx="113">
                  <c:v>-2.8102253526847448E-4</c:v>
                </c:pt>
                <c:pt idx="114">
                  <c:v>-1.9321130607133827E-4</c:v>
                </c:pt>
                <c:pt idx="115">
                  <c:v>-1.3519099063004835E-4</c:v>
                </c:pt>
              </c:numCache>
            </c:numRef>
          </c:yVal>
          <c:smooth val="0"/>
          <c:extLst>
            <c:ext xmlns:c16="http://schemas.microsoft.com/office/drawing/2014/chart" uri="{C3380CC4-5D6E-409C-BE32-E72D297353CC}">
              <c16:uniqueId val="{00000001-7644-461B-9356-FF064F3F1E7D}"/>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ax val="5.000000000000001E-2"/>
          <c:min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M02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19049</xdr:colOff>
      <xdr:row>3</xdr:row>
      <xdr:rowOff>152400</xdr:rowOff>
    </xdr:from>
    <xdr:to>
      <xdr:col>14</xdr:col>
      <xdr:colOff>152400</xdr:colOff>
      <xdr:row>14</xdr:row>
      <xdr:rowOff>133350</xdr:rowOff>
    </xdr:to>
    <xdr:sp macro="" textlink="">
      <xdr:nvSpPr>
        <xdr:cNvPr id="2" name="TextBox 1">
          <a:extLst>
            <a:ext uri="{FF2B5EF4-FFF2-40B4-BE49-F238E27FC236}">
              <a16:creationId xmlns:a16="http://schemas.microsoft.com/office/drawing/2014/main" id="{AE4424B2-01D1-4684-97E0-38E08B81EF9B}"/>
            </a:ext>
          </a:extLst>
        </xdr:cNvPr>
        <xdr:cNvSpPr txBox="1"/>
      </xdr:nvSpPr>
      <xdr:spPr>
        <a:xfrm>
          <a:off x="6562724" y="723900"/>
          <a:ext cx="4400551"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7-3-2024)</a:t>
          </a:r>
          <a:endParaRPr lang="en-US">
            <a:effectLst/>
          </a:endParaRPr>
        </a:p>
        <a:p>
          <a:endParaRPr lang="en-US" sz="1100" b="1" u="sng"/>
        </a:p>
        <a:p>
          <a:r>
            <a:rPr lang="en-US" sz="1100"/>
            <a:t>List of general system parameters from </a:t>
          </a:r>
          <a:r>
            <a:rPr lang="en-US" sz="1100">
              <a:solidFill>
                <a:schemeClr val="dk1"/>
              </a:solidFill>
              <a:effectLst/>
              <a:latin typeface="+mn-lt"/>
              <a:ea typeface="+mn-ea"/>
              <a:cs typeface="+mn-cs"/>
            </a:rPr>
            <a:t>Table 6.1 &amp; 6.2 of </a:t>
          </a:r>
        </a:p>
        <a:p>
          <a:r>
            <a:rPr lang="en-US" sz="1100" i="1">
              <a:solidFill>
                <a:schemeClr val="dk1"/>
              </a:solidFill>
              <a:effectLst/>
              <a:latin typeface="+mn-lt"/>
              <a:ea typeface="+mn-ea"/>
              <a:cs typeface="+mn-cs"/>
            </a:rPr>
            <a:t>ISIS-TANGO-RRA-SD-0003_2.0_TANGO Nitro Instrument Design Definition</a:t>
          </a:r>
          <a:r>
            <a:rPr lang="en-US" sz="1100" i="0">
              <a:solidFill>
                <a:schemeClr val="dk1"/>
              </a:solidFill>
              <a:effectLst/>
              <a:latin typeface="+mn-lt"/>
              <a:ea typeface="+mn-ea"/>
              <a:cs typeface="+mn-cs"/>
            </a:rPr>
            <a:t>.</a:t>
          </a:r>
        </a:p>
        <a:p>
          <a:r>
            <a:rPr lang="en-US" sz="1100" i="0">
              <a:solidFill>
                <a:schemeClr val="dk1"/>
              </a:solidFill>
              <a:effectLst/>
              <a:latin typeface="+mn-lt"/>
              <a:ea typeface="+mn-ea"/>
              <a:cs typeface="+mn-cs"/>
            </a:rPr>
            <a:t>A few values are slightly different/more</a:t>
          </a:r>
          <a:r>
            <a:rPr lang="en-US" sz="1100" i="0" baseline="0">
              <a:solidFill>
                <a:schemeClr val="dk1"/>
              </a:solidFill>
              <a:effectLst/>
              <a:latin typeface="+mn-lt"/>
              <a:ea typeface="+mn-ea"/>
              <a:cs typeface="+mn-cs"/>
            </a:rPr>
            <a:t> precise and accordinly updated compared to the tables in the Design Definition (here spectral oversampling does not include pixel binning for each sample, which is 3-4 pixels, so total spectral oversampling is 11-12 pixels, see values in the relevant table of the "Dispersion" tab of this excel file.</a:t>
          </a:r>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476249</xdr:colOff>
      <xdr:row>3</xdr:row>
      <xdr:rowOff>142876</xdr:rowOff>
    </xdr:from>
    <xdr:to>
      <xdr:col>22</xdr:col>
      <xdr:colOff>297656</xdr:colOff>
      <xdr:row>16</xdr:row>
      <xdr:rowOff>107157</xdr:rowOff>
    </xdr:to>
    <xdr:sp macro="" textlink="">
      <xdr:nvSpPr>
        <xdr:cNvPr id="2" name="TextBox 1">
          <a:extLst>
            <a:ext uri="{FF2B5EF4-FFF2-40B4-BE49-F238E27FC236}">
              <a16:creationId xmlns:a16="http://schemas.microsoft.com/office/drawing/2014/main" id="{4B2DE588-4C2D-145D-3F93-D21C0EEC5E8A}"/>
            </a:ext>
          </a:extLst>
        </xdr:cNvPr>
        <xdr:cNvSpPr txBox="1"/>
      </xdr:nvSpPr>
      <xdr:spPr>
        <a:xfrm>
          <a:off x="11751468" y="714376"/>
          <a:ext cx="4071938" cy="2464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7-3-2024)</a:t>
          </a:r>
          <a:endParaRPr lang="en-US">
            <a:effectLst/>
          </a:endParaRPr>
        </a:p>
        <a:p>
          <a:endParaRPr lang="en-US" sz="1100" b="0" u="none"/>
        </a:p>
        <a:p>
          <a:r>
            <a:rPr lang="en-US" sz="1100" b="0" u="none"/>
            <a:t>Nominal and toleranced</a:t>
          </a:r>
          <a:r>
            <a:rPr lang="en-US" sz="1100" b="0" u="none" baseline="0"/>
            <a:t> spectral resolution data (ISRF FWHM).</a:t>
          </a:r>
        </a:p>
        <a:p>
          <a:endParaRPr lang="en-US" sz="1100" b="0" u="none" baseline="0"/>
        </a:p>
        <a:p>
          <a:r>
            <a:rPr lang="en-US" sz="1100">
              <a:solidFill>
                <a:schemeClr val="dk1"/>
              </a:solidFill>
              <a:effectLst/>
              <a:latin typeface="+mn-lt"/>
              <a:ea typeface="+mn-ea"/>
              <a:cs typeface="+mn-cs"/>
            </a:rPr>
            <a:t>2 separate</a:t>
          </a:r>
          <a:r>
            <a:rPr lang="en-US" sz="1100" baseline="0">
              <a:solidFill>
                <a:schemeClr val="dk1"/>
              </a:solidFill>
              <a:effectLst/>
              <a:latin typeface="+mn-lt"/>
              <a:ea typeface="+mn-ea"/>
              <a:cs typeface="+mn-cs"/>
            </a:rPr>
            <a:t> calculations are done</a:t>
          </a:r>
          <a:r>
            <a:rPr lang="en-US" sz="1100">
              <a:solidFill>
                <a:schemeClr val="dk1"/>
              </a:solidFill>
              <a:effectLst/>
              <a:latin typeface="+mn-lt"/>
              <a:ea typeface="+mn-ea"/>
              <a:cs typeface="+mn-cs"/>
            </a:rPr>
            <a:t> using a high spatial sampling of the convolution of the contributors (+/-125um in 1 nm steps, on the detector), and a Low sampling (+/-50um, with 50nm steps). </a:t>
          </a:r>
        </a:p>
        <a:p>
          <a:r>
            <a:rPr lang="en-US" sz="1100">
              <a:solidFill>
                <a:schemeClr val="dk1"/>
              </a:solidFill>
              <a:effectLst/>
              <a:latin typeface="+mn-lt"/>
              <a:ea typeface="+mn-ea"/>
              <a:cs typeface="+mn-cs"/>
            </a:rPr>
            <a:t>The low sampling seemed sufficient and gave a more reasonable file size, so that is what is shared by zip file (only Nadir and Full Swath ACT, for all 5 wavelengths, using toleranced mean+2*sigma results). We can share more data from more field points, the nominal or mean results, and higher sampling, if necessary.</a:t>
          </a:r>
        </a:p>
        <a:p>
          <a:endParaRPr lang="en-US" sz="1100" b="0" u="none"/>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35719</xdr:colOff>
      <xdr:row>4</xdr:row>
      <xdr:rowOff>95249</xdr:rowOff>
    </xdr:from>
    <xdr:to>
      <xdr:col>33</xdr:col>
      <xdr:colOff>585788</xdr:colOff>
      <xdr:row>24</xdr:row>
      <xdr:rowOff>4762</xdr:rowOff>
    </xdr:to>
    <xdr:graphicFrame macro="">
      <xdr:nvGraphicFramePr>
        <xdr:cNvPr id="2" name="Chart 1">
          <a:extLst>
            <a:ext uri="{FF2B5EF4-FFF2-40B4-BE49-F238E27FC236}">
              <a16:creationId xmlns:a16="http://schemas.microsoft.com/office/drawing/2014/main" id="{7356CB55-0D82-883F-464C-5181B3DF1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4762</xdr:colOff>
      <xdr:row>24</xdr:row>
      <xdr:rowOff>73818</xdr:rowOff>
    </xdr:from>
    <xdr:to>
      <xdr:col>33</xdr:col>
      <xdr:colOff>554831</xdr:colOff>
      <xdr:row>43</xdr:row>
      <xdr:rowOff>173831</xdr:rowOff>
    </xdr:to>
    <xdr:graphicFrame macro="">
      <xdr:nvGraphicFramePr>
        <xdr:cNvPr id="3" name="Chart 2">
          <a:extLst>
            <a:ext uri="{FF2B5EF4-FFF2-40B4-BE49-F238E27FC236}">
              <a16:creationId xmlns:a16="http://schemas.microsoft.com/office/drawing/2014/main" id="{63EF16AC-B4B5-4653-A6D6-B20F07B8F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7143</xdr:colOff>
      <xdr:row>44</xdr:row>
      <xdr:rowOff>76200</xdr:rowOff>
    </xdr:from>
    <xdr:to>
      <xdr:col>33</xdr:col>
      <xdr:colOff>557212</xdr:colOff>
      <xdr:row>63</xdr:row>
      <xdr:rowOff>176213</xdr:rowOff>
    </xdr:to>
    <xdr:graphicFrame macro="">
      <xdr:nvGraphicFramePr>
        <xdr:cNvPr id="4" name="Chart 3">
          <a:extLst>
            <a:ext uri="{FF2B5EF4-FFF2-40B4-BE49-F238E27FC236}">
              <a16:creationId xmlns:a16="http://schemas.microsoft.com/office/drawing/2014/main" id="{6B4C9F13-F628-488B-B760-2214EDA54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176211</xdr:colOff>
      <xdr:row>3</xdr:row>
      <xdr:rowOff>76201</xdr:rowOff>
    </xdr:from>
    <xdr:to>
      <xdr:col>23</xdr:col>
      <xdr:colOff>592930</xdr:colOff>
      <xdr:row>22</xdr:row>
      <xdr:rowOff>154781</xdr:rowOff>
    </xdr:to>
    <xdr:sp macro="" textlink="">
      <xdr:nvSpPr>
        <xdr:cNvPr id="5" name="TextBox 4">
          <a:extLst>
            <a:ext uri="{FF2B5EF4-FFF2-40B4-BE49-F238E27FC236}">
              <a16:creationId xmlns:a16="http://schemas.microsoft.com/office/drawing/2014/main" id="{69F2437F-FC61-4C4B-B4D4-4DAEAA456E06}"/>
            </a:ext>
          </a:extLst>
        </xdr:cNvPr>
        <xdr:cNvSpPr txBox="1"/>
      </xdr:nvSpPr>
      <xdr:spPr>
        <a:xfrm>
          <a:off x="12796836" y="647701"/>
          <a:ext cx="4060032" cy="3698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READ ME: </a:t>
          </a:r>
          <a:r>
            <a:rPr lang="en-US" sz="1100" b="0" u="none"/>
            <a:t>	(Date: 7-3-2024)</a:t>
          </a:r>
          <a:endParaRPr lang="en-US" sz="1100" b="1" u="sng"/>
        </a:p>
        <a:p>
          <a:endParaRPr lang="en-US" sz="1100" b="1" u="sng"/>
        </a:p>
        <a:p>
          <a:r>
            <a:rPr lang="en-US" sz="1100">
              <a:solidFill>
                <a:schemeClr val="dk1"/>
              </a:solidFill>
              <a:effectLst/>
              <a:latin typeface="+mn-lt"/>
              <a:ea typeface="+mn-ea"/>
              <a:cs typeface="+mn-cs"/>
            </a:rPr>
            <a:t>Mueller Matrix</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 for the computed field</a:t>
          </a:r>
          <a:r>
            <a:rPr lang="en-US" sz="1100" baseline="0">
              <a:solidFill>
                <a:schemeClr val="dk1"/>
              </a:solidFill>
              <a:effectLst/>
              <a:latin typeface="+mn-lt"/>
              <a:ea typeface="+mn-ea"/>
              <a:cs typeface="+mn-cs"/>
            </a:rPr>
            <a:t> points at </a:t>
          </a:r>
          <a:r>
            <a:rPr lang="en-US" sz="1100">
              <a:solidFill>
                <a:schemeClr val="dk1"/>
              </a:solidFill>
              <a:effectLst/>
              <a:latin typeface="+mn-lt"/>
              <a:ea typeface="+mn-ea"/>
              <a:cs typeface="+mn-cs"/>
            </a:rPr>
            <a:t>0, 70%, 100% of full swath, calculated from the Nominal optical model. </a:t>
          </a:r>
        </a:p>
        <a:p>
          <a:r>
            <a:rPr lang="en-US" sz="1100">
              <a:solidFill>
                <a:schemeClr val="dk1"/>
              </a:solidFill>
              <a:effectLst/>
              <a:latin typeface="+mn-lt"/>
              <a:ea typeface="+mn-ea"/>
              <a:cs typeface="+mn-cs"/>
            </a:rPr>
            <a:t>The ALT variation is negligible, so can be ignored (matlab data files with full data are available if needed).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Caveats on the data:</a:t>
          </a:r>
        </a:p>
        <a:p>
          <a:r>
            <a:rPr lang="en-US" sz="1100">
              <a:solidFill>
                <a:schemeClr val="dk1"/>
              </a:solidFill>
              <a:effectLst/>
              <a:latin typeface="+mn-lt"/>
              <a:ea typeface="+mn-ea"/>
              <a:cs typeface="+mn-cs"/>
            </a:rPr>
            <a:t>- the grating performance is modelled by a coating, which represents the performance either for Nadir or for full swath, there is no interpolation done in between by Zemax. The data for 70% swath is determined by averaging the results for that field point from the pupil-averaged calculations using the Nadir grating performance and the Full Swath grating performance (according to linearly expected ratio of 30/70).</a:t>
          </a:r>
        </a:p>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data originates from simulations by Zeiss on the manufactured grating (using measured AFM data). We now have optical measurements done by ESA, which show some differences (PS is red-shifted for example). We can follow-up with an update on this once the data is properly analyzed.</a:t>
          </a:r>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28</xdr:row>
      <xdr:rowOff>76200</xdr:rowOff>
    </xdr:from>
    <xdr:to>
      <xdr:col>13</xdr:col>
      <xdr:colOff>66674</xdr:colOff>
      <xdr:row>35</xdr:row>
      <xdr:rowOff>161925</xdr:rowOff>
    </xdr:to>
    <xdr:sp macro="" textlink="">
      <xdr:nvSpPr>
        <xdr:cNvPr id="2" name="TextBox 1">
          <a:extLst>
            <a:ext uri="{FF2B5EF4-FFF2-40B4-BE49-F238E27FC236}">
              <a16:creationId xmlns:a16="http://schemas.microsoft.com/office/drawing/2014/main" id="{564EC5EA-599A-476C-BD0A-5A5B6CA969CA}"/>
            </a:ext>
          </a:extLst>
        </xdr:cNvPr>
        <xdr:cNvSpPr txBox="1"/>
      </xdr:nvSpPr>
      <xdr:spPr>
        <a:xfrm>
          <a:off x="4343399" y="5429250"/>
          <a:ext cx="9458325"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7-3-2024)</a:t>
          </a:r>
          <a:endParaRPr lang="en-US">
            <a:effectLst/>
          </a:endParaRPr>
        </a:p>
        <a:p>
          <a:endParaRPr lang="en-US" sz="1100" b="1" u="sng"/>
        </a:p>
        <a:p>
          <a:r>
            <a:rPr lang="en-US" sz="1100">
              <a:solidFill>
                <a:schemeClr val="dk1"/>
              </a:solidFill>
              <a:effectLst/>
              <a:latin typeface="+mn-lt"/>
              <a:ea typeface="+mn-ea"/>
              <a:cs typeface="+mn-cs"/>
            </a:rPr>
            <a:t>Nominal Spectral Smile</a:t>
          </a:r>
          <a:r>
            <a:rPr lang="en-US" sz="1100" baseline="0">
              <a:solidFill>
                <a:schemeClr val="dk1"/>
              </a:solidFill>
              <a:effectLst/>
              <a:latin typeface="+mn-lt"/>
              <a:ea typeface="+mn-ea"/>
              <a:cs typeface="+mn-cs"/>
            </a:rPr>
            <a:t> data: </a:t>
          </a:r>
          <a:r>
            <a:rPr lang="en-US" sz="1100">
              <a:solidFill>
                <a:schemeClr val="dk1"/>
              </a:solidFill>
              <a:effectLst/>
              <a:latin typeface="+mn-lt"/>
              <a:ea typeface="+mn-ea"/>
              <a:cs typeface="+mn-cs"/>
            </a:rPr>
            <a:t>Spot centroid positions in X/ACT and Y/ALT for a list of ACT positions. The Y/ALT centroid is used to determine the spectral smile. The data from Figure 6.7 of </a:t>
          </a:r>
          <a:r>
            <a:rPr lang="en-US" sz="1100" i="1">
              <a:solidFill>
                <a:schemeClr val="dk1"/>
              </a:solidFill>
              <a:effectLst/>
              <a:latin typeface="+mn-lt"/>
              <a:ea typeface="+mn-ea"/>
              <a:cs typeface="+mn-cs"/>
            </a:rPr>
            <a:t>ISIS-TANGO-RRA-SD-0003_2.0_TANGO Nitro Instrument Design Definition </a:t>
          </a:r>
          <a:r>
            <a:rPr lang="en-US" sz="1100">
              <a:solidFill>
                <a:schemeClr val="dk1"/>
              </a:solidFill>
              <a:effectLst/>
              <a:latin typeface="+mn-lt"/>
              <a:ea typeface="+mn-ea"/>
              <a:cs typeface="+mn-cs"/>
            </a:rPr>
            <a:t>corresponds to the “delta from 0” columns that are colored for each wavelength. </a:t>
          </a:r>
        </a:p>
        <a:p>
          <a:r>
            <a:rPr lang="en-US" sz="1100">
              <a:solidFill>
                <a:schemeClr val="dk1"/>
              </a:solidFill>
              <a:effectLst/>
              <a:latin typeface="+mn-lt"/>
              <a:ea typeface="+mn-ea"/>
              <a:cs typeface="+mn-cs"/>
            </a:rPr>
            <a:t>The X/ACT centroid data is left included for reference. </a:t>
          </a:r>
        </a:p>
        <a:p>
          <a:r>
            <a:rPr lang="en-US" sz="1100">
              <a:solidFill>
                <a:schemeClr val="dk1"/>
              </a:solidFill>
              <a:effectLst/>
              <a:latin typeface="+mn-lt"/>
              <a:ea typeface="+mn-ea"/>
              <a:cs typeface="+mn-cs"/>
            </a:rPr>
            <a:t>The ACT positions are normalized to 1, the small table om the left shows</a:t>
          </a:r>
          <a:r>
            <a:rPr lang="en-US" sz="1100" baseline="0">
              <a:solidFill>
                <a:schemeClr val="dk1"/>
              </a:solidFill>
              <a:effectLst/>
              <a:latin typeface="+mn-lt"/>
              <a:ea typeface="+mn-ea"/>
              <a:cs typeface="+mn-cs"/>
            </a:rPr>
            <a:t> the</a:t>
          </a:r>
          <a:r>
            <a:rPr lang="en-US" sz="1100">
              <a:solidFill>
                <a:schemeClr val="dk1"/>
              </a:solidFill>
              <a:effectLst/>
              <a:latin typeface="+mn-lt"/>
              <a:ea typeface="+mn-ea"/>
              <a:cs typeface="+mn-cs"/>
            </a:rPr>
            <a:t> full field values that correspond to a normalized value of 1 (~4.95 mm at detector, 7.7mm at the slit, 1.7206deg field angle).</a:t>
          </a:r>
          <a:endParaRPr lang="en-US" sz="110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6</xdr:row>
      <xdr:rowOff>1</xdr:rowOff>
    </xdr:from>
    <xdr:to>
      <xdr:col>16</xdr:col>
      <xdr:colOff>171450</xdr:colOff>
      <xdr:row>13</xdr:row>
      <xdr:rowOff>95251</xdr:rowOff>
    </xdr:to>
    <xdr:sp macro="" textlink="">
      <xdr:nvSpPr>
        <xdr:cNvPr id="2" name="TextBox 1">
          <a:extLst>
            <a:ext uri="{FF2B5EF4-FFF2-40B4-BE49-F238E27FC236}">
              <a16:creationId xmlns:a16="http://schemas.microsoft.com/office/drawing/2014/main" id="{F48B3111-BC6F-4F1A-B585-369A7E55C4A5}"/>
            </a:ext>
          </a:extLst>
        </xdr:cNvPr>
        <xdr:cNvSpPr txBox="1"/>
      </xdr:nvSpPr>
      <xdr:spPr>
        <a:xfrm>
          <a:off x="6305550" y="1152526"/>
          <a:ext cx="504825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7-3-2024)</a:t>
          </a:r>
          <a:endParaRPr lang="en-US">
            <a:effectLst/>
          </a:endParaRPr>
        </a:p>
        <a:p>
          <a:endParaRPr lang="en-US" sz="1100" b="0" u="none"/>
        </a:p>
        <a:p>
          <a:r>
            <a:rPr lang="en-US" sz="1100" b="0" u="none"/>
            <a:t>Nominal</a:t>
          </a:r>
          <a:r>
            <a:rPr lang="en-US" sz="1100" b="0" u="none" baseline="0"/>
            <a:t> data of the </a:t>
          </a:r>
          <a:r>
            <a:rPr lang="en-US" sz="1100">
              <a:solidFill>
                <a:schemeClr val="dk1"/>
              </a:solidFill>
              <a:effectLst/>
              <a:latin typeface="+mn-lt"/>
              <a:ea typeface="+mn-ea"/>
              <a:cs typeface="+mn-cs"/>
            </a:rPr>
            <a:t>dispersion and oversampling data corresponding to Figure 6.6 of </a:t>
          </a:r>
        </a:p>
        <a:p>
          <a:r>
            <a:rPr lang="en-US" sz="1100" i="1" u="none">
              <a:solidFill>
                <a:schemeClr val="dk1"/>
              </a:solidFill>
              <a:effectLst/>
              <a:latin typeface="+mn-lt"/>
              <a:ea typeface="+mn-ea"/>
              <a:cs typeface="+mn-cs"/>
            </a:rPr>
            <a:t>ISIS-TANGO-RRA-SD-0003_2.0_TANGO Nitro Instrument Design Definition</a:t>
          </a:r>
          <a:r>
            <a:rPr lang="en-US" sz="1100">
              <a:solidFill>
                <a:schemeClr val="dk1"/>
              </a:solidFill>
              <a:effectLst/>
              <a:latin typeface="+mn-lt"/>
              <a:ea typeface="+mn-ea"/>
              <a:cs typeface="+mn-cs"/>
            </a:rPr>
            <a:t>, for the 5 wavelengths and 7 slit field positions (symmetrical identical data for the latter).</a:t>
          </a:r>
          <a:endParaRPr lang="en-US" sz="1100" b="0" u="none"/>
        </a:p>
        <a:p>
          <a:endParaRPr lang="en-US" sz="110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14969</xdr:colOff>
      <xdr:row>3</xdr:row>
      <xdr:rowOff>186417</xdr:rowOff>
    </xdr:from>
    <xdr:to>
      <xdr:col>9</xdr:col>
      <xdr:colOff>341544</xdr:colOff>
      <xdr:row>13</xdr:row>
      <xdr:rowOff>110286</xdr:rowOff>
    </xdr:to>
    <xdr:pic>
      <xdr:nvPicPr>
        <xdr:cNvPr id="2" name="Picture 1">
          <a:extLst>
            <a:ext uri="{FF2B5EF4-FFF2-40B4-BE49-F238E27FC236}">
              <a16:creationId xmlns:a16="http://schemas.microsoft.com/office/drawing/2014/main" id="{30F59F81-C78C-92CE-F664-D95413398AA7}"/>
            </a:ext>
          </a:extLst>
        </xdr:cNvPr>
        <xdr:cNvPicPr>
          <a:picLocks noChangeAspect="1"/>
        </xdr:cNvPicPr>
      </xdr:nvPicPr>
      <xdr:blipFill>
        <a:blip xmlns:r="http://schemas.openxmlformats.org/officeDocument/2006/relationships" r:embed="rId1"/>
        <a:stretch>
          <a:fillRect/>
        </a:stretch>
      </xdr:blipFill>
      <xdr:spPr>
        <a:xfrm>
          <a:off x="7396844" y="1329417"/>
          <a:ext cx="2764975" cy="1828869"/>
        </a:xfrm>
        <a:prstGeom prst="rect">
          <a:avLst/>
        </a:prstGeom>
      </xdr:spPr>
    </xdr:pic>
    <xdr:clientData/>
  </xdr:twoCellAnchor>
  <xdr:twoCellAnchor editAs="oneCell">
    <xdr:from>
      <xdr:col>5</xdr:col>
      <xdr:colOff>27215</xdr:colOff>
      <xdr:row>14</xdr:row>
      <xdr:rowOff>178254</xdr:rowOff>
    </xdr:from>
    <xdr:to>
      <xdr:col>15</xdr:col>
      <xdr:colOff>228776</xdr:colOff>
      <xdr:row>39</xdr:row>
      <xdr:rowOff>96735</xdr:rowOff>
    </xdr:to>
    <xdr:pic>
      <xdr:nvPicPr>
        <xdr:cNvPr id="3" name="Picture 2">
          <a:extLst>
            <a:ext uri="{FF2B5EF4-FFF2-40B4-BE49-F238E27FC236}">
              <a16:creationId xmlns:a16="http://schemas.microsoft.com/office/drawing/2014/main" id="{315DE7C9-C0D7-A6F6-2A6E-B17C573E85F8}"/>
            </a:ext>
            <a:ext uri="{147F2762-F138-4A5C-976F-8EAC2B608ADB}">
              <a16:predDERef xmlns:a16="http://schemas.microsoft.com/office/drawing/2014/main" pred="{30F59F81-C78C-92CE-F664-D95413398AA7}"/>
            </a:ext>
          </a:extLst>
        </xdr:cNvPr>
        <xdr:cNvPicPr>
          <a:picLocks noChangeAspect="1"/>
        </xdr:cNvPicPr>
      </xdr:nvPicPr>
      <xdr:blipFill>
        <a:blip xmlns:r="http://schemas.openxmlformats.org/officeDocument/2006/relationships" r:embed="rId2"/>
        <a:stretch>
          <a:fillRect/>
        </a:stretch>
      </xdr:blipFill>
      <xdr:spPr>
        <a:xfrm>
          <a:off x="7409090" y="3416754"/>
          <a:ext cx="6297561" cy="4871481"/>
        </a:xfrm>
        <a:prstGeom prst="rect">
          <a:avLst/>
        </a:prstGeom>
      </xdr:spPr>
    </xdr:pic>
    <xdr:clientData/>
  </xdr:twoCellAnchor>
  <xdr:twoCellAnchor editAs="oneCell">
    <xdr:from>
      <xdr:col>0</xdr:col>
      <xdr:colOff>76200</xdr:colOff>
      <xdr:row>70</xdr:row>
      <xdr:rowOff>123825</xdr:rowOff>
    </xdr:from>
    <xdr:to>
      <xdr:col>1</xdr:col>
      <xdr:colOff>1305615</xdr:colOff>
      <xdr:row>105</xdr:row>
      <xdr:rowOff>96177</xdr:rowOff>
    </xdr:to>
    <xdr:pic>
      <xdr:nvPicPr>
        <xdr:cNvPr id="4" name="Picture 3">
          <a:extLst>
            <a:ext uri="{FF2B5EF4-FFF2-40B4-BE49-F238E27FC236}">
              <a16:creationId xmlns:a16="http://schemas.microsoft.com/office/drawing/2014/main" id="{A30A044C-69D0-6787-EA3B-681C00C3632B}"/>
            </a:ext>
          </a:extLst>
        </xdr:cNvPr>
        <xdr:cNvPicPr>
          <a:picLocks noChangeAspect="1"/>
        </xdr:cNvPicPr>
      </xdr:nvPicPr>
      <xdr:blipFill>
        <a:blip xmlns:r="http://schemas.openxmlformats.org/officeDocument/2006/relationships" r:embed="rId3"/>
        <a:stretch>
          <a:fillRect/>
        </a:stretch>
      </xdr:blipFill>
      <xdr:spPr>
        <a:xfrm>
          <a:off x="76200" y="13268325"/>
          <a:ext cx="4944165" cy="6639852"/>
        </a:xfrm>
        <a:prstGeom prst="rect">
          <a:avLst/>
        </a:prstGeom>
      </xdr:spPr>
    </xdr:pic>
    <xdr:clientData/>
  </xdr:twoCellAnchor>
  <xdr:twoCellAnchor editAs="oneCell">
    <xdr:from>
      <xdr:col>0</xdr:col>
      <xdr:colOff>76200</xdr:colOff>
      <xdr:row>105</xdr:row>
      <xdr:rowOff>123825</xdr:rowOff>
    </xdr:from>
    <xdr:to>
      <xdr:col>1</xdr:col>
      <xdr:colOff>1229404</xdr:colOff>
      <xdr:row>115</xdr:row>
      <xdr:rowOff>124091</xdr:rowOff>
    </xdr:to>
    <xdr:pic>
      <xdr:nvPicPr>
        <xdr:cNvPr id="5" name="Picture 4">
          <a:extLst>
            <a:ext uri="{FF2B5EF4-FFF2-40B4-BE49-F238E27FC236}">
              <a16:creationId xmlns:a16="http://schemas.microsoft.com/office/drawing/2014/main" id="{203B555D-DD05-7268-FDF9-4F1494A0B542}"/>
            </a:ext>
          </a:extLst>
        </xdr:cNvPr>
        <xdr:cNvPicPr>
          <a:picLocks noChangeAspect="1"/>
        </xdr:cNvPicPr>
      </xdr:nvPicPr>
      <xdr:blipFill>
        <a:blip xmlns:r="http://schemas.openxmlformats.org/officeDocument/2006/relationships" r:embed="rId4"/>
        <a:stretch>
          <a:fillRect/>
        </a:stretch>
      </xdr:blipFill>
      <xdr:spPr>
        <a:xfrm>
          <a:off x="76200" y="19935825"/>
          <a:ext cx="4867954" cy="1905266"/>
        </a:xfrm>
        <a:prstGeom prst="rect">
          <a:avLst/>
        </a:prstGeom>
      </xdr:spPr>
    </xdr:pic>
    <xdr:clientData/>
  </xdr:twoCellAnchor>
  <xdr:twoCellAnchor editAs="oneCell">
    <xdr:from>
      <xdr:col>0</xdr:col>
      <xdr:colOff>38100</xdr:colOff>
      <xdr:row>48</xdr:row>
      <xdr:rowOff>133350</xdr:rowOff>
    </xdr:from>
    <xdr:to>
      <xdr:col>1</xdr:col>
      <xdr:colOff>1324673</xdr:colOff>
      <xdr:row>70</xdr:row>
      <xdr:rowOff>86303</xdr:rowOff>
    </xdr:to>
    <xdr:pic>
      <xdr:nvPicPr>
        <xdr:cNvPr id="6" name="Picture 5">
          <a:extLst>
            <a:ext uri="{FF2B5EF4-FFF2-40B4-BE49-F238E27FC236}">
              <a16:creationId xmlns:a16="http://schemas.microsoft.com/office/drawing/2014/main" id="{A5FAE582-B408-0AC8-E86A-40395806DBFA}"/>
            </a:ext>
          </a:extLst>
        </xdr:cNvPr>
        <xdr:cNvPicPr>
          <a:picLocks noChangeAspect="1"/>
        </xdr:cNvPicPr>
      </xdr:nvPicPr>
      <xdr:blipFill>
        <a:blip xmlns:r="http://schemas.openxmlformats.org/officeDocument/2006/relationships" r:embed="rId5"/>
        <a:stretch>
          <a:fillRect/>
        </a:stretch>
      </xdr:blipFill>
      <xdr:spPr>
        <a:xfrm>
          <a:off x="38100" y="9086850"/>
          <a:ext cx="5001323" cy="414395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37BC9-85F3-4795-99CC-1E92AD39F388}" name="Table1" displayName="Table1" ref="C6:F19" totalsRowShown="0">
  <autoFilter ref="C6:F19" xr:uid="{AB737BC9-85F3-4795-99CC-1E92AD39F388}"/>
  <tableColumns count="4">
    <tableColumn id="1" xr3:uid="{2F4A39E3-C53C-42EE-8440-3E1E9E5211F0}" name="Parameter"/>
    <tableColumn id="2" xr3:uid="{A64FE152-C683-438D-97F2-51FD73B7957B}" name="Unit"/>
    <tableColumn id="3" xr3:uid="{A0B5A425-5CDD-48DF-B04D-23D2B10C6068}" name="ACT"/>
    <tableColumn id="4" xr3:uid="{7000EE93-0460-4D8D-B978-FC393F448BE6}" name="ALT/spectr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2B5B63-A8AC-4814-AB17-A78D1BA9701B}" name="Table2" displayName="Table2" ref="C22:E31" totalsRowShown="0">
  <autoFilter ref="C22:E31" xr:uid="{2A2B5B63-A8AC-4814-AB17-A78D1BA9701B}"/>
  <tableColumns count="3">
    <tableColumn id="1" xr3:uid="{15B5846F-D7EA-4F53-BB37-2227D0AF5C74}" name="Parameter"/>
    <tableColumn id="2" xr3:uid="{38AE22A7-ABE7-45B3-86A3-9342370FFD5D}" name="Unit"/>
    <tableColumn id="3" xr3:uid="{610F6EDC-6001-4613-9728-88F5A59E7265}" name="Value"/>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562F-E99C-4861-87DC-8DD0DF75B07C}">
  <dimension ref="A1:K31"/>
  <sheetViews>
    <sheetView workbookViewId="0">
      <selection activeCell="L37" sqref="L37"/>
    </sheetView>
  </sheetViews>
  <sheetFormatPr defaultRowHeight="15" x14ac:dyDescent="0.25"/>
  <cols>
    <col min="1" max="1" width="19.7109375" bestFit="1" customWidth="1"/>
    <col min="2" max="2" width="12" customWidth="1"/>
    <col min="3" max="3" width="22.7109375" bestFit="1" customWidth="1"/>
    <col min="4" max="4" width="10.140625" bestFit="1" customWidth="1"/>
    <col min="5" max="5" width="10.140625" customWidth="1"/>
    <col min="6" max="6" width="14.28515625" bestFit="1" customWidth="1"/>
  </cols>
  <sheetData>
    <row r="1" spans="1:6" s="131" customFormat="1" x14ac:dyDescent="0.25">
      <c r="A1" s="133" t="s">
        <v>0</v>
      </c>
      <c r="B1" s="132">
        <v>45358</v>
      </c>
    </row>
    <row r="2" spans="1:6" s="131" customFormat="1" x14ac:dyDescent="0.25">
      <c r="A2" s="133" t="s">
        <v>1</v>
      </c>
      <c r="B2" s="132">
        <v>45358</v>
      </c>
    </row>
    <row r="3" spans="1:6" s="131" customFormat="1" x14ac:dyDescent="0.25">
      <c r="A3" s="133" t="s">
        <v>2</v>
      </c>
      <c r="B3" s="131" t="s">
        <v>3</v>
      </c>
    </row>
    <row r="5" spans="1:6" x14ac:dyDescent="0.25">
      <c r="C5" s="61" t="s">
        <v>4</v>
      </c>
    </row>
    <row r="6" spans="1:6" x14ac:dyDescent="0.25">
      <c r="C6" t="s">
        <v>5</v>
      </c>
      <c r="D6" t="s">
        <v>6</v>
      </c>
      <c r="E6" t="s">
        <v>7</v>
      </c>
      <c r="F6" t="s">
        <v>8</v>
      </c>
    </row>
    <row r="7" spans="1:6" x14ac:dyDescent="0.25">
      <c r="C7" t="s">
        <v>9</v>
      </c>
      <c r="D7" t="s">
        <v>10</v>
      </c>
      <c r="E7">
        <v>3.44</v>
      </c>
      <c r="F7">
        <v>1.7000000000000001E-2</v>
      </c>
    </row>
    <row r="8" spans="1:6" x14ac:dyDescent="0.25">
      <c r="C8" t="s">
        <v>11</v>
      </c>
      <c r="D8" t="s">
        <v>12</v>
      </c>
      <c r="E8">
        <v>53.2</v>
      </c>
      <c r="F8">
        <v>36.1</v>
      </c>
    </row>
    <row r="9" spans="1:6" x14ac:dyDescent="0.25">
      <c r="C9" t="s">
        <v>13</v>
      </c>
      <c r="D9" t="s">
        <v>12</v>
      </c>
      <c r="E9">
        <v>256.5</v>
      </c>
      <c r="F9">
        <v>252.4</v>
      </c>
    </row>
    <row r="10" spans="1:6" x14ac:dyDescent="0.25">
      <c r="C10" t="s">
        <v>14</v>
      </c>
      <c r="D10" t="s">
        <v>15</v>
      </c>
      <c r="E10" s="130">
        <v>4.8011999999999997</v>
      </c>
      <c r="F10" s="130">
        <v>7.0751999999999997</v>
      </c>
    </row>
    <row r="11" spans="1:6" x14ac:dyDescent="0.25">
      <c r="C11" t="s">
        <v>16</v>
      </c>
      <c r="D11" t="s">
        <v>12</v>
      </c>
      <c r="E11">
        <v>70</v>
      </c>
      <c r="F11">
        <v>70</v>
      </c>
    </row>
    <row r="12" spans="1:6" x14ac:dyDescent="0.25">
      <c r="C12" t="s">
        <v>17</v>
      </c>
      <c r="D12" t="s">
        <v>12</v>
      </c>
      <c r="E12">
        <v>45</v>
      </c>
      <c r="F12">
        <v>45</v>
      </c>
    </row>
    <row r="13" spans="1:6" x14ac:dyDescent="0.25">
      <c r="C13" t="s">
        <v>18</v>
      </c>
      <c r="D13" t="s">
        <v>15</v>
      </c>
      <c r="E13">
        <v>3.1</v>
      </c>
      <c r="F13">
        <v>3.8</v>
      </c>
    </row>
    <row r="14" spans="1:6" x14ac:dyDescent="0.25">
      <c r="C14" t="s">
        <v>19</v>
      </c>
      <c r="D14" t="s">
        <v>12</v>
      </c>
      <c r="E14">
        <v>15.4</v>
      </c>
      <c r="F14">
        <v>7.6999999999999999E-2</v>
      </c>
    </row>
    <row r="15" spans="1:6" x14ac:dyDescent="0.25">
      <c r="C15" t="s">
        <v>20</v>
      </c>
      <c r="D15" t="s">
        <v>12</v>
      </c>
      <c r="E15">
        <v>9.9</v>
      </c>
      <c r="F15">
        <v>5.77</v>
      </c>
    </row>
    <row r="16" spans="1:6" x14ac:dyDescent="0.25">
      <c r="C16" t="s">
        <v>21</v>
      </c>
      <c r="D16" t="s">
        <v>22</v>
      </c>
      <c r="E16" t="s">
        <v>15</v>
      </c>
      <c r="F16">
        <v>1500</v>
      </c>
    </row>
    <row r="17" spans="3:11" x14ac:dyDescent="0.25">
      <c r="C17" t="s">
        <v>23</v>
      </c>
      <c r="D17" t="s">
        <v>15</v>
      </c>
      <c r="E17" s="126" t="s">
        <v>15</v>
      </c>
      <c r="F17" s="127">
        <v>1</v>
      </c>
    </row>
    <row r="18" spans="3:11" x14ac:dyDescent="0.25">
      <c r="C18" t="s">
        <v>24</v>
      </c>
      <c r="D18" s="126" t="s">
        <v>10</v>
      </c>
      <c r="E18" s="126" t="s">
        <v>15</v>
      </c>
      <c r="F18" s="127">
        <v>35</v>
      </c>
    </row>
    <row r="19" spans="3:11" ht="17.25" x14ac:dyDescent="0.25">
      <c r="C19" t="s">
        <v>25</v>
      </c>
      <c r="D19" s="126" t="s">
        <v>26</v>
      </c>
      <c r="E19" s="129">
        <f>(E14*F14)/(E10*F10)</f>
        <v>3.4907836059227322E-2</v>
      </c>
      <c r="F19" t="s">
        <v>15</v>
      </c>
    </row>
    <row r="21" spans="3:11" x14ac:dyDescent="0.25">
      <c r="C21" s="61" t="s">
        <v>27</v>
      </c>
    </row>
    <row r="22" spans="3:11" x14ac:dyDescent="0.25">
      <c r="C22" t="s">
        <v>5</v>
      </c>
      <c r="D22" t="s">
        <v>6</v>
      </c>
      <c r="E22" t="s">
        <v>28</v>
      </c>
    </row>
    <row r="23" spans="3:11" x14ac:dyDescent="0.25">
      <c r="C23" t="s">
        <v>29</v>
      </c>
      <c r="D23" t="s">
        <v>30</v>
      </c>
      <c r="E23">
        <v>500</v>
      </c>
    </row>
    <row r="24" spans="3:11" x14ac:dyDescent="0.25">
      <c r="C24" t="s">
        <v>31</v>
      </c>
      <c r="D24" t="s">
        <v>30</v>
      </c>
      <c r="E24">
        <v>30</v>
      </c>
    </row>
    <row r="25" spans="3:11" x14ac:dyDescent="0.25">
      <c r="C25" t="s">
        <v>32</v>
      </c>
      <c r="D25" t="s">
        <v>30</v>
      </c>
      <c r="E25">
        <v>0.3</v>
      </c>
    </row>
    <row r="26" spans="3:11" x14ac:dyDescent="0.25">
      <c r="C26" t="s">
        <v>33</v>
      </c>
      <c r="D26" t="s">
        <v>30</v>
      </c>
      <c r="E26">
        <v>0.3</v>
      </c>
    </row>
    <row r="27" spans="3:11" x14ac:dyDescent="0.25">
      <c r="C27" t="s">
        <v>34</v>
      </c>
      <c r="D27" t="s">
        <v>35</v>
      </c>
      <c r="E27">
        <v>405</v>
      </c>
      <c r="I27" s="126"/>
      <c r="J27" s="126"/>
      <c r="K27" s="127"/>
    </row>
    <row r="28" spans="3:11" x14ac:dyDescent="0.25">
      <c r="C28" t="s">
        <v>36</v>
      </c>
      <c r="D28" t="s">
        <v>35</v>
      </c>
      <c r="E28">
        <v>490</v>
      </c>
      <c r="I28" s="126"/>
      <c r="J28" s="126"/>
      <c r="K28" s="127"/>
    </row>
    <row r="29" spans="3:11" x14ac:dyDescent="0.25">
      <c r="C29" t="s">
        <v>37</v>
      </c>
      <c r="D29" t="s">
        <v>35</v>
      </c>
      <c r="E29">
        <v>0.6</v>
      </c>
      <c r="I29" s="126"/>
      <c r="K29" s="127"/>
    </row>
    <row r="30" spans="3:11" x14ac:dyDescent="0.25">
      <c r="C30" t="s">
        <v>38</v>
      </c>
      <c r="D30" t="s">
        <v>15</v>
      </c>
      <c r="E30">
        <v>2.2999999999999998</v>
      </c>
      <c r="I30" s="126"/>
      <c r="K30" s="127"/>
    </row>
    <row r="31" spans="3:11" x14ac:dyDescent="0.25">
      <c r="C31" t="s">
        <v>39</v>
      </c>
      <c r="D31" t="s">
        <v>40</v>
      </c>
      <c r="E31">
        <v>8</v>
      </c>
      <c r="I31" s="126"/>
      <c r="K31" s="128"/>
    </row>
  </sheetData>
  <pageMargins left="0.7" right="0.7" top="0.75" bottom="0.75" header="0.3" footer="0.3"/>
  <pageSetup paperSize="9" orientation="portrait"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zoomScaleNormal="100" workbookViewId="0">
      <selection activeCell="C20" sqref="C20"/>
    </sheetView>
  </sheetViews>
  <sheetFormatPr defaultRowHeight="15" x14ac:dyDescent="0.25"/>
  <cols>
    <col min="1" max="1" width="22.28515625" bestFit="1" customWidth="1"/>
    <col min="2" max="2" width="11.28515625" bestFit="1" customWidth="1"/>
    <col min="3" max="8" width="10.5703125" customWidth="1"/>
    <col min="10" max="15" width="10.5703125" customWidth="1"/>
  </cols>
  <sheetData>
    <row r="1" spans="1:15" s="131" customFormat="1" x14ac:dyDescent="0.25">
      <c r="A1" s="133" t="s">
        <v>0</v>
      </c>
      <c r="B1" s="132">
        <v>45358</v>
      </c>
    </row>
    <row r="2" spans="1:15" s="131" customFormat="1" x14ac:dyDescent="0.25">
      <c r="A2" s="133" t="s">
        <v>1</v>
      </c>
      <c r="B2" s="132">
        <v>44915</v>
      </c>
    </row>
    <row r="3" spans="1:15" s="131" customFormat="1" x14ac:dyDescent="0.25">
      <c r="A3" s="133" t="s">
        <v>2</v>
      </c>
      <c r="B3" s="131" t="s">
        <v>41</v>
      </c>
    </row>
    <row r="5" spans="1:15" x14ac:dyDescent="0.25">
      <c r="A5" s="60" t="s">
        <v>42</v>
      </c>
      <c r="C5" s="1" t="s">
        <v>43</v>
      </c>
      <c r="D5" s="2"/>
      <c r="E5" s="2"/>
      <c r="F5" s="2"/>
      <c r="G5" s="2"/>
      <c r="H5" s="2"/>
      <c r="I5" s="2"/>
      <c r="J5" s="2"/>
      <c r="K5" s="2"/>
      <c r="L5" s="2"/>
      <c r="M5" s="2"/>
      <c r="N5" s="2"/>
      <c r="O5" s="2"/>
    </row>
    <row r="6" spans="1:15" ht="15.75" thickBot="1" x14ac:dyDescent="0.3">
      <c r="A6" s="60">
        <v>0.6</v>
      </c>
      <c r="C6" s="3" t="s">
        <v>44</v>
      </c>
      <c r="D6" s="4"/>
      <c r="E6" s="4"/>
      <c r="F6" s="4"/>
      <c r="G6" s="4"/>
      <c r="H6" s="4"/>
      <c r="J6" s="5" t="s">
        <v>45</v>
      </c>
      <c r="K6" s="6"/>
      <c r="L6" s="6"/>
      <c r="M6" s="6"/>
      <c r="N6" s="6"/>
      <c r="O6" s="6"/>
    </row>
    <row r="7" spans="1:15" x14ac:dyDescent="0.25">
      <c r="C7" s="7"/>
      <c r="D7" s="136" t="s">
        <v>46</v>
      </c>
      <c r="E7" s="136"/>
      <c r="F7" s="136"/>
      <c r="G7" s="136"/>
      <c r="H7" s="137"/>
      <c r="J7" s="8"/>
      <c r="K7" s="138" t="s">
        <v>46</v>
      </c>
      <c r="L7" s="138"/>
      <c r="M7" s="138"/>
      <c r="N7" s="138"/>
      <c r="O7" s="139"/>
    </row>
    <row r="8" spans="1:15" x14ac:dyDescent="0.25">
      <c r="C8" s="9" t="s">
        <v>47</v>
      </c>
      <c r="D8" s="10">
        <v>405</v>
      </c>
      <c r="E8" s="10">
        <v>426</v>
      </c>
      <c r="F8" s="10">
        <v>447.5</v>
      </c>
      <c r="G8" s="10">
        <v>470</v>
      </c>
      <c r="H8" s="11">
        <v>490</v>
      </c>
      <c r="J8" s="12" t="s">
        <v>47</v>
      </c>
      <c r="K8" s="13">
        <v>405</v>
      </c>
      <c r="L8" s="13">
        <v>426</v>
      </c>
      <c r="M8" s="13">
        <v>447.5</v>
      </c>
      <c r="N8" s="13">
        <v>470</v>
      </c>
      <c r="O8" s="14">
        <v>490</v>
      </c>
    </row>
    <row r="9" spans="1:15" x14ac:dyDescent="0.25">
      <c r="C9" s="9">
        <v>-1</v>
      </c>
      <c r="D9" s="15">
        <v>0.60261673807552496</v>
      </c>
      <c r="E9" s="15">
        <v>0.60290125064406497</v>
      </c>
      <c r="F9" s="15">
        <v>0.60311946339084999</v>
      </c>
      <c r="G9" s="15">
        <v>0.60346461482227998</v>
      </c>
      <c r="H9" s="16">
        <v>0.60389276884473797</v>
      </c>
      <c r="J9" s="12">
        <v>-1</v>
      </c>
      <c r="K9" s="17">
        <v>0.60104742365345398</v>
      </c>
      <c r="L9" s="17">
        <v>0.60210659219750995</v>
      </c>
      <c r="M9" s="17">
        <v>0.60165999113512703</v>
      </c>
      <c r="N9" s="17">
        <v>0.60241945336102698</v>
      </c>
      <c r="O9" s="18">
        <v>0.60227344872317201</v>
      </c>
    </row>
    <row r="10" spans="1:15" x14ac:dyDescent="0.25">
      <c r="C10" s="9">
        <v>-0.7</v>
      </c>
      <c r="D10" s="15">
        <v>0.59958493027228899</v>
      </c>
      <c r="E10" s="15">
        <v>0.59974768699651404</v>
      </c>
      <c r="F10" s="15">
        <v>0.59996981601821098</v>
      </c>
      <c r="G10" s="15">
        <v>0.60019824415259004</v>
      </c>
      <c r="H10" s="16">
        <v>0.60038232523540402</v>
      </c>
      <c r="J10" s="12">
        <v>-0.7</v>
      </c>
      <c r="K10" s="17">
        <v>0.59902334588552097</v>
      </c>
      <c r="L10" s="17">
        <v>0.598562715123933</v>
      </c>
      <c r="M10" s="17">
        <v>0.59958489731869802</v>
      </c>
      <c r="N10" s="17">
        <v>0.598813038088578</v>
      </c>
      <c r="O10" s="18">
        <v>0.60004347715418704</v>
      </c>
    </row>
    <row r="11" spans="1:15" x14ac:dyDescent="0.25">
      <c r="C11" s="9">
        <v>-0.4</v>
      </c>
      <c r="D11" s="15">
        <v>0.59794350947168295</v>
      </c>
      <c r="E11" s="15">
        <v>0.59793225491594704</v>
      </c>
      <c r="F11" s="15">
        <v>0.597979856182697</v>
      </c>
      <c r="G11" s="15">
        <v>0.598049788095113</v>
      </c>
      <c r="H11" s="16">
        <v>0.598146473281427</v>
      </c>
      <c r="J11" s="12">
        <v>-0.4</v>
      </c>
      <c r="K11" s="17">
        <v>0.596700383672366</v>
      </c>
      <c r="L11" s="17">
        <v>0.59626754856209396</v>
      </c>
      <c r="M11" s="17">
        <v>0.597271978282511</v>
      </c>
      <c r="N11" s="17">
        <v>0.59646878649236301</v>
      </c>
      <c r="O11" s="18">
        <v>0.59766833861053803</v>
      </c>
    </row>
    <row r="12" spans="1:15" x14ac:dyDescent="0.25">
      <c r="C12" s="9">
        <v>0</v>
      </c>
      <c r="D12" s="15">
        <v>0.59721829552368599</v>
      </c>
      <c r="E12" s="15">
        <v>0.59708722486196397</v>
      </c>
      <c r="F12" s="15">
        <v>0.59703148492775404</v>
      </c>
      <c r="G12" s="15">
        <v>0.59699282398732001</v>
      </c>
      <c r="H12" s="16">
        <v>0.59707409081039597</v>
      </c>
      <c r="J12" s="12">
        <v>0</v>
      </c>
      <c r="K12" s="17">
        <v>0.59557426240350997</v>
      </c>
      <c r="L12" s="17">
        <v>0.59666427297226299</v>
      </c>
      <c r="M12" s="17">
        <v>0.59614830225774296</v>
      </c>
      <c r="N12" s="17">
        <v>0.59532877247870497</v>
      </c>
      <c r="O12" s="18">
        <v>0.596512667123691</v>
      </c>
    </row>
    <row r="13" spans="1:15" x14ac:dyDescent="0.25">
      <c r="C13" s="9">
        <v>0.4</v>
      </c>
      <c r="D13" s="15">
        <v>0.59791243132630101</v>
      </c>
      <c r="E13" s="15">
        <v>0.59793225491579904</v>
      </c>
      <c r="F13" s="15">
        <v>0.59797985618275395</v>
      </c>
      <c r="G13" s="15">
        <v>0.598049788095392</v>
      </c>
      <c r="H13" s="16">
        <v>0.59814647328160198</v>
      </c>
      <c r="J13" s="12">
        <v>0.4</v>
      </c>
      <c r="K13" s="17">
        <v>0.59670038367196698</v>
      </c>
      <c r="L13" s="17">
        <v>0.59626754856194497</v>
      </c>
      <c r="M13" s="17">
        <v>0.59727197828256695</v>
      </c>
      <c r="N13" s="17">
        <v>0.59646878649264101</v>
      </c>
      <c r="O13" s="18">
        <v>0.597668338610714</v>
      </c>
    </row>
    <row r="14" spans="1:15" x14ac:dyDescent="0.25">
      <c r="C14" s="9">
        <v>0.7</v>
      </c>
      <c r="D14" s="15">
        <v>0.599584930272127</v>
      </c>
      <c r="E14" s="15">
        <v>0.59974768699654601</v>
      </c>
      <c r="F14" s="15">
        <v>0.59996981601829602</v>
      </c>
      <c r="G14" s="15">
        <v>0.60019824415262801</v>
      </c>
      <c r="H14" s="16">
        <v>0.60035408789523104</v>
      </c>
      <c r="J14" s="12">
        <v>0.7</v>
      </c>
      <c r="K14" s="17">
        <v>0.59902334588535899</v>
      </c>
      <c r="L14" s="17">
        <v>0.59856271512396597</v>
      </c>
      <c r="M14" s="17">
        <v>0.59958489731878295</v>
      </c>
      <c r="N14" s="17">
        <v>0.59881303808861597</v>
      </c>
      <c r="O14" s="18">
        <v>0.60004347715411599</v>
      </c>
    </row>
    <row r="15" spans="1:15" ht="15.75" thickBot="1" x14ac:dyDescent="0.3">
      <c r="C15" s="19">
        <v>1</v>
      </c>
      <c r="D15" s="20">
        <v>0.60264812436410098</v>
      </c>
      <c r="E15" s="20">
        <v>0.60293181443087596</v>
      </c>
      <c r="F15" s="20">
        <v>0.60314924853940499</v>
      </c>
      <c r="G15" s="20">
        <v>0.60346461482263802</v>
      </c>
      <c r="H15" s="21">
        <v>0.60389276884521104</v>
      </c>
      <c r="J15" s="22">
        <v>1</v>
      </c>
      <c r="K15" s="23">
        <v>0.60104742365358799</v>
      </c>
      <c r="L15" s="23">
        <v>0.60210659219791396</v>
      </c>
      <c r="M15" s="23">
        <v>0.60165999113560398</v>
      </c>
      <c r="N15" s="23">
        <v>0.60241945336138503</v>
      </c>
      <c r="O15" s="24">
        <v>0.60227344872364297</v>
      </c>
    </row>
    <row r="16" spans="1:15" x14ac:dyDescent="0.25">
      <c r="C16" s="25"/>
      <c r="D16" s="26" t="s">
        <v>48</v>
      </c>
      <c r="E16" s="26" t="s">
        <v>49</v>
      </c>
      <c r="F16" s="26" t="s">
        <v>50</v>
      </c>
      <c r="G16" s="26" t="s">
        <v>51</v>
      </c>
      <c r="H16" s="27"/>
      <c r="J16" s="28"/>
      <c r="K16" s="29" t="s">
        <v>48</v>
      </c>
      <c r="L16" s="29" t="s">
        <v>49</v>
      </c>
      <c r="M16" s="29" t="s">
        <v>50</v>
      </c>
      <c r="N16" s="29" t="s">
        <v>51</v>
      </c>
      <c r="O16" s="30"/>
    </row>
    <row r="17" spans="3:15" x14ac:dyDescent="0.25">
      <c r="C17" s="31" t="s">
        <v>52</v>
      </c>
      <c r="D17" s="32">
        <f>MIN(D9:H15)</f>
        <v>0.59699282398732001</v>
      </c>
      <c r="E17" s="32">
        <f>AVERAGE(D9:H15)</f>
        <v>0.59992273658998174</v>
      </c>
      <c r="F17" s="32">
        <f>MAX(D9:H15)</f>
        <v>0.60389276884521104</v>
      </c>
      <c r="G17" s="32">
        <f>_xlfn.STDEV.P(D9:H15)</f>
        <v>2.3168147667281536E-3</v>
      </c>
      <c r="H17" s="33"/>
      <c r="J17" s="34" t="s">
        <v>52</v>
      </c>
      <c r="K17" s="35">
        <f>MIN(K9:O15)</f>
        <v>0.59532877247870497</v>
      </c>
      <c r="L17" s="35">
        <f>AVERAGE(K9:O15)</f>
        <v>0.59885860325027984</v>
      </c>
      <c r="M17" s="35">
        <f>MAX(K9:O15)</f>
        <v>0.60241945336138503</v>
      </c>
      <c r="N17" s="35">
        <f>_xlfn.STDEV.P(K9:O15)</f>
        <v>2.2809695319398822E-3</v>
      </c>
      <c r="O17" s="36"/>
    </row>
    <row r="18" spans="3:15" ht="15.75" thickBot="1" x14ac:dyDescent="0.3">
      <c r="C18" s="37" t="s">
        <v>53</v>
      </c>
      <c r="D18" s="38">
        <f>(D17-$A$6)/$A$6</f>
        <v>-5.0119600211332811E-3</v>
      </c>
      <c r="E18" s="38">
        <f>(E17-$A$6)/$A$6</f>
        <v>-1.2877235003039278E-4</v>
      </c>
      <c r="F18" s="38">
        <f>(F17-$A$6)/$A$6</f>
        <v>6.4879480753517651E-3</v>
      </c>
      <c r="G18" s="20"/>
      <c r="H18" s="21"/>
      <c r="J18" s="39" t="s">
        <v>53</v>
      </c>
      <c r="K18" s="40">
        <f>(K17-$A$6)/$A$6</f>
        <v>-7.7853792021583459E-3</v>
      </c>
      <c r="L18" s="40">
        <f>(L17-$A$6)/$A$6</f>
        <v>-1.9023279162002269E-3</v>
      </c>
      <c r="M18" s="40">
        <f>(M17-$A$6)/$A$6</f>
        <v>4.0324222689750817E-3</v>
      </c>
      <c r="N18" s="23"/>
      <c r="O18" s="24"/>
    </row>
    <row r="20" spans="3:15" x14ac:dyDescent="0.25">
      <c r="C20" s="1" t="s">
        <v>54</v>
      </c>
      <c r="D20" s="2"/>
      <c r="E20" s="2"/>
      <c r="F20" s="2"/>
      <c r="G20" s="2"/>
      <c r="H20" s="2"/>
      <c r="I20" s="2"/>
      <c r="J20" s="2"/>
      <c r="K20" s="2"/>
      <c r="L20" s="2"/>
      <c r="M20" s="2"/>
      <c r="N20" s="2"/>
      <c r="O20" s="2"/>
    </row>
    <row r="21" spans="3:15" ht="15.75" thickBot="1" x14ac:dyDescent="0.3">
      <c r="C21" s="41" t="s">
        <v>55</v>
      </c>
      <c r="D21" s="42"/>
      <c r="E21" s="42"/>
      <c r="F21" s="42"/>
      <c r="G21" s="42"/>
      <c r="H21" s="42"/>
      <c r="J21" s="41" t="s">
        <v>56</v>
      </c>
      <c r="K21" s="42"/>
      <c r="L21" s="42"/>
      <c r="M21" s="42"/>
      <c r="N21" s="42"/>
      <c r="O21" s="42"/>
    </row>
    <row r="22" spans="3:15" x14ac:dyDescent="0.25">
      <c r="C22" s="43"/>
      <c r="D22" s="140" t="s">
        <v>46</v>
      </c>
      <c r="E22" s="140"/>
      <c r="F22" s="140"/>
      <c r="G22" s="140"/>
      <c r="H22" s="141"/>
      <c r="J22" s="43"/>
      <c r="K22" s="140" t="s">
        <v>46</v>
      </c>
      <c r="L22" s="140"/>
      <c r="M22" s="140"/>
      <c r="N22" s="140"/>
      <c r="O22" s="141"/>
    </row>
    <row r="23" spans="3:15" x14ac:dyDescent="0.25">
      <c r="C23" s="44" t="s">
        <v>47</v>
      </c>
      <c r="D23" s="45">
        <v>405</v>
      </c>
      <c r="E23" s="45">
        <v>426</v>
      </c>
      <c r="F23" s="45">
        <v>447.5</v>
      </c>
      <c r="G23" s="45">
        <v>470</v>
      </c>
      <c r="H23" s="46">
        <v>490</v>
      </c>
      <c r="J23" s="44" t="s">
        <v>47</v>
      </c>
      <c r="K23" s="45">
        <v>405</v>
      </c>
      <c r="L23" s="45">
        <v>426</v>
      </c>
      <c r="M23" s="45">
        <v>447.5</v>
      </c>
      <c r="N23" s="45">
        <v>470</v>
      </c>
      <c r="O23" s="46">
        <v>490</v>
      </c>
    </row>
    <row r="24" spans="3:15" x14ac:dyDescent="0.25">
      <c r="C24" s="44">
        <v>-1</v>
      </c>
      <c r="D24" s="47">
        <v>0.60768433801311605</v>
      </c>
      <c r="E24" s="47">
        <v>0.60676125481426602</v>
      </c>
      <c r="F24" s="47">
        <v>0.60615354676465605</v>
      </c>
      <c r="G24" s="47">
        <v>0.60653277548432005</v>
      </c>
      <c r="H24" s="48">
        <v>0.60738452502953</v>
      </c>
      <c r="J24" s="44">
        <v>-1</v>
      </c>
      <c r="K24" s="47">
        <v>0.60674121695049898</v>
      </c>
      <c r="L24" s="47">
        <v>0.60461830386386295</v>
      </c>
      <c r="M24" s="47">
        <v>0.60564635523564103</v>
      </c>
      <c r="N24" s="47">
        <v>0.60638735885150097</v>
      </c>
      <c r="O24" s="48">
        <v>0.60627444505970296</v>
      </c>
    </row>
    <row r="25" spans="3:15" x14ac:dyDescent="0.25">
      <c r="C25" s="44">
        <v>-0.7</v>
      </c>
      <c r="D25" s="47">
        <v>0.602240978812562</v>
      </c>
      <c r="E25" s="47">
        <v>0.60245307255341296</v>
      </c>
      <c r="F25" s="47">
        <v>0.60274305399942896</v>
      </c>
      <c r="G25" s="47">
        <v>0.60312620386289595</v>
      </c>
      <c r="H25" s="48">
        <v>0.60353435758951202</v>
      </c>
      <c r="J25" s="44">
        <v>-0.7</v>
      </c>
      <c r="K25" s="47">
        <v>0.60155348911072204</v>
      </c>
      <c r="L25" s="47">
        <v>0.60257480483721804</v>
      </c>
      <c r="M25" s="47">
        <v>0.60206091601576595</v>
      </c>
      <c r="N25" s="47">
        <v>0.60275038827308502</v>
      </c>
      <c r="O25" s="48">
        <v>0.60260075079250897</v>
      </c>
    </row>
    <row r="26" spans="3:15" x14ac:dyDescent="0.25">
      <c r="C26" s="44">
        <v>-0.4</v>
      </c>
      <c r="D26" s="47">
        <v>0.60095855114871699</v>
      </c>
      <c r="E26" s="47">
        <v>0.60068369487923601</v>
      </c>
      <c r="F26" s="47">
        <v>0.60076746455603902</v>
      </c>
      <c r="G26" s="47">
        <v>0.60096119742625198</v>
      </c>
      <c r="H26" s="48">
        <v>0.60128024563543803</v>
      </c>
      <c r="J26" s="44">
        <v>-0.4</v>
      </c>
      <c r="K26" s="47">
        <v>0.60077178271885601</v>
      </c>
      <c r="L26" s="47">
        <v>0.60025926913338401</v>
      </c>
      <c r="M26" s="47">
        <v>0.60121061734523695</v>
      </c>
      <c r="N26" s="47">
        <v>0.60038528827682502</v>
      </c>
      <c r="O26" s="48">
        <v>0.60161839180413401</v>
      </c>
    </row>
    <row r="27" spans="3:15" x14ac:dyDescent="0.25">
      <c r="C27" s="44">
        <v>0</v>
      </c>
      <c r="D27" s="47">
        <v>0.60146627594942004</v>
      </c>
      <c r="E27" s="47">
        <v>0.59998040628627602</v>
      </c>
      <c r="F27" s="47">
        <v>0.59983847954446701</v>
      </c>
      <c r="G27" s="47">
        <v>0.59989318690794302</v>
      </c>
      <c r="H27" s="48">
        <v>0.600195899624134</v>
      </c>
      <c r="J27" s="44">
        <v>0</v>
      </c>
      <c r="K27" s="47">
        <v>0.60118665424976903</v>
      </c>
      <c r="L27" s="47">
        <v>0.59913314729010803</v>
      </c>
      <c r="M27" s="47">
        <v>0.60007438102103505</v>
      </c>
      <c r="N27" s="47">
        <v>0.59923216341832097</v>
      </c>
      <c r="O27" s="48">
        <v>0.60044901630548098</v>
      </c>
    </row>
    <row r="28" spans="3:15" x14ac:dyDescent="0.25">
      <c r="C28" s="44">
        <v>0.4</v>
      </c>
      <c r="D28" s="47">
        <v>0.60095143993320399</v>
      </c>
      <c r="E28" s="47">
        <v>0.60064551532394495</v>
      </c>
      <c r="F28" s="47">
        <v>0.60072918787527796</v>
      </c>
      <c r="G28" s="47">
        <v>0.60095161284235199</v>
      </c>
      <c r="H28" s="48">
        <v>0.60127024335158197</v>
      </c>
      <c r="J28" s="44">
        <v>0.4</v>
      </c>
      <c r="K28" s="47">
        <v>0.60076467371339703</v>
      </c>
      <c r="L28" s="47">
        <v>0.60025141086226697</v>
      </c>
      <c r="M28" s="47">
        <v>0.60120187731198504</v>
      </c>
      <c r="N28" s="47">
        <v>0.60037571287795999</v>
      </c>
      <c r="O28" s="48">
        <v>0.60160838389522298</v>
      </c>
    </row>
    <row r="29" spans="3:15" x14ac:dyDescent="0.25">
      <c r="C29" s="44">
        <v>0.7</v>
      </c>
      <c r="D29" s="47">
        <v>0.60222858132019697</v>
      </c>
      <c r="E29" s="47">
        <v>0.60246979102506704</v>
      </c>
      <c r="F29" s="47">
        <v>0.602727821359613</v>
      </c>
      <c r="G29" s="47">
        <v>0.60310949250928703</v>
      </c>
      <c r="H29" s="48">
        <v>0.60354522611985595</v>
      </c>
      <c r="J29" s="44">
        <v>0.7</v>
      </c>
      <c r="K29" s="47">
        <v>0.60154110577074504</v>
      </c>
      <c r="L29" s="47">
        <v>0.60256108815963605</v>
      </c>
      <c r="M29" s="47">
        <v>0.60204570061507401</v>
      </c>
      <c r="N29" s="47">
        <v>0.60273368733253296</v>
      </c>
      <c r="O29" s="48">
        <v>0.60258335597416901</v>
      </c>
    </row>
    <row r="30" spans="3:15" ht="15.75" thickBot="1" x14ac:dyDescent="0.3">
      <c r="C30" s="49">
        <v>1</v>
      </c>
      <c r="D30" s="50">
        <v>0.608075334214636</v>
      </c>
      <c r="E30" s="50">
        <v>0.60689481258306099</v>
      </c>
      <c r="F30" s="50">
        <v>0.60613191831815105</v>
      </c>
      <c r="G30" s="50">
        <v>0.606509068321329</v>
      </c>
      <c r="H30" s="51">
        <v>0.60741675828241004</v>
      </c>
      <c r="J30" s="49">
        <v>1</v>
      </c>
      <c r="K30" s="50">
        <v>0.60672356668264804</v>
      </c>
      <c r="L30" s="50">
        <v>0.60612949756088796</v>
      </c>
      <c r="M30" s="50">
        <v>0.605624744886473</v>
      </c>
      <c r="N30" s="50">
        <v>0.60636365737231901</v>
      </c>
      <c r="O30" s="51">
        <v>0.60624979857623096</v>
      </c>
    </row>
    <row r="31" spans="3:15" x14ac:dyDescent="0.25">
      <c r="C31" s="52"/>
      <c r="D31" s="53" t="s">
        <v>48</v>
      </c>
      <c r="E31" s="53" t="s">
        <v>49</v>
      </c>
      <c r="F31" s="53" t="s">
        <v>50</v>
      </c>
      <c r="G31" s="53" t="s">
        <v>51</v>
      </c>
      <c r="H31" s="54"/>
      <c r="J31" s="52"/>
      <c r="K31" s="53" t="s">
        <v>48</v>
      </c>
      <c r="L31" s="53" t="s">
        <v>49</v>
      </c>
      <c r="M31" s="53" t="s">
        <v>50</v>
      </c>
      <c r="N31" s="53" t="s">
        <v>51</v>
      </c>
      <c r="O31" s="54"/>
    </row>
    <row r="32" spans="3:15" x14ac:dyDescent="0.25">
      <c r="C32" s="55" t="s">
        <v>52</v>
      </c>
      <c r="D32" s="56">
        <f>MIN(D24:H30)</f>
        <v>0.59983847954446701</v>
      </c>
      <c r="E32" s="56">
        <f>AVERAGE(D24:H30)</f>
        <v>0.60309418035033124</v>
      </c>
      <c r="F32" s="56">
        <f>MAX(D24:H30)</f>
        <v>0.608075334214636</v>
      </c>
      <c r="G32" s="56">
        <f>_xlfn.STDEV.P(D24:H30)</f>
        <v>2.6467600384563503E-3</v>
      </c>
      <c r="H32" s="57"/>
      <c r="J32" s="55" t="s">
        <v>52</v>
      </c>
      <c r="K32" s="56">
        <f>MIN(K24:O30)</f>
        <v>0.59913314729010803</v>
      </c>
      <c r="L32" s="56">
        <f>AVERAGE(K24:O30)</f>
        <v>0.60263677148986317</v>
      </c>
      <c r="M32" s="56">
        <f>MAX(K24:O30)</f>
        <v>0.60674121695049898</v>
      </c>
      <c r="N32" s="56">
        <f>_xlfn.STDEV.P(K24:O30)</f>
        <v>2.3725207752659356E-3</v>
      </c>
      <c r="O32" s="57"/>
    </row>
    <row r="33" spans="3:15" ht="15.75" thickBot="1" x14ac:dyDescent="0.3">
      <c r="C33" s="58" t="s">
        <v>53</v>
      </c>
      <c r="D33" s="59">
        <f>(D32-$A$6)/$A$6</f>
        <v>-2.6920075922161801E-4</v>
      </c>
      <c r="E33" s="59">
        <f>(E32-$A$6)/$A$6</f>
        <v>5.1569672505521105E-3</v>
      </c>
      <c r="F33" s="59">
        <f>(F32-$A$6)/$A$6</f>
        <v>1.3458890357726702E-2</v>
      </c>
      <c r="G33" s="50"/>
      <c r="H33" s="51"/>
      <c r="J33" s="58" t="s">
        <v>53</v>
      </c>
      <c r="K33" s="59">
        <f>(K32-$A$6)/$A$6</f>
        <v>-1.4447545164865869E-3</v>
      </c>
      <c r="L33" s="59">
        <f>(L32-$A$6)/$A$6</f>
        <v>4.3946191497719802E-3</v>
      </c>
      <c r="M33" s="59">
        <f>(M32-$A$6)/$A$6</f>
        <v>1.1235361584165013E-2</v>
      </c>
      <c r="N33" s="50"/>
      <c r="O33" s="51"/>
    </row>
  </sheetData>
  <mergeCells count="4">
    <mergeCell ref="D7:H7"/>
    <mergeCell ref="K7:O7"/>
    <mergeCell ref="D22:H22"/>
    <mergeCell ref="K22:O2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6357-8351-442C-B152-603E5B96ACFF}">
  <dimension ref="A1:Q122"/>
  <sheetViews>
    <sheetView zoomScale="80" zoomScaleNormal="80" workbookViewId="0">
      <selection activeCell="B13" sqref="B13"/>
    </sheetView>
  </sheetViews>
  <sheetFormatPr defaultRowHeight="15" x14ac:dyDescent="0.25"/>
  <cols>
    <col min="1" max="1" width="22.28515625" bestFit="1" customWidth="1"/>
    <col min="2" max="2" width="12.140625" style="75" customWidth="1"/>
    <col min="3" max="3" width="8.5703125" style="75" bestFit="1" customWidth="1"/>
    <col min="4" max="4" width="8.28515625" style="76" customWidth="1"/>
    <col min="5" max="5" width="10.7109375" style="77" customWidth="1"/>
    <col min="6" max="6" width="10.28515625" style="77" customWidth="1"/>
    <col min="7" max="7" width="16.85546875" bestFit="1" customWidth="1"/>
    <col min="8" max="8" width="8.7109375" style="75" bestFit="1" customWidth="1"/>
    <col min="9" max="9" width="8.5703125" style="75" bestFit="1" customWidth="1"/>
    <col min="10" max="10" width="8.28515625" style="76" customWidth="1"/>
    <col min="11" max="11" width="10.7109375" style="77" customWidth="1"/>
    <col min="13" max="13" width="15.7109375" bestFit="1" customWidth="1"/>
    <col min="14" max="14" width="8.7109375" style="75" bestFit="1" customWidth="1"/>
    <col min="15" max="15" width="11.5703125" style="75" bestFit="1" customWidth="1"/>
    <col min="16" max="16" width="8.5703125" style="75" bestFit="1" customWidth="1"/>
    <col min="17" max="17" width="10.140625" style="77" customWidth="1"/>
  </cols>
  <sheetData>
    <row r="1" spans="1:17" s="131" customFormat="1" x14ac:dyDescent="0.25">
      <c r="A1" s="133" t="s">
        <v>0</v>
      </c>
      <c r="B1" s="132">
        <v>45358</v>
      </c>
    </row>
    <row r="2" spans="1:17" s="131" customFormat="1" x14ac:dyDescent="0.25">
      <c r="A2" s="133" t="s">
        <v>1</v>
      </c>
      <c r="B2" s="132">
        <v>44965</v>
      </c>
    </row>
    <row r="3" spans="1:17" s="131" customFormat="1" x14ac:dyDescent="0.25">
      <c r="A3" s="133" t="s">
        <v>2</v>
      </c>
      <c r="B3" s="131" t="s">
        <v>57</v>
      </c>
    </row>
    <row r="4" spans="1:17" x14ac:dyDescent="0.25">
      <c r="B4"/>
      <c r="C4"/>
      <c r="D4"/>
      <c r="E4"/>
      <c r="F4"/>
      <c r="H4"/>
      <c r="I4"/>
      <c r="J4"/>
      <c r="K4"/>
      <c r="N4"/>
      <c r="O4"/>
      <c r="P4"/>
      <c r="Q4"/>
    </row>
    <row r="5" spans="1:17" x14ac:dyDescent="0.25">
      <c r="A5" s="62" t="s">
        <v>58</v>
      </c>
      <c r="B5" s="63">
        <v>0</v>
      </c>
      <c r="C5" s="64" t="s">
        <v>59</v>
      </c>
      <c r="D5" s="65" t="s">
        <v>60</v>
      </c>
      <c r="E5" s="66"/>
      <c r="G5" s="82" t="s">
        <v>58</v>
      </c>
      <c r="H5" s="83">
        <v>1.2025999999999999</v>
      </c>
      <c r="I5" s="84" t="s">
        <v>61</v>
      </c>
      <c r="J5" s="85"/>
      <c r="K5" s="86"/>
      <c r="M5" s="67" t="s">
        <v>58</v>
      </c>
      <c r="N5" s="68">
        <v>1.718</v>
      </c>
      <c r="O5" s="69" t="s">
        <v>62</v>
      </c>
      <c r="P5" s="70" t="s">
        <v>60</v>
      </c>
      <c r="Q5" s="71"/>
    </row>
    <row r="6" spans="1:17" x14ac:dyDescent="0.25">
      <c r="A6" s="61" t="s">
        <v>46</v>
      </c>
      <c r="B6" s="72" t="s">
        <v>63</v>
      </c>
      <c r="C6" s="72" t="s">
        <v>64</v>
      </c>
      <c r="D6" s="73" t="s">
        <v>65</v>
      </c>
      <c r="E6" s="74" t="s">
        <v>66</v>
      </c>
      <c r="G6" s="61" t="s">
        <v>46</v>
      </c>
      <c r="H6" s="72" t="s">
        <v>63</v>
      </c>
      <c r="I6" s="72" t="s">
        <v>64</v>
      </c>
      <c r="J6" s="73" t="s">
        <v>65</v>
      </c>
      <c r="K6" s="74" t="s">
        <v>66</v>
      </c>
      <c r="M6" s="61" t="s">
        <v>46</v>
      </c>
      <c r="N6" s="72" t="s">
        <v>63</v>
      </c>
      <c r="O6" s="72" t="s">
        <v>64</v>
      </c>
      <c r="P6" s="72" t="s">
        <v>65</v>
      </c>
      <c r="Q6" s="74" t="s">
        <v>66</v>
      </c>
    </row>
    <row r="7" spans="1:17" x14ac:dyDescent="0.25">
      <c r="A7">
        <v>390</v>
      </c>
      <c r="B7" s="75">
        <v>3.3505847271714413E-3</v>
      </c>
      <c r="C7" s="75">
        <v>7.9320948466795954E-4</v>
      </c>
      <c r="D7" s="76">
        <v>-4.4355309934222355E-11</v>
      </c>
      <c r="E7" s="77">
        <f>C7/B7</f>
        <v>0.23673762917721702</v>
      </c>
      <c r="G7">
        <v>390</v>
      </c>
      <c r="H7" s="75">
        <v>3.4522092028103826E-3</v>
      </c>
      <c r="I7" s="75">
        <v>7.5574218784993808E-4</v>
      </c>
      <c r="J7" s="76">
        <v>1.8099710320951869E-4</v>
      </c>
      <c r="K7" s="77">
        <f>I7/H7</f>
        <v>0.21891552436471745</v>
      </c>
      <c r="M7">
        <v>390</v>
      </c>
      <c r="N7" s="75">
        <v>3.5291632001299509E-3</v>
      </c>
      <c r="O7" s="75">
        <v>7.4184468531541886E-4</v>
      </c>
      <c r="P7" s="75">
        <v>2.5030149829125253E-4</v>
      </c>
      <c r="Q7" s="77">
        <f>O7/N7</f>
        <v>0.21020413147459507</v>
      </c>
    </row>
    <row r="8" spans="1:17" x14ac:dyDescent="0.25">
      <c r="A8">
        <v>391</v>
      </c>
      <c r="B8" s="75">
        <v>5.990036750376221E-3</v>
      </c>
      <c r="C8" s="75">
        <v>1.3546198682048722E-3</v>
      </c>
      <c r="D8" s="76">
        <v>-7.2144006046936937E-11</v>
      </c>
      <c r="E8" s="77">
        <f t="shared" ref="E8:E71" si="0">C8/B8</f>
        <v>0.22614550204884662</v>
      </c>
      <c r="G8">
        <v>391</v>
      </c>
      <c r="H8" s="75">
        <v>6.1735932818592987E-3</v>
      </c>
      <c r="I8" s="75">
        <v>1.2943457671702712E-3</v>
      </c>
      <c r="J8" s="76">
        <v>3.1089006857616837E-4</v>
      </c>
      <c r="K8" s="77">
        <f t="shared" ref="K8:K71" si="1">I8/H8</f>
        <v>0.20965841254454223</v>
      </c>
      <c r="M8">
        <v>391</v>
      </c>
      <c r="N8" s="75">
        <v>6.3158548634155388E-3</v>
      </c>
      <c r="O8" s="75">
        <v>1.274371120468211E-3</v>
      </c>
      <c r="P8" s="75">
        <v>4.3043444696655328E-4</v>
      </c>
      <c r="Q8" s="77">
        <f t="shared" ref="Q8:Q71" si="2">O8/N8</f>
        <v>0.20177333837260572</v>
      </c>
    </row>
    <row r="9" spans="1:17" x14ac:dyDescent="0.25">
      <c r="A9">
        <v>392</v>
      </c>
      <c r="B9" s="75">
        <v>1.0974665244621798E-2</v>
      </c>
      <c r="C9" s="75">
        <v>2.3737242122027617E-3</v>
      </c>
      <c r="D9" s="76">
        <v>-1.2109248673231043E-10</v>
      </c>
      <c r="E9" s="77">
        <f t="shared" si="0"/>
        <v>0.21629126349580638</v>
      </c>
      <c r="G9">
        <v>392</v>
      </c>
      <c r="H9" s="75">
        <v>1.1315132992198107E-2</v>
      </c>
      <c r="I9" s="75">
        <v>2.2751956351229133E-3</v>
      </c>
      <c r="J9" s="76">
        <v>5.4752530217666345E-4</v>
      </c>
      <c r="K9" s="77">
        <f t="shared" si="1"/>
        <v>0.20107546563453407</v>
      </c>
      <c r="M9">
        <v>392</v>
      </c>
      <c r="N9" s="75">
        <v>1.1584936808738682E-2</v>
      </c>
      <c r="O9" s="75">
        <v>2.2473195570056966E-3</v>
      </c>
      <c r="P9" s="75">
        <v>7.5899377466733149E-4</v>
      </c>
      <c r="Q9" s="77">
        <f t="shared" si="2"/>
        <v>0.193986345727023</v>
      </c>
    </row>
    <row r="10" spans="1:17" x14ac:dyDescent="0.25">
      <c r="A10">
        <v>393</v>
      </c>
      <c r="B10" s="75">
        <v>2.0720520173521623E-2</v>
      </c>
      <c r="C10" s="75">
        <v>4.2913041454559972E-3</v>
      </c>
      <c r="D10" s="76">
        <v>-2.1089438644502265E-10</v>
      </c>
      <c r="E10" s="77">
        <f t="shared" si="0"/>
        <v>0.2071040741023373</v>
      </c>
      <c r="G10">
        <v>393</v>
      </c>
      <c r="H10" s="75">
        <v>2.1370781676103914E-2</v>
      </c>
      <c r="I10" s="75">
        <v>4.1263999463262259E-3</v>
      </c>
      <c r="J10" s="76">
        <v>9.9417194238384334E-4</v>
      </c>
      <c r="K10" s="77">
        <f t="shared" si="1"/>
        <v>0.19308605594619999</v>
      </c>
      <c r="M10">
        <v>393</v>
      </c>
      <c r="N10" s="75">
        <v>2.1896550483925126E-2</v>
      </c>
      <c r="O10" s="75">
        <v>4.0892132600304958E-3</v>
      </c>
      <c r="P10" s="75">
        <v>1.3797832764422188E-3</v>
      </c>
      <c r="Q10" s="77">
        <f t="shared" si="2"/>
        <v>0.18675148229546487</v>
      </c>
    </row>
    <row r="11" spans="1:17" x14ac:dyDescent="0.25">
      <c r="A11">
        <v>394</v>
      </c>
      <c r="B11" s="75">
        <v>4.0316024738719612E-2</v>
      </c>
      <c r="C11" s="75">
        <v>8.0037573818140077E-3</v>
      </c>
      <c r="D11" s="76">
        <v>-3.8075967610332978E-10</v>
      </c>
      <c r="E11" s="77">
        <f t="shared" si="0"/>
        <v>0.19852546062477183</v>
      </c>
      <c r="G11">
        <v>394</v>
      </c>
      <c r="H11" s="75">
        <v>4.1587076249891899E-2</v>
      </c>
      <c r="I11" s="75">
        <v>7.7183971192029011E-3</v>
      </c>
      <c r="J11" s="76">
        <v>1.8609960203996489E-3</v>
      </c>
      <c r="K11" s="77">
        <f t="shared" si="1"/>
        <v>0.18559605086984118</v>
      </c>
      <c r="M11">
        <v>394</v>
      </c>
      <c r="N11" s="75">
        <v>4.263136754956387E-2</v>
      </c>
      <c r="O11" s="75">
        <v>7.6707878775930079E-3</v>
      </c>
      <c r="P11" s="75">
        <v>2.5852533963792307E-3</v>
      </c>
      <c r="Q11" s="77">
        <f t="shared" si="2"/>
        <v>0.17993295356229974</v>
      </c>
    </row>
    <row r="12" spans="1:17" x14ac:dyDescent="0.25">
      <c r="A12">
        <v>395</v>
      </c>
      <c r="B12" s="75">
        <v>7.9732459553757934E-2</v>
      </c>
      <c r="C12" s="75">
        <v>1.5189794939102365E-2</v>
      </c>
      <c r="D12" s="76">
        <v>-7.022645150585779E-10</v>
      </c>
      <c r="E12" s="77">
        <f t="shared" si="0"/>
        <v>0.19050954936190029</v>
      </c>
      <c r="G12">
        <v>395</v>
      </c>
      <c r="H12" s="75">
        <v>8.2204062850918469E-2</v>
      </c>
      <c r="I12" s="75">
        <v>1.4669942073043781E-2</v>
      </c>
      <c r="J12" s="76">
        <v>3.5407515724202414E-3</v>
      </c>
      <c r="K12" s="77">
        <f t="shared" si="1"/>
        <v>0.17845762805724721</v>
      </c>
      <c r="M12">
        <v>395</v>
      </c>
      <c r="N12" s="75">
        <v>8.4249637140393782E-2</v>
      </c>
      <c r="O12" s="75">
        <v>1.4597861266078311E-2</v>
      </c>
      <c r="P12" s="75">
        <v>4.9198294260584851E-3</v>
      </c>
      <c r="Q12" s="77">
        <f t="shared" si="2"/>
        <v>0.17326912923971888</v>
      </c>
    </row>
    <row r="13" spans="1:17" x14ac:dyDescent="0.25">
      <c r="A13">
        <v>396</v>
      </c>
      <c r="B13" s="75">
        <v>0.15417067692556294</v>
      </c>
      <c r="C13" s="75">
        <v>2.8215811313618042E-2</v>
      </c>
      <c r="D13" s="76">
        <v>-1.2723971413534467E-9</v>
      </c>
      <c r="E13" s="77">
        <f t="shared" si="0"/>
        <v>0.18301671807046205</v>
      </c>
      <c r="G13">
        <v>396</v>
      </c>
      <c r="H13" s="75">
        <v>0.15862196387221267</v>
      </c>
      <c r="I13" s="75">
        <v>2.7190281282706806E-2</v>
      </c>
      <c r="J13" s="76">
        <v>6.5807103244927495E-3</v>
      </c>
      <c r="K13" s="77">
        <f t="shared" si="1"/>
        <v>0.17141561369528591</v>
      </c>
      <c r="M13">
        <v>396</v>
      </c>
      <c r="N13" s="75">
        <v>0.16226270290748673</v>
      </c>
      <c r="O13" s="75">
        <v>2.6979733368570669E-2</v>
      </c>
      <c r="P13" s="75">
        <v>9.1307826778670078E-3</v>
      </c>
      <c r="Q13" s="77">
        <f t="shared" si="2"/>
        <v>0.16627193363069409</v>
      </c>
    </row>
    <row r="14" spans="1:17" x14ac:dyDescent="0.25">
      <c r="A14">
        <v>397</v>
      </c>
      <c r="B14" s="75">
        <v>0.27050599906241857</v>
      </c>
      <c r="C14" s="75">
        <v>4.7608813757518624E-2</v>
      </c>
      <c r="D14" s="76">
        <v>-2.1023005373580852E-9</v>
      </c>
      <c r="E14" s="77">
        <f t="shared" si="0"/>
        <v>0.17599910509390593</v>
      </c>
      <c r="G14">
        <v>397</v>
      </c>
      <c r="H14" s="75">
        <v>0.27703997385223084</v>
      </c>
      <c r="I14" s="75">
        <v>4.548517388472547E-2</v>
      </c>
      <c r="J14" s="76">
        <v>1.1077923545553744E-2</v>
      </c>
      <c r="K14" s="77">
        <f t="shared" si="1"/>
        <v>0.16418271071952459</v>
      </c>
      <c r="M14">
        <v>397</v>
      </c>
      <c r="N14" s="75">
        <v>0.28211281972893743</v>
      </c>
      <c r="O14" s="75">
        <v>4.4690059693152151E-2</v>
      </c>
      <c r="P14" s="75">
        <v>1.5308593832995951E-2</v>
      </c>
      <c r="Q14" s="77">
        <f t="shared" si="2"/>
        <v>0.15841201309494449</v>
      </c>
    </row>
    <row r="15" spans="1:17" x14ac:dyDescent="0.25">
      <c r="A15">
        <v>398</v>
      </c>
      <c r="B15" s="75">
        <v>0.39577267880968831</v>
      </c>
      <c r="C15" s="75">
        <v>6.7047090720030941E-2</v>
      </c>
      <c r="D15" s="76">
        <v>-2.9111200117171165E-9</v>
      </c>
      <c r="E15" s="77">
        <f t="shared" si="0"/>
        <v>0.16940808274507316</v>
      </c>
      <c r="G15">
        <v>398</v>
      </c>
      <c r="H15" s="75">
        <v>0.40277001071762636</v>
      </c>
      <c r="I15" s="75">
        <v>6.319231049671889E-2</v>
      </c>
      <c r="J15" s="76">
        <v>1.5533655063891965E-2</v>
      </c>
      <c r="K15" s="77">
        <f t="shared" si="1"/>
        <v>0.15689427915481449</v>
      </c>
      <c r="M15">
        <v>398</v>
      </c>
      <c r="N15" s="75">
        <v>0.40756814272968306</v>
      </c>
      <c r="O15" s="75">
        <v>6.1156109107914615E-2</v>
      </c>
      <c r="P15" s="75">
        <v>2.1342556616674817E-2</v>
      </c>
      <c r="Q15" s="77">
        <f t="shared" si="2"/>
        <v>0.15005124958570673</v>
      </c>
    </row>
    <row r="16" spans="1:17" x14ac:dyDescent="0.25">
      <c r="A16">
        <v>399</v>
      </c>
      <c r="B16" s="75">
        <v>0.47621055787469002</v>
      </c>
      <c r="C16" s="75">
        <v>7.7720366290064832E-2</v>
      </c>
      <c r="D16" s="76">
        <v>-3.3312249625438994E-9</v>
      </c>
      <c r="E16" s="77">
        <f t="shared" si="0"/>
        <v>0.16320588656607685</v>
      </c>
      <c r="G16">
        <v>399</v>
      </c>
      <c r="H16" s="75">
        <v>0.48212309297628059</v>
      </c>
      <c r="I16" s="75">
        <v>7.2414527283518548E-2</v>
      </c>
      <c r="J16" s="76">
        <v>1.7944644336638269E-2</v>
      </c>
      <c r="K16" s="77">
        <f t="shared" si="1"/>
        <v>0.15019925064465059</v>
      </c>
      <c r="M16">
        <v>399</v>
      </c>
      <c r="N16" s="75">
        <v>0.48541661011773424</v>
      </c>
      <c r="O16" s="75">
        <v>6.9201634197116377E-2</v>
      </c>
      <c r="P16" s="75">
        <v>2.454378243228833E-2</v>
      </c>
      <c r="Q16" s="77">
        <f t="shared" si="2"/>
        <v>0.14256132310827194</v>
      </c>
    </row>
    <row r="17" spans="1:17" x14ac:dyDescent="0.25">
      <c r="A17">
        <v>400</v>
      </c>
      <c r="B17" s="75">
        <v>0.50621726918961307</v>
      </c>
      <c r="C17" s="75">
        <v>7.9658399132218088E-2</v>
      </c>
      <c r="D17" s="76">
        <v>-3.3822776801528676E-9</v>
      </c>
      <c r="E17" s="77">
        <f t="shared" si="0"/>
        <v>0.15736009808543405</v>
      </c>
      <c r="G17">
        <v>400</v>
      </c>
      <c r="H17" s="75">
        <v>0.51113461266650329</v>
      </c>
      <c r="I17" s="75">
        <v>7.3804695917410318E-2</v>
      </c>
      <c r="J17" s="76">
        <v>1.8369409103014399E-2</v>
      </c>
      <c r="K17" s="77">
        <f t="shared" si="1"/>
        <v>0.14439385259468859</v>
      </c>
      <c r="M17">
        <v>400</v>
      </c>
      <c r="N17" s="75">
        <v>0.51336828636629195</v>
      </c>
      <c r="O17" s="75">
        <v>7.0096447572066345E-2</v>
      </c>
      <c r="P17" s="75">
        <v>2.5074172457241344E-2</v>
      </c>
      <c r="Q17" s="77">
        <f t="shared" si="2"/>
        <v>0.13654222404001798</v>
      </c>
    </row>
    <row r="18" spans="1:17" x14ac:dyDescent="0.25">
      <c r="A18">
        <v>401</v>
      </c>
      <c r="B18" s="75">
        <v>0.51255687437641706</v>
      </c>
      <c r="C18" s="75">
        <v>7.7909313881563816E-2</v>
      </c>
      <c r="D18" s="76">
        <v>-3.2850773212800277E-9</v>
      </c>
      <c r="E18" s="77">
        <f t="shared" si="0"/>
        <v>0.15200130517486324</v>
      </c>
      <c r="G18">
        <v>401</v>
      </c>
      <c r="H18" s="75">
        <v>0.51702369726382891</v>
      </c>
      <c r="I18" s="75">
        <v>7.2076804860157412E-2</v>
      </c>
      <c r="J18" s="76">
        <v>1.7968567235907725E-2</v>
      </c>
      <c r="K18" s="77">
        <f t="shared" si="1"/>
        <v>0.13940715917200555</v>
      </c>
      <c r="M18">
        <v>401</v>
      </c>
      <c r="N18" s="75">
        <v>0.51888882933066549</v>
      </c>
      <c r="O18" s="75">
        <v>6.8338847339347988E-2</v>
      </c>
      <c r="P18" s="75">
        <v>2.4517207946729735E-2</v>
      </c>
      <c r="Q18" s="77">
        <f t="shared" si="2"/>
        <v>0.13170229050315244</v>
      </c>
    </row>
    <row r="19" spans="1:17" x14ac:dyDescent="0.25">
      <c r="A19">
        <v>402</v>
      </c>
      <c r="B19" s="75">
        <v>0.51369633246734281</v>
      </c>
      <c r="C19" s="75">
        <v>7.548411368121978E-2</v>
      </c>
      <c r="D19" s="76">
        <v>-3.1702089842156056E-9</v>
      </c>
      <c r="E19" s="77">
        <f t="shared" si="0"/>
        <v>0.14694306521259529</v>
      </c>
      <c r="G19">
        <v>402</v>
      </c>
      <c r="H19" s="75">
        <v>0.5180025535032321</v>
      </c>
      <c r="I19" s="75">
        <v>6.9845184113848435E-2</v>
      </c>
      <c r="J19" s="76">
        <v>1.7417117914636491E-2</v>
      </c>
      <c r="K19" s="77">
        <f t="shared" si="1"/>
        <v>0.13483559809017936</v>
      </c>
      <c r="M19">
        <v>402</v>
      </c>
      <c r="N19" s="75">
        <v>0.51981209355078695</v>
      </c>
      <c r="O19" s="75">
        <v>6.6228260852590676E-2</v>
      </c>
      <c r="P19" s="75">
        <v>2.3769317287937446E-2</v>
      </c>
      <c r="Q19" s="77">
        <f t="shared" si="2"/>
        <v>0.12740808010100674</v>
      </c>
    </row>
    <row r="20" spans="1:17" x14ac:dyDescent="0.25">
      <c r="A20">
        <v>403</v>
      </c>
      <c r="B20" s="75">
        <v>0.5154379124539834</v>
      </c>
      <c r="C20" s="75">
        <v>7.3275487826174004E-2</v>
      </c>
      <c r="D20" s="76">
        <v>-3.0751778901105808E-9</v>
      </c>
      <c r="E20" s="77">
        <f t="shared" si="0"/>
        <v>0.14216161841357722</v>
      </c>
      <c r="G20">
        <v>403</v>
      </c>
      <c r="H20" s="75">
        <v>0.51966121786755448</v>
      </c>
      <c r="I20" s="75">
        <v>6.7836350621163527E-2</v>
      </c>
      <c r="J20" s="76">
        <v>1.6911864012789362E-2</v>
      </c>
      <c r="K20" s="77">
        <f t="shared" si="1"/>
        <v>0.13053956748885753</v>
      </c>
      <c r="M20">
        <v>403</v>
      </c>
      <c r="N20" s="75">
        <v>0.52148185715623196</v>
      </c>
      <c r="O20" s="75">
        <v>6.4352502204161818E-2</v>
      </c>
      <c r="P20" s="75">
        <v>2.3086025822097844E-2</v>
      </c>
      <c r="Q20" s="77">
        <f t="shared" si="2"/>
        <v>0.12340314686131507</v>
      </c>
    </row>
    <row r="21" spans="1:17" x14ac:dyDescent="0.25">
      <c r="A21">
        <v>404</v>
      </c>
      <c r="B21" s="75">
        <v>0.51833640730511454</v>
      </c>
      <c r="C21" s="75">
        <v>7.1337914010853473E-2</v>
      </c>
      <c r="D21" s="76">
        <v>-3.0022903422614413E-9</v>
      </c>
      <c r="E21" s="77">
        <f t="shared" si="0"/>
        <v>0.13762859989277385</v>
      </c>
      <c r="G21">
        <v>404</v>
      </c>
      <c r="H21" s="75">
        <v>0.52246543023759739</v>
      </c>
      <c r="I21" s="75">
        <v>6.606586111981258E-2</v>
      </c>
      <c r="J21" s="76">
        <v>1.6463285361208356E-2</v>
      </c>
      <c r="K21" s="77">
        <f t="shared" si="1"/>
        <v>0.12645020569067764</v>
      </c>
      <c r="M21">
        <v>404</v>
      </c>
      <c r="N21" s="75">
        <v>0.52427217609553478</v>
      </c>
      <c r="O21" s="75">
        <v>6.2691905188849303E-2</v>
      </c>
      <c r="P21" s="75">
        <v>2.2477446446322474E-2</v>
      </c>
      <c r="Q21" s="77">
        <f t="shared" si="2"/>
        <v>0.11957892874602095</v>
      </c>
    </row>
    <row r="22" spans="1:17" x14ac:dyDescent="0.25">
      <c r="A22" s="78">
        <v>405</v>
      </c>
      <c r="B22" s="79">
        <v>0.52176455933501531</v>
      </c>
      <c r="C22" s="79">
        <v>6.9559022291012573E-2</v>
      </c>
      <c r="D22" s="80">
        <v>-2.9465215822810364E-9</v>
      </c>
      <c r="E22" s="81">
        <f t="shared" si="0"/>
        <v>0.13331496178978691</v>
      </c>
      <c r="G22" s="78">
        <v>405</v>
      </c>
      <c r="H22" s="79">
        <v>0.52576730446947428</v>
      </c>
      <c r="I22" s="79">
        <v>6.4425030275964579E-2</v>
      </c>
      <c r="J22" s="80">
        <v>1.604653683035745E-2</v>
      </c>
      <c r="K22" s="81">
        <f t="shared" si="1"/>
        <v>0.12253525414816861</v>
      </c>
      <c r="M22" s="78">
        <v>405</v>
      </c>
      <c r="N22" s="79">
        <v>0.52751937420307282</v>
      </c>
      <c r="O22" s="79">
        <v>6.1138875483450449E-2</v>
      </c>
      <c r="P22" s="79">
        <v>2.1909441067238244E-2</v>
      </c>
      <c r="Q22" s="81">
        <f t="shared" si="2"/>
        <v>0.11589882471295651</v>
      </c>
    </row>
    <row r="23" spans="1:17" x14ac:dyDescent="0.25">
      <c r="A23" s="78">
        <v>406</v>
      </c>
      <c r="B23" s="79">
        <v>0.52516268970830682</v>
      </c>
      <c r="C23" s="79">
        <v>6.7850029505620094E-2</v>
      </c>
      <c r="D23" s="80">
        <v>-2.903191316979322E-9</v>
      </c>
      <c r="E23" s="81">
        <f t="shared" si="0"/>
        <v>0.12919811486095156</v>
      </c>
      <c r="G23" s="78">
        <v>406</v>
      </c>
      <c r="H23" s="79">
        <v>0.52901793604806269</v>
      </c>
      <c r="I23" s="79">
        <v>6.2836600728307254E-2</v>
      </c>
      <c r="J23" s="80">
        <v>1.5642612041524735E-2</v>
      </c>
      <c r="K23" s="81">
        <f t="shared" si="1"/>
        <v>0.11877971699356217</v>
      </c>
      <c r="M23" s="78">
        <v>406</v>
      </c>
      <c r="N23" s="79">
        <v>0.53068907658267517</v>
      </c>
      <c r="O23" s="79">
        <v>5.9625368207338082E-2</v>
      </c>
      <c r="P23" s="79">
        <v>2.1356984167691939E-2</v>
      </c>
      <c r="Q23" s="81">
        <f t="shared" si="2"/>
        <v>0.11235461749333585</v>
      </c>
    </row>
    <row r="24" spans="1:17" x14ac:dyDescent="0.25">
      <c r="A24" s="78">
        <v>407</v>
      </c>
      <c r="B24" s="79">
        <v>0.52818456444798156</v>
      </c>
      <c r="C24" s="79">
        <v>6.6160611633522118E-2</v>
      </c>
      <c r="D24" s="80">
        <v>-2.8689771299402387E-9</v>
      </c>
      <c r="E24" s="81">
        <f t="shared" si="0"/>
        <v>0.12526040343997588</v>
      </c>
      <c r="G24" s="78">
        <v>407</v>
      </c>
      <c r="H24" s="79">
        <v>0.53188939376059663</v>
      </c>
      <c r="I24" s="79">
        <v>6.1259821972875952E-2</v>
      </c>
      <c r="J24" s="80">
        <v>1.5240711023491378E-2</v>
      </c>
      <c r="K24" s="81">
        <f t="shared" si="1"/>
        <v>0.11517398671884214</v>
      </c>
      <c r="M24" s="78">
        <v>407</v>
      </c>
      <c r="N24" s="79">
        <v>0.53347396990692986</v>
      </c>
      <c r="O24" s="79">
        <v>5.8118990268132047E-2</v>
      </c>
      <c r="P24" s="79">
        <v>2.080625261901577E-2</v>
      </c>
      <c r="Q24" s="81">
        <f t="shared" si="2"/>
        <v>0.10894437881996663</v>
      </c>
    </row>
    <row r="25" spans="1:17" x14ac:dyDescent="0.25">
      <c r="A25" s="78">
        <v>408.00000000000006</v>
      </c>
      <c r="B25" s="79">
        <v>0.53065999207203729</v>
      </c>
      <c r="C25" s="79">
        <v>6.4469987648311203E-2</v>
      </c>
      <c r="D25" s="80">
        <v>-2.8419433473203526E-9</v>
      </c>
      <c r="E25" s="81">
        <f t="shared" si="0"/>
        <v>0.12149019826533178</v>
      </c>
      <c r="G25" s="78">
        <v>408.00000000000006</v>
      </c>
      <c r="H25" s="79">
        <v>0.53422537991200114</v>
      </c>
      <c r="I25" s="79">
        <v>5.9679824409055393E-2</v>
      </c>
      <c r="J25" s="80">
        <v>1.4836378305342526E-2</v>
      </c>
      <c r="K25" s="81">
        <f t="shared" si="1"/>
        <v>0.11171282131688688</v>
      </c>
      <c r="M25" s="78">
        <v>408.00000000000006</v>
      </c>
      <c r="N25" s="79">
        <v>0.53573315197521854</v>
      </c>
      <c r="O25" s="79">
        <v>5.6609981727247842E-2</v>
      </c>
      <c r="P25" s="79">
        <v>2.0251833288587373E-2</v>
      </c>
      <c r="Q25" s="81">
        <f t="shared" si="2"/>
        <v>0.10566824457013714</v>
      </c>
    </row>
    <row r="26" spans="1:17" x14ac:dyDescent="0.25">
      <c r="A26" s="78">
        <v>409.00000000000006</v>
      </c>
      <c r="B26" s="79">
        <v>0.53263398157478825</v>
      </c>
      <c r="C26" s="79">
        <v>6.2784124242849515E-2</v>
      </c>
      <c r="D26" s="80">
        <v>-2.8217609360225993E-9</v>
      </c>
      <c r="E26" s="81">
        <f t="shared" si="0"/>
        <v>0.11787480035956711</v>
      </c>
      <c r="G26" s="78">
        <v>409.00000000000006</v>
      </c>
      <c r="H26" s="79">
        <v>0.5360786695217461</v>
      </c>
      <c r="I26" s="79">
        <v>5.8103796142708192E-2</v>
      </c>
      <c r="J26" s="80">
        <v>1.4430998700395662E-2</v>
      </c>
      <c r="K26" s="81">
        <f t="shared" si="1"/>
        <v>0.10838669666626459</v>
      </c>
      <c r="M26" s="78">
        <v>409.00000000000006</v>
      </c>
      <c r="N26" s="79">
        <v>0.53752706539563089</v>
      </c>
      <c r="O26" s="79">
        <v>5.5106732638284327E-2</v>
      </c>
      <c r="P26" s="79">
        <v>1.969587787038396E-2</v>
      </c>
      <c r="Q26" s="81">
        <f t="shared" si="2"/>
        <v>0.10251899148133992</v>
      </c>
    </row>
    <row r="27" spans="1:17" x14ac:dyDescent="0.25">
      <c r="A27" s="78">
        <v>410.00000000000006</v>
      </c>
      <c r="B27" s="79">
        <v>0.53438519630650327</v>
      </c>
      <c r="C27" s="79">
        <v>6.1134715126170719E-2</v>
      </c>
      <c r="D27" s="80">
        <v>-2.8095575865805245E-9</v>
      </c>
      <c r="E27" s="81">
        <f t="shared" si="0"/>
        <v>0.11440196238352782</v>
      </c>
      <c r="G27" s="78">
        <v>410.00000000000006</v>
      </c>
      <c r="H27" s="79">
        <v>0.53773035488509635</v>
      </c>
      <c r="I27" s="79">
        <v>5.6560922001434893E-2</v>
      </c>
      <c r="J27" s="80">
        <v>1.403189602796636E-2</v>
      </c>
      <c r="K27" s="81">
        <f t="shared" si="1"/>
        <v>0.10518454367992854</v>
      </c>
      <c r="M27" s="78">
        <v>410.00000000000006</v>
      </c>
      <c r="N27" s="79">
        <v>0.53913773490281869</v>
      </c>
      <c r="O27" s="79">
        <v>5.3636539586382148E-2</v>
      </c>
      <c r="P27" s="79">
        <v>1.9148375041933785E-2</v>
      </c>
      <c r="Q27" s="81">
        <f t="shared" si="2"/>
        <v>9.9485782786193411E-2</v>
      </c>
    </row>
    <row r="28" spans="1:17" x14ac:dyDescent="0.25">
      <c r="A28" s="78">
        <v>411.00000000000006</v>
      </c>
      <c r="B28" s="79">
        <v>0.53630590298794512</v>
      </c>
      <c r="C28" s="79">
        <v>5.956202516283083E-2</v>
      </c>
      <c r="D28" s="80">
        <v>-2.8069976713377778E-9</v>
      </c>
      <c r="E28" s="81">
        <f t="shared" si="0"/>
        <v>0.11105979783364354</v>
      </c>
      <c r="G28" s="78">
        <v>411.00000000000006</v>
      </c>
      <c r="H28" s="79">
        <v>0.53957008615659463</v>
      </c>
      <c r="I28" s="79">
        <v>5.5087467752958377E-2</v>
      </c>
      <c r="J28" s="80">
        <v>1.3648376048784501E-2</v>
      </c>
      <c r="K28" s="81">
        <f t="shared" si="1"/>
        <v>0.10209511084157996</v>
      </c>
      <c r="M28" s="78">
        <v>411.00000000000006</v>
      </c>
      <c r="N28" s="79">
        <v>0.54095080288815411</v>
      </c>
      <c r="O28" s="79">
        <v>5.2232511004932453E-2</v>
      </c>
      <c r="P28" s="79">
        <v>1.862187603277965E-2</v>
      </c>
      <c r="Q28" s="81">
        <f t="shared" si="2"/>
        <v>9.6556860117521515E-2</v>
      </c>
    </row>
    <row r="29" spans="1:17" x14ac:dyDescent="0.25">
      <c r="A29" s="78">
        <v>412.00000000000006</v>
      </c>
      <c r="B29" s="79">
        <v>0.53867668765255428</v>
      </c>
      <c r="C29" s="79">
        <v>5.8088867000465151E-2</v>
      </c>
      <c r="D29" s="80">
        <v>-2.8150000848844079E-9</v>
      </c>
      <c r="E29" s="81">
        <f t="shared" si="0"/>
        <v>0.1078362370824044</v>
      </c>
      <c r="G29" s="78">
        <v>412.00000000000006</v>
      </c>
      <c r="H29" s="79">
        <v>0.54187232438824895</v>
      </c>
      <c r="I29" s="79">
        <v>5.3702866602783818E-2</v>
      </c>
      <c r="J29" s="80">
        <v>1.3285457848906437E-2</v>
      </c>
      <c r="K29" s="81">
        <f t="shared" si="1"/>
        <v>9.9106125531345582E-2</v>
      </c>
      <c r="M29" s="78">
        <v>412.00000000000006</v>
      </c>
      <c r="N29" s="79">
        <v>0.54323418548245295</v>
      </c>
      <c r="O29" s="79">
        <v>5.091148187259336E-2</v>
      </c>
      <c r="P29" s="79">
        <v>1.8122941054881252E-2</v>
      </c>
      <c r="Q29" s="81">
        <f t="shared" si="2"/>
        <v>9.3719215824715166E-2</v>
      </c>
    </row>
    <row r="30" spans="1:17" x14ac:dyDescent="0.25">
      <c r="A30" s="78">
        <v>413.00000000000006</v>
      </c>
      <c r="B30" s="79">
        <v>0.54149889802526685</v>
      </c>
      <c r="C30" s="79">
        <v>5.6707000902427605E-2</v>
      </c>
      <c r="D30" s="80">
        <v>-2.8329874002253064E-9</v>
      </c>
      <c r="E30" s="81">
        <f t="shared" si="0"/>
        <v>0.10472228310939537</v>
      </c>
      <c r="G30" s="78">
        <v>413.00000000000006</v>
      </c>
      <c r="H30" s="79">
        <v>0.54463347187653088</v>
      </c>
      <c r="I30" s="79">
        <v>5.2398872819308835E-2</v>
      </c>
      <c r="J30" s="80">
        <v>1.2941121736152474E-2</v>
      </c>
      <c r="K30" s="81">
        <f t="shared" si="1"/>
        <v>9.6209424365287136E-2</v>
      </c>
      <c r="M30" s="78">
        <v>413.00000000000006</v>
      </c>
      <c r="N30" s="79">
        <v>0.545978543610944</v>
      </c>
      <c r="O30" s="79">
        <v>4.9664768600700154E-2</v>
      </c>
      <c r="P30" s="79">
        <v>1.7648665292033499E-2</v>
      </c>
      <c r="Q30" s="81">
        <f t="shared" si="2"/>
        <v>9.0964689330521584E-2</v>
      </c>
    </row>
    <row r="31" spans="1:17" x14ac:dyDescent="0.25">
      <c r="A31" s="78">
        <v>414.00000000000006</v>
      </c>
      <c r="B31" s="79">
        <v>0.54451728466998972</v>
      </c>
      <c r="C31" s="79">
        <v>5.5381350325749167E-2</v>
      </c>
      <c r="D31" s="80">
        <v>-2.8583476696653065E-9</v>
      </c>
      <c r="E31" s="81">
        <f t="shared" si="0"/>
        <v>0.10170724031159746</v>
      </c>
      <c r="G31" s="78">
        <v>414.00000000000006</v>
      </c>
      <c r="H31" s="79">
        <v>0.54759085272031971</v>
      </c>
      <c r="I31" s="79">
        <v>5.1142601685936227E-2</v>
      </c>
      <c r="J31" s="80">
        <v>1.2607353853808952E-2</v>
      </c>
      <c r="K31" s="81">
        <f t="shared" si="1"/>
        <v>9.3395646460984888E-2</v>
      </c>
      <c r="M31" s="78">
        <v>414.00000000000006</v>
      </c>
      <c r="N31" s="79">
        <v>0.54891551117414783</v>
      </c>
      <c r="O31" s="79">
        <v>4.8460753032235404E-2</v>
      </c>
      <c r="P31" s="79">
        <v>1.7187996299965553E-2</v>
      </c>
      <c r="Q31" s="81">
        <f t="shared" si="2"/>
        <v>8.8284539324779338E-2</v>
      </c>
    </row>
    <row r="32" spans="1:17" x14ac:dyDescent="0.25">
      <c r="A32" s="78">
        <v>415.00000000000006</v>
      </c>
      <c r="B32" s="79">
        <v>0.5473907269879551</v>
      </c>
      <c r="C32" s="79">
        <v>5.4073059045759035E-2</v>
      </c>
      <c r="D32" s="80">
        <v>-2.8894272160092291E-9</v>
      </c>
      <c r="E32" s="81">
        <f t="shared" si="0"/>
        <v>9.8783293869990726E-2</v>
      </c>
      <c r="G32" s="78">
        <v>415.00000000000006</v>
      </c>
      <c r="H32" s="79">
        <v>0.55039981557148177</v>
      </c>
      <c r="I32" s="79">
        <v>4.9897798172192226E-2</v>
      </c>
      <c r="J32" s="80">
        <v>1.2275328603010912E-2</v>
      </c>
      <c r="K32" s="81">
        <f t="shared" si="1"/>
        <v>9.0657367172958067E-2</v>
      </c>
      <c r="M32" s="78">
        <v>415.00000000000006</v>
      </c>
      <c r="N32" s="79">
        <v>0.55169789040594852</v>
      </c>
      <c r="O32" s="79">
        <v>4.7264975614674187E-2</v>
      </c>
      <c r="P32" s="79">
        <v>1.6728803386245161E-2</v>
      </c>
      <c r="Q32" s="81">
        <f t="shared" si="2"/>
        <v>8.5671844022995686E-2</v>
      </c>
    </row>
    <row r="33" spans="1:17" x14ac:dyDescent="0.25">
      <c r="A33" s="78">
        <v>416.00000000000006</v>
      </c>
      <c r="B33" s="79">
        <v>0.54990022840282482</v>
      </c>
      <c r="C33" s="79">
        <v>5.2755573396724272E-2</v>
      </c>
      <c r="D33" s="80">
        <v>-2.925132469577818E-9</v>
      </c>
      <c r="E33" s="81">
        <f t="shared" si="0"/>
        <v>9.5936627540511979E-2</v>
      </c>
      <c r="G33" s="78">
        <v>416.00000000000006</v>
      </c>
      <c r="H33" s="79">
        <v>0.55284028464704016</v>
      </c>
      <c r="I33" s="79">
        <v>4.8641184031370355E-2</v>
      </c>
      <c r="J33" s="80">
        <v>1.1939737566956009E-2</v>
      </c>
      <c r="K33" s="81">
        <f t="shared" si="1"/>
        <v>8.7984152714965819E-2</v>
      </c>
      <c r="M33" s="78">
        <v>416.00000000000006</v>
      </c>
      <c r="N33" s="79">
        <v>0.55410555857198063</v>
      </c>
      <c r="O33" s="79">
        <v>4.6056153484030617E-2</v>
      </c>
      <c r="P33" s="79">
        <v>1.6264052976014298E-2</v>
      </c>
      <c r="Q33" s="81">
        <f t="shared" si="2"/>
        <v>8.3118013836072591E-2</v>
      </c>
    </row>
    <row r="34" spans="1:17" x14ac:dyDescent="0.25">
      <c r="A34" s="78">
        <v>417.00000000000006</v>
      </c>
      <c r="B34" s="79">
        <v>0.55202799593238405</v>
      </c>
      <c r="C34" s="79">
        <v>5.1425323180160132E-2</v>
      </c>
      <c r="D34" s="80">
        <v>-2.9649468435977155E-9</v>
      </c>
      <c r="E34" s="81">
        <f t="shared" si="0"/>
        <v>9.3157092682051287E-2</v>
      </c>
      <c r="G34" s="78">
        <v>417.00000000000006</v>
      </c>
      <c r="H34" s="79">
        <v>0.55489713341922697</v>
      </c>
      <c r="I34" s="79">
        <v>4.7369512553581891E-2</v>
      </c>
      <c r="J34" s="80">
        <v>1.1600393137580791E-2</v>
      </c>
      <c r="K34" s="81">
        <f t="shared" si="1"/>
        <v>8.5366295301788908E-2</v>
      </c>
      <c r="M34" s="78">
        <v>417.00000000000006</v>
      </c>
      <c r="N34" s="79">
        <v>0.5561260282170899</v>
      </c>
      <c r="O34" s="79">
        <v>4.4831523501106439E-2</v>
      </c>
      <c r="P34" s="79">
        <v>1.5793532894404699E-2</v>
      </c>
      <c r="Q34" s="81">
        <f t="shared" si="2"/>
        <v>8.061396378952787E-2</v>
      </c>
    </row>
    <row r="35" spans="1:17" x14ac:dyDescent="0.25">
      <c r="A35" s="78">
        <v>418.00000000000006</v>
      </c>
      <c r="B35" s="79">
        <v>0.55388186782369997</v>
      </c>
      <c r="C35" s="79">
        <v>5.0090413489335038E-2</v>
      </c>
      <c r="D35" s="80">
        <v>-3.0087914752267389E-9</v>
      </c>
      <c r="E35" s="81">
        <f t="shared" si="0"/>
        <v>9.0435192771608774E-2</v>
      </c>
      <c r="G35" s="78">
        <v>418.00000000000006</v>
      </c>
      <c r="H35" s="79">
        <v>0.55668149967839753</v>
      </c>
      <c r="I35" s="79">
        <v>4.6091195875655119E-2</v>
      </c>
      <c r="J35" s="80">
        <v>1.1259794294535485E-2</v>
      </c>
      <c r="K35" s="81">
        <f t="shared" si="1"/>
        <v>8.2796349263057289E-2</v>
      </c>
      <c r="M35" s="78">
        <v>418.00000000000006</v>
      </c>
      <c r="N35" s="79">
        <v>0.55787383510162336</v>
      </c>
      <c r="O35" s="79">
        <v>4.3599714119040345E-2</v>
      </c>
      <c r="P35" s="79">
        <v>1.5320848280011568E-2</v>
      </c>
      <c r="Q35" s="81">
        <f t="shared" si="2"/>
        <v>7.8153359013688348E-2</v>
      </c>
    </row>
    <row r="36" spans="1:17" x14ac:dyDescent="0.25">
      <c r="A36" s="78">
        <v>419.00000000000006</v>
      </c>
      <c r="B36" s="79">
        <v>0.55555653117705772</v>
      </c>
      <c r="C36" s="79">
        <v>4.8758109034018747E-2</v>
      </c>
      <c r="D36" s="80">
        <v>-3.0563272283382994E-9</v>
      </c>
      <c r="E36" s="81">
        <f t="shared" si="0"/>
        <v>8.7764442136455373E-2</v>
      </c>
      <c r="G36" s="78">
        <v>419.00000000000006</v>
      </c>
      <c r="H36" s="79">
        <v>0.55829035109208813</v>
      </c>
      <c r="I36" s="79">
        <v>4.481307460610786E-2</v>
      </c>
      <c r="J36" s="80">
        <v>1.0919689217213412E-2</v>
      </c>
      <c r="K36" s="81">
        <f t="shared" si="1"/>
        <v>8.0268402487070914E-2</v>
      </c>
      <c r="M36" s="78">
        <v>419.00000000000006</v>
      </c>
      <c r="N36" s="79">
        <v>0.5594487687512989</v>
      </c>
      <c r="O36" s="79">
        <v>4.2367427043139227E-2</v>
      </c>
      <c r="P36" s="79">
        <v>1.4848441483706787E-2</v>
      </c>
      <c r="Q36" s="81">
        <f t="shared" si="2"/>
        <v>7.5730664557014202E-2</v>
      </c>
    </row>
    <row r="37" spans="1:17" x14ac:dyDescent="0.25">
      <c r="A37" s="78">
        <v>420.00000000000006</v>
      </c>
      <c r="B37" s="79">
        <v>0.55705580519009879</v>
      </c>
      <c r="C37" s="79">
        <v>4.7429143418560062E-2</v>
      </c>
      <c r="D37" s="80">
        <v>-3.1067000823744215E-9</v>
      </c>
      <c r="E37" s="81">
        <f t="shared" si="0"/>
        <v>8.5142535050639262E-2</v>
      </c>
      <c r="G37" s="78">
        <v>420.00000000000006</v>
      </c>
      <c r="H37" s="79">
        <v>0.55973147840949888</v>
      </c>
      <c r="I37" s="79">
        <v>4.353602130981031E-2</v>
      </c>
      <c r="J37" s="80">
        <v>1.058011167959011E-2</v>
      </c>
      <c r="K37" s="81">
        <f t="shared" si="1"/>
        <v>7.7780191018593042E-2</v>
      </c>
      <c r="M37" s="78">
        <v>420.00000000000006</v>
      </c>
      <c r="N37" s="79">
        <v>0.5608615401139907</v>
      </c>
      <c r="O37" s="79">
        <v>4.1135623716291723E-2</v>
      </c>
      <c r="P37" s="79">
        <v>1.4376408119898191E-2</v>
      </c>
      <c r="Q37" s="81">
        <f t="shared" si="2"/>
        <v>7.3343634344995787E-2</v>
      </c>
    </row>
    <row r="38" spans="1:17" x14ac:dyDescent="0.25">
      <c r="A38" s="78">
        <v>421.00000000000006</v>
      </c>
      <c r="B38" s="79">
        <v>0.55833601983171088</v>
      </c>
      <c r="C38" s="79">
        <v>4.6099301721858145E-2</v>
      </c>
      <c r="D38" s="80">
        <v>-3.1588670198109034E-9</v>
      </c>
      <c r="E38" s="81">
        <f t="shared" si="0"/>
        <v>8.2565516256237634E-2</v>
      </c>
      <c r="G38" s="78">
        <v>421.00000000000006</v>
      </c>
      <c r="H38" s="79">
        <v>0.56095980612371033</v>
      </c>
      <c r="I38" s="79">
        <v>4.2256711022681269E-2</v>
      </c>
      <c r="J38" s="80">
        <v>1.0240082584242079E-2</v>
      </c>
      <c r="K38" s="81">
        <f t="shared" si="1"/>
        <v>7.5329302672645065E-2</v>
      </c>
      <c r="M38" s="78">
        <v>421.00000000000006</v>
      </c>
      <c r="N38" s="79">
        <v>0.56206681473693332</v>
      </c>
      <c r="O38" s="79">
        <v>3.9901348132342696E-2</v>
      </c>
      <c r="P38" s="79">
        <v>1.3903510553116191E-2</v>
      </c>
      <c r="Q38" s="81">
        <f t="shared" si="2"/>
        <v>7.0990400226737999E-2</v>
      </c>
    </row>
    <row r="39" spans="1:17" x14ac:dyDescent="0.25">
      <c r="A39" s="78">
        <v>422.00000000000006</v>
      </c>
      <c r="B39" s="79">
        <v>0.55939916183595162</v>
      </c>
      <c r="C39" s="79">
        <v>4.4767878794687389E-2</v>
      </c>
      <c r="D39" s="80">
        <v>-3.212173823226768E-9</v>
      </c>
      <c r="E39" s="81">
        <f t="shared" si="0"/>
        <v>8.0028505312304946E-2</v>
      </c>
      <c r="G39" s="78">
        <v>422.00000000000006</v>
      </c>
      <c r="H39" s="79">
        <v>0.56197659713548043</v>
      </c>
      <c r="I39" s="79">
        <v>4.0974841737283357E-2</v>
      </c>
      <c r="J39" s="80">
        <v>9.8995850350616574E-3</v>
      </c>
      <c r="K39" s="81">
        <f t="shared" si="1"/>
        <v>7.2912007272440224E-2</v>
      </c>
      <c r="M39" s="78">
        <v>422.00000000000006</v>
      </c>
      <c r="N39" s="79">
        <v>0.56306502825184057</v>
      </c>
      <c r="O39" s="79">
        <v>3.866434100345123E-2</v>
      </c>
      <c r="P39" s="79">
        <v>1.3429781419341849E-2</v>
      </c>
      <c r="Q39" s="81">
        <f t="shared" si="2"/>
        <v>6.8667629960065521E-2</v>
      </c>
    </row>
    <row r="40" spans="1:17" x14ac:dyDescent="0.25">
      <c r="A40" s="78">
        <v>423.00000000000006</v>
      </c>
      <c r="B40" s="79">
        <v>0.56034784403825377</v>
      </c>
      <c r="C40" s="79">
        <v>4.3442175710341292E-2</v>
      </c>
      <c r="D40" s="80">
        <v>-3.266578230132211E-9</v>
      </c>
      <c r="E40" s="81">
        <f t="shared" si="0"/>
        <v>7.7527157769122404E-2</v>
      </c>
      <c r="G40" s="78">
        <v>423.00000000000006</v>
      </c>
      <c r="H40" s="79">
        <v>0.56288321544533904</v>
      </c>
      <c r="I40" s="79">
        <v>3.96962100777178E-2</v>
      </c>
      <c r="J40" s="80">
        <v>9.560362423444024E-3</v>
      </c>
      <c r="K40" s="81">
        <f t="shared" si="1"/>
        <v>7.0522994803302416E-2</v>
      </c>
      <c r="M40" s="78">
        <v>423.00000000000006</v>
      </c>
      <c r="N40" s="79">
        <v>0.56395591670888123</v>
      </c>
      <c r="O40" s="79">
        <v>3.742954782766289E-2</v>
      </c>
      <c r="P40" s="79">
        <v>1.2957436672143441E-2</v>
      </c>
      <c r="Q40" s="81">
        <f t="shared" si="2"/>
        <v>6.6369634077240003E-2</v>
      </c>
    </row>
    <row r="41" spans="1:17" x14ac:dyDescent="0.25">
      <c r="A41" s="78">
        <v>424.00000000000006</v>
      </c>
      <c r="B41" s="79">
        <v>0.56134300262471803</v>
      </c>
      <c r="C41" s="79">
        <v>4.2130818777401789E-2</v>
      </c>
      <c r="D41" s="80">
        <v>-3.3223108338494476E-9</v>
      </c>
      <c r="E41" s="81">
        <f t="shared" si="0"/>
        <v>7.5053609968249765E-2</v>
      </c>
      <c r="G41" s="78">
        <v>424.00000000000006</v>
      </c>
      <c r="H41" s="79">
        <v>0.56383920179634495</v>
      </c>
      <c r="I41" s="79">
        <v>3.8428956355362365E-2</v>
      </c>
      <c r="J41" s="80">
        <v>9.22478819286752E-3</v>
      </c>
      <c r="K41" s="81">
        <f t="shared" si="1"/>
        <v>6.8155878897619912E-2</v>
      </c>
      <c r="M41" s="78">
        <v>424.00000000000006</v>
      </c>
      <c r="N41" s="79">
        <v>0.56489712119431446</v>
      </c>
      <c r="O41" s="79">
        <v>3.6204662298261803E-2</v>
      </c>
      <c r="P41" s="79">
        <v>1.2489724835986538E-2</v>
      </c>
      <c r="Q41" s="81">
        <f t="shared" si="2"/>
        <v>6.4090718362517646E-2</v>
      </c>
    </row>
    <row r="42" spans="1:17" x14ac:dyDescent="0.25">
      <c r="A42" s="78">
        <v>425.00000000000006</v>
      </c>
      <c r="B42" s="79">
        <v>0.56248690015635894</v>
      </c>
      <c r="C42" s="79">
        <v>4.0838871628353611E-2</v>
      </c>
      <c r="D42" s="80">
        <v>-3.3791293467070696E-9</v>
      </c>
      <c r="E42" s="81">
        <f t="shared" si="0"/>
        <v>7.2604129299724679E-2</v>
      </c>
      <c r="G42" s="78">
        <v>425.00000000000006</v>
      </c>
      <c r="H42" s="79">
        <v>0.56494509123657721</v>
      </c>
      <c r="I42" s="79">
        <v>3.7177125821314258E-2</v>
      </c>
      <c r="J42" s="80">
        <v>8.8940619091902196E-3</v>
      </c>
      <c r="K42" s="81">
        <f t="shared" si="1"/>
        <v>6.5806618020061547E-2</v>
      </c>
      <c r="M42" s="78">
        <v>425.00000000000006</v>
      </c>
      <c r="N42" s="79">
        <v>0.56598732722853995</v>
      </c>
      <c r="O42" s="79">
        <v>3.4993229142745198E-2</v>
      </c>
      <c r="P42" s="79">
        <v>1.2028152420374916E-2</v>
      </c>
      <c r="Q42" s="81">
        <f t="shared" si="2"/>
        <v>6.182687749228577E-2</v>
      </c>
    </row>
    <row r="43" spans="1:17" x14ac:dyDescent="0.25">
      <c r="A43" s="78">
        <v>426.00000000000006</v>
      </c>
      <c r="B43" s="79">
        <v>0.56373073319503897</v>
      </c>
      <c r="C43" s="79">
        <v>3.955933619870141E-2</v>
      </c>
      <c r="D43" s="80">
        <v>-3.4358476064255683E-9</v>
      </c>
      <c r="E43" s="81">
        <f t="shared" si="0"/>
        <v>7.017416981063318E-2</v>
      </c>
      <c r="G43" s="78">
        <v>426.00000000000006</v>
      </c>
      <c r="H43" s="79">
        <v>0.56615020917654657</v>
      </c>
      <c r="I43" s="79">
        <v>3.593557219816914E-2</v>
      </c>
      <c r="J43" s="80">
        <v>8.566850909387122E-3</v>
      </c>
      <c r="K43" s="81">
        <f t="shared" si="1"/>
        <v>6.3473565169986715E-2</v>
      </c>
      <c r="M43" s="78">
        <v>426.00000000000006</v>
      </c>
      <c r="N43" s="79">
        <v>0.56717444926863758</v>
      </c>
      <c r="O43" s="79">
        <v>3.3791013677562598E-2</v>
      </c>
      <c r="P43" s="79">
        <v>1.1571082881197644E-2</v>
      </c>
      <c r="Q43" s="81">
        <f t="shared" si="2"/>
        <v>5.9577813706410035E-2</v>
      </c>
    </row>
    <row r="44" spans="1:17" x14ac:dyDescent="0.25">
      <c r="A44" s="78">
        <v>427</v>
      </c>
      <c r="B44" s="79">
        <v>0.5648715484115181</v>
      </c>
      <c r="C44" s="79">
        <v>3.8277480501518933E-2</v>
      </c>
      <c r="D44" s="80">
        <v>-3.4903975265621057E-9</v>
      </c>
      <c r="E44" s="81">
        <f t="shared" si="0"/>
        <v>6.7763158914906377E-2</v>
      </c>
      <c r="G44" s="78">
        <v>427</v>
      </c>
      <c r="H44" s="79">
        <v>0.56725129194040202</v>
      </c>
      <c r="I44" s="79">
        <v>3.4690413991522111E-2</v>
      </c>
      <c r="J44" s="80">
        <v>8.2394973084212054E-3</v>
      </c>
      <c r="K44" s="81">
        <f t="shared" si="1"/>
        <v>6.1155284235415795E-2</v>
      </c>
      <c r="M44" s="78">
        <v>427</v>
      </c>
      <c r="N44" s="79">
        <v>0.56825513266747762</v>
      </c>
      <c r="O44" s="79">
        <v>3.2584865168654241E-2</v>
      </c>
      <c r="P44" s="79">
        <v>1.1113454804319356E-2</v>
      </c>
      <c r="Q44" s="81">
        <f t="shared" si="2"/>
        <v>5.7341963662863607E-2</v>
      </c>
    </row>
    <row r="45" spans="1:17" x14ac:dyDescent="0.25">
      <c r="A45" s="78">
        <v>428</v>
      </c>
      <c r="B45" s="79">
        <v>0.56565677484624699</v>
      </c>
      <c r="C45" s="79">
        <v>3.6978978644943872E-2</v>
      </c>
      <c r="D45" s="80">
        <v>-3.5419819669850008E-9</v>
      </c>
      <c r="E45" s="81">
        <f t="shared" si="0"/>
        <v>6.5373527356753128E-2</v>
      </c>
      <c r="G45" s="78">
        <v>428</v>
      </c>
      <c r="H45" s="79">
        <v>0.56799475899804985</v>
      </c>
      <c r="I45" s="79">
        <v>3.3429406602633917E-2</v>
      </c>
      <c r="J45" s="80">
        <v>7.9086223467154364E-3</v>
      </c>
      <c r="K45" s="81">
        <f t="shared" si="1"/>
        <v>5.8855132152282226E-2</v>
      </c>
      <c r="M45" s="78">
        <v>428</v>
      </c>
      <c r="N45" s="79">
        <v>0.56897601634966832</v>
      </c>
      <c r="O45" s="79">
        <v>3.1363730232383258E-2</v>
      </c>
      <c r="P45" s="79">
        <v>1.0650806065606236E-2</v>
      </c>
      <c r="Q45" s="81">
        <f t="shared" si="2"/>
        <v>5.5123114737947849E-2</v>
      </c>
    </row>
    <row r="46" spans="1:17" x14ac:dyDescent="0.25">
      <c r="A46" s="78">
        <v>429</v>
      </c>
      <c r="B46" s="79">
        <v>0.56594551679448202</v>
      </c>
      <c r="C46" s="79">
        <v>3.5655862131076112E-2</v>
      </c>
      <c r="D46" s="80">
        <v>-3.5893786461590102E-9</v>
      </c>
      <c r="E46" s="81">
        <f t="shared" si="0"/>
        <v>6.3002287451681002E-2</v>
      </c>
      <c r="G46" s="78">
        <v>429</v>
      </c>
      <c r="H46" s="79">
        <v>0.56824154682243733</v>
      </c>
      <c r="I46" s="79">
        <v>3.2145539112827477E-2</v>
      </c>
      <c r="J46" s="80">
        <v>7.5725670356489912E-3</v>
      </c>
      <c r="K46" s="81">
        <f t="shared" si="1"/>
        <v>5.6570202042745446E-2</v>
      </c>
      <c r="M46" s="78">
        <v>429</v>
      </c>
      <c r="N46" s="79">
        <v>0.56919988509555475</v>
      </c>
      <c r="O46" s="79">
        <v>3.0121174719282124E-2</v>
      </c>
      <c r="P46" s="79">
        <v>1.0180955057688235E-2</v>
      </c>
      <c r="Q46" s="81">
        <f t="shared" si="2"/>
        <v>5.2918448348290716E-2</v>
      </c>
    </row>
    <row r="47" spans="1:17" x14ac:dyDescent="0.25">
      <c r="A47" s="78">
        <v>430</v>
      </c>
      <c r="B47" s="79">
        <v>0.56580084412441956</v>
      </c>
      <c r="C47" s="79">
        <v>3.4311320004380162E-2</v>
      </c>
      <c r="D47" s="80">
        <v>-3.6314750836060248E-9</v>
      </c>
      <c r="E47" s="81">
        <f t="shared" si="0"/>
        <v>6.0642044565128124E-2</v>
      </c>
      <c r="G47" s="78">
        <v>430</v>
      </c>
      <c r="H47" s="79">
        <v>0.56805628793846219</v>
      </c>
      <c r="I47" s="79">
        <v>3.0842214633904706E-2</v>
      </c>
      <c r="J47" s="80">
        <v>7.232695194157179E-3</v>
      </c>
      <c r="K47" s="81">
        <f t="shared" si="1"/>
        <v>5.4294293169140764E-2</v>
      </c>
      <c r="M47" s="78">
        <v>430</v>
      </c>
      <c r="N47" s="79">
        <v>0.56899319485344524</v>
      </c>
      <c r="O47" s="79">
        <v>2.8860591036936261E-2</v>
      </c>
      <c r="P47" s="79">
        <v>9.7058971342023712E-3</v>
      </c>
      <c r="Q47" s="81">
        <f t="shared" si="2"/>
        <v>5.0722207748670603E-2</v>
      </c>
    </row>
    <row r="48" spans="1:17" x14ac:dyDescent="0.25">
      <c r="A48" s="78">
        <v>431</v>
      </c>
      <c r="B48" s="79">
        <v>0.56545218718051893</v>
      </c>
      <c r="C48" s="79">
        <v>3.2959114435573943E-2</v>
      </c>
      <c r="D48" s="80">
        <v>-3.6697558695545731E-9</v>
      </c>
      <c r="E48" s="81">
        <f t="shared" si="0"/>
        <v>5.8288066051908019E-2</v>
      </c>
      <c r="G48" s="78">
        <v>431</v>
      </c>
      <c r="H48" s="79">
        <v>0.56767063497457282</v>
      </c>
      <c r="I48" s="79">
        <v>2.9531381874275314E-2</v>
      </c>
      <c r="J48" s="80">
        <v>6.8923182285683168E-3</v>
      </c>
      <c r="K48" s="81">
        <f t="shared" si="1"/>
        <v>5.2022035410723838E-2</v>
      </c>
      <c r="M48" s="78">
        <v>431</v>
      </c>
      <c r="N48" s="79">
        <v>0.56858945556934137</v>
      </c>
      <c r="O48" s="79">
        <v>2.759287539821868E-2</v>
      </c>
      <c r="P48" s="79">
        <v>9.2300805752146085E-3</v>
      </c>
      <c r="Q48" s="81">
        <f t="shared" si="2"/>
        <v>4.8528644222902997E-2</v>
      </c>
    </row>
    <row r="49" spans="1:17" x14ac:dyDescent="0.25">
      <c r="A49" s="78">
        <v>432</v>
      </c>
      <c r="B49" s="79">
        <v>0.56518278264995814</v>
      </c>
      <c r="C49" s="79">
        <v>3.1612982715703154E-2</v>
      </c>
      <c r="D49" s="80">
        <v>-3.7061992734048013E-9</v>
      </c>
      <c r="E49" s="81">
        <f t="shared" si="0"/>
        <v>5.593408661084856E-2</v>
      </c>
      <c r="G49" s="78">
        <v>432</v>
      </c>
      <c r="H49" s="79">
        <v>0.56736996284068797</v>
      </c>
      <c r="I49" s="79">
        <v>2.8225311555683048E-2</v>
      </c>
      <c r="J49" s="80">
        <v>6.5546109165037295E-3</v>
      </c>
      <c r="K49" s="81">
        <f t="shared" si="1"/>
        <v>4.9747631006698961E-2</v>
      </c>
      <c r="M49" s="78">
        <v>432</v>
      </c>
      <c r="N49" s="79">
        <v>0.56827539103899838</v>
      </c>
      <c r="O49" s="79">
        <v>2.6329352360040914E-2</v>
      </c>
      <c r="P49" s="79">
        <v>8.7578076741640452E-3</v>
      </c>
      <c r="Q49" s="81">
        <f t="shared" si="2"/>
        <v>4.6332029813752819E-2</v>
      </c>
    </row>
    <row r="50" spans="1:17" x14ac:dyDescent="0.25">
      <c r="A50" s="78">
        <v>433</v>
      </c>
      <c r="B50" s="79">
        <v>0.56519648331387629</v>
      </c>
      <c r="C50" s="79">
        <v>3.0283215087311594E-2</v>
      </c>
      <c r="D50" s="80">
        <v>-3.742402573022237E-9</v>
      </c>
      <c r="E50" s="81">
        <f t="shared" si="0"/>
        <v>5.3579977903886057E-2</v>
      </c>
      <c r="G50" s="78">
        <v>433</v>
      </c>
      <c r="H50" s="79">
        <v>0.56735878702036768</v>
      </c>
      <c r="I50" s="79">
        <v>2.6932831461461981E-2</v>
      </c>
      <c r="J50" s="80">
        <v>6.2215506367112594E-3</v>
      </c>
      <c r="K50" s="81">
        <f t="shared" si="1"/>
        <v>4.7470546112287702E-2</v>
      </c>
      <c r="M50" s="78">
        <v>433</v>
      </c>
      <c r="N50" s="79">
        <v>0.56825568339191512</v>
      </c>
      <c r="O50" s="79">
        <v>2.5077990713430736E-2</v>
      </c>
      <c r="P50" s="79">
        <v>8.291679150823442E-3</v>
      </c>
      <c r="Q50" s="81">
        <f t="shared" si="2"/>
        <v>4.4131526434967344E-2</v>
      </c>
    </row>
    <row r="51" spans="1:17" x14ac:dyDescent="0.25">
      <c r="A51" s="78">
        <v>434</v>
      </c>
      <c r="B51" s="79">
        <v>0.56554672601545231</v>
      </c>
      <c r="C51" s="79">
        <v>2.8970064633798958E-2</v>
      </c>
      <c r="D51" s="80">
        <v>-3.7791889987796407E-9</v>
      </c>
      <c r="E51" s="81">
        <f t="shared" si="0"/>
        <v>5.1224882580272274E-2</v>
      </c>
      <c r="G51" s="78">
        <v>434</v>
      </c>
      <c r="H51" s="79">
        <v>0.56768884815273346</v>
      </c>
      <c r="I51" s="79">
        <v>2.5654279544772E-2</v>
      </c>
      <c r="J51" s="80">
        <v>5.892651759818208E-3</v>
      </c>
      <c r="K51" s="81">
        <f t="shared" si="1"/>
        <v>4.5190740716946162E-2</v>
      </c>
      <c r="M51" s="78">
        <v>434</v>
      </c>
      <c r="N51" s="79">
        <v>0.56858075302180744</v>
      </c>
      <c r="O51" s="79">
        <v>2.3839102797316769E-2</v>
      </c>
      <c r="P51" s="79">
        <v>7.8310364941228307E-3</v>
      </c>
      <c r="Q51" s="81">
        <f t="shared" si="2"/>
        <v>4.1927382646388033E-2</v>
      </c>
    </row>
    <row r="52" spans="1:17" x14ac:dyDescent="0.25">
      <c r="A52" s="78">
        <v>435</v>
      </c>
      <c r="B52" s="79">
        <v>0.56615137076121969</v>
      </c>
      <c r="C52" s="79">
        <v>2.7668327371516865E-2</v>
      </c>
      <c r="D52" s="80">
        <v>-3.8167114283875021E-9</v>
      </c>
      <c r="E52" s="81">
        <f t="shared" si="0"/>
        <v>4.8870900611466109E-2</v>
      </c>
      <c r="G52" s="78">
        <v>435</v>
      </c>
      <c r="H52" s="79">
        <v>0.56827646850842617</v>
      </c>
      <c r="I52" s="79">
        <v>2.4385195958547476E-2</v>
      </c>
      <c r="J52" s="80">
        <v>5.5660850259223954E-3</v>
      </c>
      <c r="K52" s="81">
        <f t="shared" si="1"/>
        <v>4.2910796610234621E-2</v>
      </c>
      <c r="M52" s="78">
        <v>435</v>
      </c>
      <c r="N52" s="79">
        <v>0.56916537752803686</v>
      </c>
      <c r="O52" s="79">
        <v>2.2608613832870533E-2</v>
      </c>
      <c r="P52" s="79">
        <v>7.3734127623044472E-3</v>
      </c>
      <c r="Q52" s="81">
        <f t="shared" si="2"/>
        <v>3.972239831428756E-2</v>
      </c>
    </row>
    <row r="53" spans="1:17" x14ac:dyDescent="0.25">
      <c r="A53" s="78">
        <v>436</v>
      </c>
      <c r="B53" s="79">
        <v>0.56687713146604823</v>
      </c>
      <c r="C53" s="79">
        <v>2.6372777651461326E-2</v>
      </c>
      <c r="D53" s="80">
        <v>-3.8549638296340545E-9</v>
      </c>
      <c r="E53" s="81">
        <f t="shared" si="0"/>
        <v>4.6522916850176135E-2</v>
      </c>
      <c r="G53" s="78">
        <v>436</v>
      </c>
      <c r="H53" s="79">
        <v>0.56898660390648459</v>
      </c>
      <c r="I53" s="79">
        <v>2.3120214573536746E-2</v>
      </c>
      <c r="J53" s="80">
        <v>5.2398887040129103E-3</v>
      </c>
      <c r="K53" s="81">
        <f t="shared" si="1"/>
        <v>4.0634022690166277E-2</v>
      </c>
      <c r="M53" s="78">
        <v>436</v>
      </c>
      <c r="N53" s="79">
        <v>0.56987282886370716</v>
      </c>
      <c r="O53" s="79">
        <v>2.1381243763213025E-2</v>
      </c>
      <c r="P53" s="79">
        <v>6.9160181592165708E-3</v>
      </c>
      <c r="Q53" s="81">
        <f t="shared" si="2"/>
        <v>3.7519324804177738E-2</v>
      </c>
    </row>
    <row r="54" spans="1:17" x14ac:dyDescent="0.25">
      <c r="A54" s="78">
        <v>437</v>
      </c>
      <c r="B54" s="79">
        <v>0.56762606860819254</v>
      </c>
      <c r="C54" s="79">
        <v>2.5077113204167983E-2</v>
      </c>
      <c r="D54" s="80">
        <v>-3.8942200575320385E-9</v>
      </c>
      <c r="E54" s="81">
        <f t="shared" si="0"/>
        <v>4.4178931502664331E-2</v>
      </c>
      <c r="G54" s="78">
        <v>437</v>
      </c>
      <c r="H54" s="79">
        <v>0.56971887526001463</v>
      </c>
      <c r="I54" s="79">
        <v>2.1855255729381989E-2</v>
      </c>
      <c r="J54" s="80">
        <v>4.9126923271120377E-3</v>
      </c>
      <c r="K54" s="81">
        <f t="shared" si="1"/>
        <v>3.8361473839895938E-2</v>
      </c>
      <c r="M54" s="78">
        <v>437</v>
      </c>
      <c r="N54" s="79">
        <v>0.57060095868026994</v>
      </c>
      <c r="O54" s="79">
        <v>2.015393445394718E-2</v>
      </c>
      <c r="P54" s="79">
        <v>6.4572580731305411E-3</v>
      </c>
      <c r="Q54" s="81">
        <f t="shared" si="2"/>
        <v>3.5320540821664165E-2</v>
      </c>
    </row>
    <row r="55" spans="1:17" x14ac:dyDescent="0.25">
      <c r="A55" s="78">
        <v>438</v>
      </c>
      <c r="B55" s="79">
        <v>0.568367852059387</v>
      </c>
      <c r="C55" s="79">
        <v>2.3780150618959679E-2</v>
      </c>
      <c r="D55" s="80">
        <v>-3.9350685672919399E-9</v>
      </c>
      <c r="E55" s="81">
        <f t="shared" si="0"/>
        <v>4.1839366059843522E-2</v>
      </c>
      <c r="G55" s="78">
        <v>438</v>
      </c>
      <c r="H55" s="79">
        <v>0.57044310462037817</v>
      </c>
      <c r="I55" s="79">
        <v>2.058840738789304E-2</v>
      </c>
      <c r="J55" s="80">
        <v>4.5839829445166692E-3</v>
      </c>
      <c r="K55" s="81">
        <f t="shared" si="1"/>
        <v>3.609195592186943E-2</v>
      </c>
      <c r="M55" s="78">
        <v>438</v>
      </c>
      <c r="N55" s="79">
        <v>0.57131933332754603</v>
      </c>
      <c r="O55" s="79">
        <v>1.8924560354657838E-2</v>
      </c>
      <c r="P55" s="79">
        <v>5.996310311943513E-3</v>
      </c>
      <c r="Q55" s="81">
        <f t="shared" si="2"/>
        <v>3.3124312885466634E-2</v>
      </c>
    </row>
    <row r="56" spans="1:17" x14ac:dyDescent="0.25">
      <c r="A56" s="78">
        <v>439</v>
      </c>
      <c r="B56" s="79">
        <v>0.56911756941987834</v>
      </c>
      <c r="C56" s="79">
        <v>2.2480208374994277E-2</v>
      </c>
      <c r="D56" s="80">
        <v>-3.9781411128222049E-9</v>
      </c>
      <c r="E56" s="81">
        <f t="shared" si="0"/>
        <v>3.9500113127607615E-2</v>
      </c>
      <c r="G56" s="78">
        <v>439</v>
      </c>
      <c r="H56" s="79">
        <v>0.57117408817589621</v>
      </c>
      <c r="I56" s="79">
        <v>1.9318618424365202E-2</v>
      </c>
      <c r="J56" s="80">
        <v>4.2536745827942831E-3</v>
      </c>
      <c r="K56" s="81">
        <f t="shared" si="1"/>
        <v>3.3822645011893339E-2</v>
      </c>
      <c r="M56" s="78">
        <v>439</v>
      </c>
      <c r="N56" s="79">
        <v>0.57204278489856342</v>
      </c>
      <c r="O56" s="79">
        <v>1.769236031154638E-2</v>
      </c>
      <c r="P56" s="79">
        <v>5.5331698003382446E-3</v>
      </c>
      <c r="Q56" s="81">
        <f t="shared" si="2"/>
        <v>3.0928386439982195E-2</v>
      </c>
    </row>
    <row r="57" spans="1:17" x14ac:dyDescent="0.25">
      <c r="A57" s="78">
        <v>440</v>
      </c>
      <c r="B57" s="79">
        <v>0.5698865479215045</v>
      </c>
      <c r="C57" s="79">
        <v>2.1176818403715918E-2</v>
      </c>
      <c r="D57" s="80">
        <v>-4.0237142136708331E-9</v>
      </c>
      <c r="E57" s="81">
        <f t="shared" si="0"/>
        <v>3.7159709210459885E-2</v>
      </c>
      <c r="G57" s="78">
        <v>440</v>
      </c>
      <c r="H57" s="79">
        <v>0.57192408623836544</v>
      </c>
      <c r="I57" s="79">
        <v>1.8044786784127229E-2</v>
      </c>
      <c r="J57" s="80">
        <v>3.9217027374631175E-3</v>
      </c>
      <c r="K57" s="81">
        <f t="shared" si="1"/>
        <v>3.1551017378566144E-2</v>
      </c>
      <c r="M57" s="78">
        <v>440</v>
      </c>
      <c r="N57" s="79">
        <v>0.57278455685078522</v>
      </c>
      <c r="O57" s="79">
        <v>1.6455986177489595E-2</v>
      </c>
      <c r="P57" s="79">
        <v>5.0676774155780464E-3</v>
      </c>
      <c r="Q57" s="81">
        <f t="shared" si="2"/>
        <v>2.8729800726412576E-2</v>
      </c>
    </row>
    <row r="58" spans="1:17" x14ac:dyDescent="0.25">
      <c r="A58" s="78">
        <v>441</v>
      </c>
      <c r="B58" s="79">
        <v>0.57065063904451874</v>
      </c>
      <c r="C58" s="79">
        <v>1.9868267819933894E-2</v>
      </c>
      <c r="D58" s="80">
        <v>-4.0715614583556698E-9</v>
      </c>
      <c r="E58" s="81">
        <f t="shared" si="0"/>
        <v>3.4816867730492265E-2</v>
      </c>
      <c r="G58" s="78">
        <v>441</v>
      </c>
      <c r="H58" s="79">
        <v>0.57266991728107486</v>
      </c>
      <c r="I58" s="79">
        <v>1.676618111249014E-2</v>
      </c>
      <c r="J58" s="80">
        <v>3.5879816437614691E-3</v>
      </c>
      <c r="K58" s="81">
        <f t="shared" si="1"/>
        <v>2.9277216432273413E-2</v>
      </c>
      <c r="M58" s="78">
        <v>441</v>
      </c>
      <c r="N58" s="79">
        <v>0.57352271018142953</v>
      </c>
      <c r="O58" s="79">
        <v>1.5215069414834729E-2</v>
      </c>
      <c r="P58" s="79">
        <v>4.5998931313755058E-3</v>
      </c>
      <c r="Q58" s="81">
        <f t="shared" si="2"/>
        <v>2.6529148967826502E-2</v>
      </c>
    </row>
    <row r="59" spans="1:17" x14ac:dyDescent="0.25">
      <c r="A59" s="78">
        <v>442</v>
      </c>
      <c r="B59" s="79">
        <v>0.57136693150285411</v>
      </c>
      <c r="C59" s="79">
        <v>1.8553576220148599E-2</v>
      </c>
      <c r="D59" s="80">
        <v>-4.1211005349002976E-9</v>
      </c>
      <c r="E59" s="81">
        <f t="shared" si="0"/>
        <v>3.2472261163850574E-2</v>
      </c>
      <c r="G59" s="78">
        <v>442</v>
      </c>
      <c r="H59" s="79">
        <v>0.57336981220963046</v>
      </c>
      <c r="I59" s="79">
        <v>1.5481410671466552E-2</v>
      </c>
      <c r="J59" s="80">
        <v>3.2521081959123064E-3</v>
      </c>
      <c r="K59" s="81">
        <f t="shared" si="1"/>
        <v>2.7000742525674467E-2</v>
      </c>
      <c r="M59" s="78">
        <v>442</v>
      </c>
      <c r="N59" s="79">
        <v>0.57421677208921729</v>
      </c>
      <c r="O59" s="79">
        <v>1.3968017211068329E-2</v>
      </c>
      <c r="P59" s="79">
        <v>4.129212916864744E-3</v>
      </c>
      <c r="Q59" s="81">
        <f t="shared" si="2"/>
        <v>2.4325338252046195E-2</v>
      </c>
    </row>
    <row r="60" spans="1:17" x14ac:dyDescent="0.25">
      <c r="A60" s="78">
        <v>443</v>
      </c>
      <c r="B60" s="79">
        <v>0.5720282837254963</v>
      </c>
      <c r="C60" s="79">
        <v>1.7235072318846984E-2</v>
      </c>
      <c r="D60" s="80">
        <v>-4.1719557808406194E-9</v>
      </c>
      <c r="E60" s="81">
        <f t="shared" si="0"/>
        <v>3.012975548446432E-2</v>
      </c>
      <c r="G60" s="78">
        <v>443</v>
      </c>
      <c r="H60" s="79">
        <v>0.57401780178334882</v>
      </c>
      <c r="I60" s="79">
        <v>1.4192912152693929E-2</v>
      </c>
      <c r="J60" s="80">
        <v>2.9145459217715238E-3</v>
      </c>
      <c r="K60" s="81">
        <f t="shared" si="1"/>
        <v>2.4725560964485124E-2</v>
      </c>
      <c r="M60" s="78">
        <v>443</v>
      </c>
      <c r="N60" s="79">
        <v>0.57486184179433908</v>
      </c>
      <c r="O60" s="79">
        <v>1.2717179818350225E-2</v>
      </c>
      <c r="P60" s="79">
        <v>3.6563306300945544E-3</v>
      </c>
      <c r="Q60" s="81">
        <f t="shared" si="2"/>
        <v>2.2122149869359196E-2</v>
      </c>
    </row>
    <row r="61" spans="1:17" x14ac:dyDescent="0.25">
      <c r="A61" s="78">
        <v>444</v>
      </c>
      <c r="B61" s="79">
        <v>0.57270829422327862</v>
      </c>
      <c r="C61" s="79">
        <v>1.5915348221906305E-2</v>
      </c>
      <c r="D61" s="80">
        <v>-4.2242935816005911E-9</v>
      </c>
      <c r="E61" s="81">
        <f t="shared" si="0"/>
        <v>2.7789624111330707E-2</v>
      </c>
      <c r="G61" s="78">
        <v>444</v>
      </c>
      <c r="H61" s="79">
        <v>0.57468776043820835</v>
      </c>
      <c r="I61" s="79">
        <v>1.2903070128634831E-2</v>
      </c>
      <c r="J61" s="80">
        <v>2.5757545434558476E-3</v>
      </c>
      <c r="K61" s="81">
        <f t="shared" si="1"/>
        <v>2.245231413802173E-2</v>
      </c>
      <c r="M61" s="78">
        <v>444</v>
      </c>
      <c r="N61" s="79">
        <v>0.57553206015408886</v>
      </c>
      <c r="O61" s="79">
        <v>1.1464726339940464E-2</v>
      </c>
      <c r="P61" s="79">
        <v>3.1818749559648549E-3</v>
      </c>
      <c r="Q61" s="81">
        <f t="shared" si="2"/>
        <v>1.9920221884547978E-2</v>
      </c>
    </row>
    <row r="62" spans="1:17" x14ac:dyDescent="0.25">
      <c r="A62" s="78">
        <v>445</v>
      </c>
      <c r="B62" s="79">
        <v>0.57356568416041986</v>
      </c>
      <c r="C62" s="79">
        <v>1.4598423989488241E-2</v>
      </c>
      <c r="D62" s="80">
        <v>-4.2787813662551839E-9</v>
      </c>
      <c r="E62" s="81">
        <f t="shared" si="0"/>
        <v>2.5452052646519951E-2</v>
      </c>
      <c r="G62" s="78">
        <v>445</v>
      </c>
      <c r="H62" s="79">
        <v>0.57553820607314887</v>
      </c>
      <c r="I62" s="79">
        <v>1.1615238469255612E-2</v>
      </c>
      <c r="J62" s="80">
        <v>2.2365994238272608E-3</v>
      </c>
      <c r="K62" s="81">
        <f t="shared" si="1"/>
        <v>2.0181524608948995E-2</v>
      </c>
      <c r="M62" s="78">
        <v>445</v>
      </c>
      <c r="N62" s="79">
        <v>0.57638553424396644</v>
      </c>
      <c r="O62" s="79">
        <v>1.021360679724089E-2</v>
      </c>
      <c r="P62" s="79">
        <v>2.7069630316787219E-3</v>
      </c>
      <c r="Q62" s="81">
        <f t="shared" si="2"/>
        <v>1.7720095648545164E-2</v>
      </c>
    </row>
    <row r="63" spans="1:17" x14ac:dyDescent="0.25">
      <c r="A63" s="78">
        <v>446</v>
      </c>
      <c r="B63" s="79">
        <v>0.57478813867789136</v>
      </c>
      <c r="C63" s="79">
        <v>1.328766096177858E-2</v>
      </c>
      <c r="D63" s="80">
        <v>-4.3362743396002656E-9</v>
      </c>
      <c r="E63" s="81">
        <f t="shared" si="0"/>
        <v>2.3117493329529063E-2</v>
      </c>
      <c r="G63" s="78">
        <v>446</v>
      </c>
      <c r="H63" s="79">
        <v>0.57675713551624108</v>
      </c>
      <c r="I63" s="79">
        <v>1.0330904005666877E-2</v>
      </c>
      <c r="J63" s="80">
        <v>1.8976716602924029E-3</v>
      </c>
      <c r="K63" s="81">
        <f t="shared" si="1"/>
        <v>1.7912052351844662E-2</v>
      </c>
      <c r="M63" s="78">
        <v>446</v>
      </c>
      <c r="N63" s="79">
        <v>0.57760966809391923</v>
      </c>
      <c r="O63" s="79">
        <v>8.964491221692036E-3</v>
      </c>
      <c r="P63" s="79">
        <v>2.2321249586392624E-3</v>
      </c>
      <c r="Q63" s="81">
        <f t="shared" si="2"/>
        <v>1.5519981255290227E-2</v>
      </c>
    </row>
    <row r="64" spans="1:17" x14ac:dyDescent="0.25">
      <c r="A64" s="78">
        <v>447</v>
      </c>
      <c r="B64" s="79">
        <v>0.57650338939448909</v>
      </c>
      <c r="C64" s="79">
        <v>1.1980831951292662E-2</v>
      </c>
      <c r="D64" s="80">
        <v>-4.3971296603828591E-9</v>
      </c>
      <c r="E64" s="81">
        <f t="shared" si="0"/>
        <v>2.0781893344766499E-2</v>
      </c>
      <c r="G64" s="78">
        <v>447</v>
      </c>
      <c r="H64" s="79">
        <v>0.57846927407570981</v>
      </c>
      <c r="I64" s="79">
        <v>9.0478359452591736E-3</v>
      </c>
      <c r="J64" s="80">
        <v>1.5587977524028811E-3</v>
      </c>
      <c r="K64" s="81">
        <f t="shared" si="1"/>
        <v>1.5640996593494084E-2</v>
      </c>
      <c r="M64" s="78">
        <v>447</v>
      </c>
      <c r="N64" s="79">
        <v>0.57932693618643061</v>
      </c>
      <c r="O64" s="79">
        <v>7.7152080314207101E-3</v>
      </c>
      <c r="P64" s="79">
        <v>1.7570810669135979E-3</v>
      </c>
      <c r="Q64" s="81">
        <f t="shared" si="2"/>
        <v>1.3317537213456814E-2</v>
      </c>
    </row>
    <row r="65" spans="1:17" x14ac:dyDescent="0.25">
      <c r="A65" s="78">
        <v>448</v>
      </c>
      <c r="B65" s="79">
        <v>0.57870050847134669</v>
      </c>
      <c r="C65" s="79">
        <v>1.0673258485850637E-2</v>
      </c>
      <c r="D65" s="80">
        <v>-4.4606670949557765E-9</v>
      </c>
      <c r="E65" s="81">
        <f t="shared" si="0"/>
        <v>1.8443492496739537E-2</v>
      </c>
      <c r="G65" s="78">
        <v>448</v>
      </c>
      <c r="H65" s="79">
        <v>0.58066394797867682</v>
      </c>
      <c r="I65" s="79">
        <v>7.7617223268304503E-3</v>
      </c>
      <c r="J65" s="80">
        <v>1.2193659981087125E-3</v>
      </c>
      <c r="K65" s="81">
        <f t="shared" si="1"/>
        <v>1.3366978187382621E-2</v>
      </c>
      <c r="M65" s="78">
        <v>448</v>
      </c>
      <c r="N65" s="79">
        <v>0.58152579242686697</v>
      </c>
      <c r="O65" s="79">
        <v>6.4617577110653119E-3</v>
      </c>
      <c r="P65" s="79">
        <v>1.2809748766610118E-3</v>
      </c>
      <c r="Q65" s="81">
        <f t="shared" si="2"/>
        <v>1.111173020219554E-2</v>
      </c>
    </row>
    <row r="66" spans="1:17" x14ac:dyDescent="0.25">
      <c r="A66" s="78">
        <v>449</v>
      </c>
      <c r="B66" s="79">
        <v>0.58121392373587033</v>
      </c>
      <c r="C66" s="79">
        <v>9.3578020915049218E-3</v>
      </c>
      <c r="D66" s="80">
        <v>-4.5251256445647909E-9</v>
      </c>
      <c r="E66" s="81">
        <f t="shared" si="0"/>
        <v>1.6100443759770502E-2</v>
      </c>
      <c r="G66" s="78">
        <v>449</v>
      </c>
      <c r="H66" s="79">
        <v>0.58317237645620668</v>
      </c>
      <c r="I66" s="79">
        <v>6.4665122399748618E-3</v>
      </c>
      <c r="J66" s="80">
        <v>8.7828540098205954E-4</v>
      </c>
      <c r="K66" s="81">
        <f t="shared" si="1"/>
        <v>1.1088509163054407E-2</v>
      </c>
      <c r="M66" s="78">
        <v>449</v>
      </c>
      <c r="N66" s="79">
        <v>0.58403530350092581</v>
      </c>
      <c r="O66" s="79">
        <v>5.1987851034924386E-3</v>
      </c>
      <c r="P66" s="79">
        <v>8.0237802940526703E-4</v>
      </c>
      <c r="Q66" s="81">
        <f t="shared" si="2"/>
        <v>8.9014911809765247E-3</v>
      </c>
    </row>
    <row r="67" spans="1:17" x14ac:dyDescent="0.25">
      <c r="A67" s="78">
        <v>450</v>
      </c>
      <c r="B67" s="79">
        <v>0.58376832760912156</v>
      </c>
      <c r="C67" s="79">
        <v>8.0299951025213558E-3</v>
      </c>
      <c r="D67" s="80">
        <v>-4.5880686287228895E-9</v>
      </c>
      <c r="E67" s="81">
        <f t="shared" si="0"/>
        <v>1.3755448390646612E-2</v>
      </c>
      <c r="G67" s="78">
        <v>450</v>
      </c>
      <c r="H67" s="79">
        <v>0.58571802240100834</v>
      </c>
      <c r="I67" s="79">
        <v>5.15974731113783E-3</v>
      </c>
      <c r="J67" s="80">
        <v>5.352547759188437E-4</v>
      </c>
      <c r="K67" s="81">
        <f t="shared" si="1"/>
        <v>8.8092684769826672E-3</v>
      </c>
      <c r="M67" s="78">
        <v>450</v>
      </c>
      <c r="N67" s="79">
        <v>0.58657801960649081</v>
      </c>
      <c r="O67" s="79">
        <v>3.9248673456836287E-3</v>
      </c>
      <c r="P67" s="79">
        <v>3.2111510851906555E-4</v>
      </c>
      <c r="Q67" s="81">
        <f t="shared" si="2"/>
        <v>6.6911258425889335E-3</v>
      </c>
    </row>
    <row r="68" spans="1:17" x14ac:dyDescent="0.25">
      <c r="A68" s="78">
        <v>451</v>
      </c>
      <c r="B68" s="79">
        <v>0.58607305182696634</v>
      </c>
      <c r="C68" s="79">
        <v>6.6873278763024584E-3</v>
      </c>
      <c r="D68" s="80">
        <v>-4.6485749694014089E-9</v>
      </c>
      <c r="E68" s="81">
        <f t="shared" si="0"/>
        <v>1.1410399873285492E-2</v>
      </c>
      <c r="G68" s="78">
        <v>451</v>
      </c>
      <c r="H68" s="79">
        <v>0.58800969182753127</v>
      </c>
      <c r="I68" s="79">
        <v>3.8402827182140772E-3</v>
      </c>
      <c r="J68" s="80">
        <v>1.8991318877675797E-4</v>
      </c>
      <c r="K68" s="81">
        <f t="shared" si="1"/>
        <v>6.5309854099147536E-3</v>
      </c>
      <c r="M68" s="78">
        <v>451</v>
      </c>
      <c r="N68" s="79">
        <v>0.58886264169267066</v>
      </c>
      <c r="O68" s="79">
        <v>2.639618152642631E-3</v>
      </c>
      <c r="P68" s="79">
        <v>-1.6316691963983812E-4</v>
      </c>
      <c r="Q68" s="81">
        <f t="shared" si="2"/>
        <v>4.4825702392244067E-3</v>
      </c>
    </row>
    <row r="69" spans="1:17" x14ac:dyDescent="0.25">
      <c r="A69" s="78">
        <v>452</v>
      </c>
      <c r="B69" s="79">
        <v>0.58795546323086567</v>
      </c>
      <c r="C69" s="79">
        <v>5.3304094423192727E-3</v>
      </c>
      <c r="D69" s="80">
        <v>-4.7040273528272296E-9</v>
      </c>
      <c r="E69" s="81">
        <f t="shared" si="0"/>
        <v>9.0660088657535647E-3</v>
      </c>
      <c r="G69" s="78">
        <v>452</v>
      </c>
      <c r="H69" s="79">
        <v>0.58987459433852385</v>
      </c>
      <c r="I69" s="79">
        <v>2.5103677246774941E-3</v>
      </c>
      <c r="J69" s="80">
        <v>-1.5702750298347183E-4</v>
      </c>
      <c r="K69" s="81">
        <f t="shared" si="1"/>
        <v>4.2557651215553386E-3</v>
      </c>
      <c r="M69" s="78">
        <v>452</v>
      </c>
      <c r="N69" s="79">
        <v>0.59071692129195486</v>
      </c>
      <c r="O69" s="79">
        <v>1.3460397068153866E-3</v>
      </c>
      <c r="P69" s="79">
        <v>-6.4925309618879545E-4</v>
      </c>
      <c r="Q69" s="81">
        <f t="shared" si="2"/>
        <v>2.2786543914663357E-3</v>
      </c>
    </row>
    <row r="70" spans="1:17" x14ac:dyDescent="0.25">
      <c r="A70" s="78">
        <v>453</v>
      </c>
      <c r="B70" s="79">
        <v>0.58939677045998307</v>
      </c>
      <c r="C70" s="79">
        <v>3.9639559816842347E-3</v>
      </c>
      <c r="D70" s="80">
        <v>-4.7545440547599087E-9</v>
      </c>
      <c r="E70" s="81">
        <f t="shared" si="0"/>
        <v>6.7254457105196614E-3</v>
      </c>
      <c r="G70" s="78">
        <v>453</v>
      </c>
      <c r="H70" s="79">
        <v>0.59129542314070305</v>
      </c>
      <c r="I70" s="79">
        <v>1.1735736627094724E-3</v>
      </c>
      <c r="J70" s="80">
        <v>-5.0482580014012211E-4</v>
      </c>
      <c r="K70" s="81">
        <f t="shared" si="1"/>
        <v>1.9847501211424259E-3</v>
      </c>
      <c r="M70" s="78">
        <v>453</v>
      </c>
      <c r="N70" s="79">
        <v>0.59212515662523568</v>
      </c>
      <c r="O70" s="79">
        <v>4.7240658951526925E-5</v>
      </c>
      <c r="P70" s="79">
        <v>-1.1362921591023811E-3</v>
      </c>
      <c r="Q70" s="81">
        <f t="shared" si="2"/>
        <v>7.9781543518216369E-5</v>
      </c>
    </row>
    <row r="71" spans="1:17" x14ac:dyDescent="0.25">
      <c r="A71" s="78">
        <v>454</v>
      </c>
      <c r="B71" s="79">
        <v>0.59053698678885036</v>
      </c>
      <c r="C71" s="79">
        <v>2.590115962121442E-3</v>
      </c>
      <c r="D71" s="80">
        <v>-4.8015451244628098E-9</v>
      </c>
      <c r="E71" s="81">
        <f t="shared" si="0"/>
        <v>4.3860351173017238E-3</v>
      </c>
      <c r="G71" s="78">
        <v>454</v>
      </c>
      <c r="H71" s="79">
        <v>0.5924150314818758</v>
      </c>
      <c r="I71" s="79">
        <v>-1.6686065040519098E-4</v>
      </c>
      <c r="J71" s="80">
        <v>-8.5286137041996608E-4</v>
      </c>
      <c r="K71" s="81">
        <f t="shared" si="1"/>
        <v>-2.8166174309892723E-4</v>
      </c>
      <c r="M71" s="78">
        <v>454</v>
      </c>
      <c r="N71" s="79">
        <v>0.59323250009023509</v>
      </c>
      <c r="O71" s="79">
        <v>-1.2531930599078238E-3</v>
      </c>
      <c r="P71" s="79">
        <v>-1.6232529492209065E-3</v>
      </c>
      <c r="Q71" s="81">
        <f t="shared" si="2"/>
        <v>-2.1124821376394647E-3</v>
      </c>
    </row>
    <row r="72" spans="1:17" x14ac:dyDescent="0.25">
      <c r="A72" s="78">
        <v>455</v>
      </c>
      <c r="B72" s="79">
        <v>0.59160545566506595</v>
      </c>
      <c r="C72" s="79">
        <v>1.2123732027733796E-3</v>
      </c>
      <c r="D72" s="80">
        <v>-4.847161116927623E-9</v>
      </c>
      <c r="E72" s="81">
        <f t="shared" ref="E72:E122" si="3">C72/B72</f>
        <v>2.0492934795715572E-3</v>
      </c>
      <c r="G72" s="78">
        <v>455</v>
      </c>
      <c r="H72" s="79">
        <v>0.59346445314173957</v>
      </c>
      <c r="I72" s="79">
        <v>-1.5105400467395223E-3</v>
      </c>
      <c r="J72" s="80">
        <v>-1.2012155860455637E-3</v>
      </c>
      <c r="K72" s="81">
        <f t="shared" ref="K72:K122" si="4">I72/H72</f>
        <v>-2.5452915313510004E-3</v>
      </c>
      <c r="M72" s="78">
        <v>455</v>
      </c>
      <c r="N72" s="79">
        <v>0.59427163601256383</v>
      </c>
      <c r="O72" s="79">
        <v>-2.5562197211573268E-3</v>
      </c>
      <c r="P72" s="79">
        <v>-2.1107074178265219E-3</v>
      </c>
      <c r="Q72" s="81">
        <f t="shared" ref="Q72:Q122" si="5">O72/N72</f>
        <v>-4.3014331599418353E-3</v>
      </c>
    </row>
    <row r="73" spans="1:17" x14ac:dyDescent="0.25">
      <c r="A73" s="78">
        <v>456</v>
      </c>
      <c r="B73" s="79">
        <v>0.59283257662554834</v>
      </c>
      <c r="C73" s="79">
        <v>-1.6985858857961519E-4</v>
      </c>
      <c r="D73" s="80">
        <v>-4.8935473081120522E-9</v>
      </c>
      <c r="E73" s="81">
        <f t="shared" si="3"/>
        <v>-2.8652033521245443E-4</v>
      </c>
      <c r="G73" s="78">
        <v>456</v>
      </c>
      <c r="H73" s="79">
        <v>0.59467572912804789</v>
      </c>
      <c r="I73" s="79">
        <v>-2.8581314467666374E-3</v>
      </c>
      <c r="J73" s="80">
        <v>-1.5501936575273766E-3</v>
      </c>
      <c r="K73" s="81">
        <f t="shared" si="4"/>
        <v>-4.8062016100058683E-3</v>
      </c>
      <c r="M73" s="78">
        <v>456</v>
      </c>
      <c r="N73" s="79">
        <v>0.59547585123806501</v>
      </c>
      <c r="O73" s="79">
        <v>-3.8626820562847794E-3</v>
      </c>
      <c r="P73" s="79">
        <v>-2.5990798253953118E-3</v>
      </c>
      <c r="Q73" s="81">
        <f t="shared" si="5"/>
        <v>-6.4867148655210864E-3</v>
      </c>
    </row>
    <row r="74" spans="1:17" x14ac:dyDescent="0.25">
      <c r="A74" s="78">
        <v>457</v>
      </c>
      <c r="B74" s="79">
        <v>0.59437043839014392</v>
      </c>
      <c r="C74" s="79">
        <v>-1.5589111268004368E-3</v>
      </c>
      <c r="D74" s="80">
        <v>-4.9423029002682028E-9</v>
      </c>
      <c r="E74" s="81">
        <f t="shared" si="3"/>
        <v>-2.6227938438909536E-3</v>
      </c>
      <c r="G74" s="78">
        <v>457</v>
      </c>
      <c r="H74" s="79">
        <v>0.59620208521655305</v>
      </c>
      <c r="I74" s="79">
        <v>-4.2134455290859778E-3</v>
      </c>
      <c r="J74" s="80">
        <v>-1.900874493375193E-3</v>
      </c>
      <c r="K74" s="81">
        <f t="shared" si="4"/>
        <v>-7.0671432280475276E-3</v>
      </c>
      <c r="M74" s="78">
        <v>457</v>
      </c>
      <c r="N74" s="79">
        <v>0.59699889858092281</v>
      </c>
      <c r="O74" s="79">
        <v>-5.177073463667063E-3</v>
      </c>
      <c r="P74" s="79">
        <v>-3.0900898543328261E-3</v>
      </c>
      <c r="Q74" s="81">
        <f t="shared" si="5"/>
        <v>-8.6718308458743568E-3</v>
      </c>
    </row>
    <row r="75" spans="1:17" x14ac:dyDescent="0.25">
      <c r="A75" s="78">
        <v>458</v>
      </c>
      <c r="B75" s="79">
        <v>0.59626235189443921</v>
      </c>
      <c r="C75" s="79">
        <v>-2.9569727110867103E-3</v>
      </c>
      <c r="D75" s="80">
        <v>-4.9942867989353585E-9</v>
      </c>
      <c r="E75" s="81">
        <f t="shared" si="3"/>
        <v>-4.9591806386766564E-3</v>
      </c>
      <c r="G75" s="78">
        <v>458</v>
      </c>
      <c r="H75" s="79">
        <v>0.59808566680925312</v>
      </c>
      <c r="I75" s="79">
        <v>-5.5784130305698912E-3</v>
      </c>
      <c r="J75" s="80">
        <v>-2.2538411285565217E-3</v>
      </c>
      <c r="K75" s="81">
        <f t="shared" si="4"/>
        <v>-9.3271137232402677E-3</v>
      </c>
      <c r="M75" s="78">
        <v>458</v>
      </c>
      <c r="N75" s="79">
        <v>0.59888196271042438</v>
      </c>
      <c r="O75" s="79">
        <v>-6.5013197439591037E-3</v>
      </c>
      <c r="P75" s="79">
        <v>-3.5844903222999047E-3</v>
      </c>
      <c r="Q75" s="81">
        <f t="shared" si="5"/>
        <v>-1.085576148350734E-2</v>
      </c>
    </row>
    <row r="76" spans="1:17" x14ac:dyDescent="0.25">
      <c r="A76" s="78">
        <v>459</v>
      </c>
      <c r="B76" s="79">
        <v>0.59845092559782376</v>
      </c>
      <c r="C76" s="79">
        <v>-4.3657608332530922E-3</v>
      </c>
      <c r="D76" s="80">
        <v>-5.0496830420835676E-9</v>
      </c>
      <c r="E76" s="81">
        <f t="shared" si="3"/>
        <v>-7.2951024829511404E-3</v>
      </c>
      <c r="G76" s="78">
        <v>459</v>
      </c>
      <c r="H76" s="79">
        <v>0.60026717460974077</v>
      </c>
      <c r="I76" s="79">
        <v>-6.954919885656676E-3</v>
      </c>
      <c r="J76" s="80">
        <v>-2.6096806185943342E-3</v>
      </c>
      <c r="K76" s="81">
        <f t="shared" si="4"/>
        <v>-1.1586373834581852E-2</v>
      </c>
      <c r="M76" s="78">
        <v>459</v>
      </c>
      <c r="N76" s="79">
        <v>0.60106408440202541</v>
      </c>
      <c r="O76" s="79">
        <v>-7.8374202621287834E-3</v>
      </c>
      <c r="P76" s="79">
        <v>-4.0831040236900913E-3</v>
      </c>
      <c r="Q76" s="81">
        <f t="shared" si="5"/>
        <v>-1.303924234622323E-2</v>
      </c>
    </row>
    <row r="77" spans="1:17" x14ac:dyDescent="0.25">
      <c r="A77" s="78">
        <v>460</v>
      </c>
      <c r="B77" s="79">
        <v>0.60081664334180773</v>
      </c>
      <c r="C77" s="79">
        <v>-5.7847649456397492E-3</v>
      </c>
      <c r="D77" s="80">
        <v>-5.1080123464330995E-9</v>
      </c>
      <c r="E77" s="81">
        <f t="shared" si="3"/>
        <v>-9.6281702741526191E-3</v>
      </c>
      <c r="G77" s="78">
        <v>460</v>
      </c>
      <c r="H77" s="79">
        <v>0.60262599469822542</v>
      </c>
      <c r="I77" s="79">
        <v>-8.341611143099217E-3</v>
      </c>
      <c r="J77" s="80">
        <v>-2.9681197422405233E-3</v>
      </c>
      <c r="K77" s="81">
        <f t="shared" si="4"/>
        <v>-1.384210308962263E-2</v>
      </c>
      <c r="M77" s="78">
        <v>460</v>
      </c>
      <c r="N77" s="79">
        <v>0.60342316159986398</v>
      </c>
      <c r="O77" s="79">
        <v>-9.1837304272848752E-3</v>
      </c>
      <c r="P77" s="79">
        <v>-4.5853906620627978E-3</v>
      </c>
      <c r="Q77" s="81">
        <f t="shared" si="5"/>
        <v>-1.5219386678721325E-2</v>
      </c>
    </row>
    <row r="78" spans="1:17" x14ac:dyDescent="0.25">
      <c r="A78" s="78">
        <v>461</v>
      </c>
      <c r="B78" s="79">
        <v>0.60321308409337571</v>
      </c>
      <c r="C78" s="79">
        <v>-7.2125696729061399E-3</v>
      </c>
      <c r="D78" s="80">
        <v>-5.1692257511485691E-9</v>
      </c>
      <c r="E78" s="81">
        <f t="shared" si="3"/>
        <v>-1.195691848055082E-2</v>
      </c>
      <c r="G78" s="78">
        <v>461</v>
      </c>
      <c r="H78" s="79">
        <v>0.60501280997843543</v>
      </c>
      <c r="I78" s="79">
        <v>-9.736756615614248E-3</v>
      </c>
      <c r="J78" s="80">
        <v>-3.3288678522613155E-3</v>
      </c>
      <c r="K78" s="81">
        <f t="shared" si="4"/>
        <v>-1.6093471832375413E-2</v>
      </c>
      <c r="M78" s="78">
        <v>461</v>
      </c>
      <c r="N78" s="79">
        <v>0.60580769628177122</v>
      </c>
      <c r="O78" s="79">
        <v>-1.0538392370183522E-2</v>
      </c>
      <c r="P78" s="79">
        <v>-5.0908704842818802E-3</v>
      </c>
      <c r="Q78" s="81">
        <f t="shared" si="5"/>
        <v>-1.7395606617189526E-2</v>
      </c>
    </row>
    <row r="79" spans="1:17" x14ac:dyDescent="0.25">
      <c r="A79" s="78">
        <v>462</v>
      </c>
      <c r="B79" s="79">
        <v>0.6055168845228508</v>
      </c>
      <c r="C79" s="79">
        <v>-8.6461829005312074E-3</v>
      </c>
      <c r="D79" s="80">
        <v>-5.2330690521647698E-9</v>
      </c>
      <c r="E79" s="81">
        <f t="shared" si="3"/>
        <v>-1.4279012066433831E-2</v>
      </c>
      <c r="G79" s="78">
        <v>462</v>
      </c>
      <c r="H79" s="79">
        <v>0.6073028226200079</v>
      </c>
      <c r="I79" s="79">
        <v>-1.1136737159936877E-2</v>
      </c>
      <c r="J79" s="80">
        <v>-3.6910806153459021E-3</v>
      </c>
      <c r="K79" s="81">
        <f t="shared" si="4"/>
        <v>-1.833802963716041E-2</v>
      </c>
      <c r="M79" s="78">
        <v>462</v>
      </c>
      <c r="N79" s="79">
        <v>0.60809167455856505</v>
      </c>
      <c r="O79" s="79">
        <v>-1.1897538727339304E-2</v>
      </c>
      <c r="P79" s="79">
        <v>-5.5982444172931372E-3</v>
      </c>
      <c r="Q79" s="81">
        <f t="shared" si="5"/>
        <v>-1.9565370198459209E-2</v>
      </c>
    </row>
    <row r="80" spans="1:17" x14ac:dyDescent="0.25">
      <c r="A80" s="78">
        <v>463</v>
      </c>
      <c r="B80" s="79">
        <v>0.60762364528997992</v>
      </c>
      <c r="C80" s="79">
        <v>-1.0082468958703164E-2</v>
      </c>
      <c r="D80" s="80">
        <v>-5.2993507360099557E-9</v>
      </c>
      <c r="E80" s="81">
        <f t="shared" si="3"/>
        <v>-1.6593279469714263E-2</v>
      </c>
      <c r="G80" s="78">
        <v>463</v>
      </c>
      <c r="H80" s="79">
        <v>0.60939203784445195</v>
      </c>
      <c r="I80" s="79">
        <v>-1.2538262874979928E-2</v>
      </c>
      <c r="J80" s="80">
        <v>-4.0539660249946409E-3</v>
      </c>
      <c r="K80" s="81">
        <f t="shared" si="4"/>
        <v>-2.0575035603238936E-2</v>
      </c>
      <c r="M80" s="78">
        <v>463</v>
      </c>
      <c r="N80" s="79">
        <v>0.61017114036182452</v>
      </c>
      <c r="O80" s="79">
        <v>-1.3257803845011537E-2</v>
      </c>
      <c r="P80" s="79">
        <v>-6.1063683046475026E-3</v>
      </c>
      <c r="Q80" s="81">
        <f t="shared" si="5"/>
        <v>-2.1728008697936469E-2</v>
      </c>
    </row>
    <row r="81" spans="1:17" x14ac:dyDescent="0.25">
      <c r="A81" s="78">
        <v>464</v>
      </c>
      <c r="B81" s="79">
        <v>0.60946216928075803</v>
      </c>
      <c r="C81" s="79">
        <v>-1.1519472799769967E-2</v>
      </c>
      <c r="D81" s="80">
        <v>-5.3680126269976354E-9</v>
      </c>
      <c r="E81" s="81">
        <f t="shared" si="3"/>
        <v>-1.89010464970523E-2</v>
      </c>
      <c r="G81" s="78">
        <v>464</v>
      </c>
      <c r="H81" s="79">
        <v>0.61120878517597832</v>
      </c>
      <c r="I81" s="79">
        <v>-1.3937456080529056E-2</v>
      </c>
      <c r="J81" s="80">
        <v>-4.4165591276807675E-3</v>
      </c>
      <c r="K81" s="81">
        <f t="shared" si="4"/>
        <v>-2.280310168728384E-2</v>
      </c>
      <c r="M81" s="78">
        <v>464</v>
      </c>
      <c r="N81" s="79">
        <v>0.61197460910454826</v>
      </c>
      <c r="O81" s="79">
        <v>-1.461455063181862E-2</v>
      </c>
      <c r="P81" s="79">
        <v>-6.6135954050846974E-3</v>
      </c>
      <c r="Q81" s="81">
        <f t="shared" si="5"/>
        <v>-2.3880975475768319E-2</v>
      </c>
    </row>
    <row r="82" spans="1:17" x14ac:dyDescent="0.25">
      <c r="A82" s="78">
        <v>465</v>
      </c>
      <c r="B82" s="79">
        <v>0.6109954076721773</v>
      </c>
      <c r="C82" s="79">
        <v>-1.2952298519556926E-2</v>
      </c>
      <c r="D82" s="80">
        <v>-5.4391790330991325E-9</v>
      </c>
      <c r="E82" s="81">
        <f t="shared" si="3"/>
        <v>-2.119868391303251E-2</v>
      </c>
      <c r="G82" s="78">
        <v>465</v>
      </c>
      <c r="H82" s="79">
        <v>0.61271781795527436</v>
      </c>
      <c r="I82" s="79">
        <v>-1.5331181806817477E-2</v>
      </c>
      <c r="J82" s="80">
        <v>-4.7780965594093833E-3</v>
      </c>
      <c r="K82" s="81">
        <f t="shared" si="4"/>
        <v>-2.5021602697926738E-2</v>
      </c>
      <c r="M82" s="78">
        <v>465</v>
      </c>
      <c r="N82" s="79">
        <v>0.61346842641523891</v>
      </c>
      <c r="O82" s="79">
        <v>-1.5965375280810674E-2</v>
      </c>
      <c r="P82" s="79">
        <v>-7.1191227892780278E-3</v>
      </c>
      <c r="Q82" s="81">
        <f t="shared" si="5"/>
        <v>-2.6024770947224229E-2</v>
      </c>
    </row>
    <row r="83" spans="1:17" x14ac:dyDescent="0.25">
      <c r="A83" s="78">
        <v>466</v>
      </c>
      <c r="B83" s="79">
        <v>0.6122275934034519</v>
      </c>
      <c r="C83" s="79">
        <v>-1.4380201846908044E-2</v>
      </c>
      <c r="D83" s="80">
        <v>-5.5132899727065405E-9</v>
      </c>
      <c r="E83" s="81">
        <f t="shared" si="3"/>
        <v>-2.3488326893217362E-2</v>
      </c>
      <c r="G83" s="78">
        <v>466</v>
      </c>
      <c r="H83" s="79">
        <v>0.61392472495411277</v>
      </c>
      <c r="I83" s="79">
        <v>-1.6717835839550305E-2</v>
      </c>
      <c r="J83" s="80">
        <v>-5.138249702983733E-3</v>
      </c>
      <c r="K83" s="81">
        <f t="shared" si="4"/>
        <v>-2.7231084137880036E-2</v>
      </c>
      <c r="M83" s="78">
        <v>466</v>
      </c>
      <c r="N83" s="79">
        <v>0.61465979133246762</v>
      </c>
      <c r="O83" s="79">
        <v>-1.7308358474693159E-2</v>
      </c>
      <c r="P83" s="79">
        <v>-7.6223712825279248E-3</v>
      </c>
      <c r="Q83" s="81">
        <f t="shared" si="5"/>
        <v>-2.8159249586135887E-2</v>
      </c>
    </row>
    <row r="84" spans="1:17" x14ac:dyDescent="0.25">
      <c r="A84" s="78">
        <v>467</v>
      </c>
      <c r="B84" s="79">
        <v>0.61320865903739519</v>
      </c>
      <c r="C84" s="79">
        <v>-1.5800584872666279E-2</v>
      </c>
      <c r="D84" s="80">
        <v>-5.5912113827716325E-9</v>
      </c>
      <c r="E84" s="81">
        <f t="shared" si="3"/>
        <v>-2.5767060917681391E-2</v>
      </c>
      <c r="G84" s="78">
        <v>467</v>
      </c>
      <c r="H84" s="79">
        <v>0.61488089042732463</v>
      </c>
      <c r="I84" s="79">
        <v>-1.8095398999505553E-2</v>
      </c>
      <c r="J84" s="80">
        <v>-5.4966358541021646E-3</v>
      </c>
      <c r="K84" s="81">
        <f t="shared" si="4"/>
        <v>-2.9429112664291403E-2</v>
      </c>
      <c r="M84" s="78">
        <v>467</v>
      </c>
      <c r="N84" s="79">
        <v>0.61560166679266137</v>
      </c>
      <c r="O84" s="79">
        <v>-1.8641776114392883E-2</v>
      </c>
      <c r="P84" s="79">
        <v>-8.1228991695806441E-3</v>
      </c>
      <c r="Q84" s="81">
        <f t="shared" si="5"/>
        <v>-3.0282205393494417E-2</v>
      </c>
    </row>
    <row r="85" spans="1:17" x14ac:dyDescent="0.25">
      <c r="A85" s="78">
        <v>468</v>
      </c>
      <c r="B85" s="79">
        <v>0.61402160706784648</v>
      </c>
      <c r="C85" s="79">
        <v>-1.7214329477441614E-2</v>
      </c>
      <c r="D85" s="80">
        <v>-5.6741635464282085E-9</v>
      </c>
      <c r="E85" s="81">
        <f t="shared" si="3"/>
        <v>-2.80353806434364E-2</v>
      </c>
      <c r="G85" s="78">
        <v>468</v>
      </c>
      <c r="H85" s="79">
        <v>0.61567158900076357</v>
      </c>
      <c r="I85" s="79">
        <v>-1.9464939435656539E-2</v>
      </c>
      <c r="J85" s="80">
        <v>-5.8537068969103483E-3</v>
      </c>
      <c r="K85" s="81">
        <f t="shared" si="4"/>
        <v>-3.1615783127573224E-2</v>
      </c>
      <c r="M85" s="78">
        <v>468</v>
      </c>
      <c r="N85" s="79">
        <v>0.6163809149734375</v>
      </c>
      <c r="O85" s="79">
        <v>-1.9966781892718499E-2</v>
      </c>
      <c r="P85" s="79">
        <v>-8.6213823464768771E-3</v>
      </c>
      <c r="Q85" s="81">
        <f t="shared" si="5"/>
        <v>-3.2393575803006412E-2</v>
      </c>
    </row>
    <row r="86" spans="1:17" x14ac:dyDescent="0.25">
      <c r="A86" s="78">
        <v>469</v>
      </c>
      <c r="B86" s="79">
        <v>0.61476148695933219</v>
      </c>
      <c r="C86" s="79">
        <v>-1.8621773201521641E-2</v>
      </c>
      <c r="D86" s="80">
        <v>-5.763532207048172E-9</v>
      </c>
      <c r="E86" s="81">
        <f t="shared" si="3"/>
        <v>-3.0291053679414228E-2</v>
      </c>
      <c r="G86" s="78">
        <v>469</v>
      </c>
      <c r="H86" s="79">
        <v>0.61639138031147211</v>
      </c>
      <c r="I86" s="79">
        <v>-2.082749613005682E-2</v>
      </c>
      <c r="J86" s="80">
        <v>-6.209902997163526E-3</v>
      </c>
      <c r="K86" s="81">
        <f t="shared" si="4"/>
        <v>-3.3789401986011491E-2</v>
      </c>
      <c r="M86" s="78">
        <v>469</v>
      </c>
      <c r="N86" s="79">
        <v>0.61709198318454594</v>
      </c>
      <c r="O86" s="79">
        <v>-2.1284695462318315E-2</v>
      </c>
      <c r="P86" s="79">
        <v>-9.1185486942147644E-3</v>
      </c>
      <c r="Q86" s="81">
        <f t="shared" si="5"/>
        <v>-3.449193320009955E-2</v>
      </c>
    </row>
    <row r="87" spans="1:17" x14ac:dyDescent="0.25">
      <c r="A87" s="78">
        <v>470</v>
      </c>
      <c r="B87" s="79">
        <v>0.61549729739617209</v>
      </c>
      <c r="C87" s="79">
        <v>-2.0025455341147042E-2</v>
      </c>
      <c r="D87" s="80">
        <v>-5.8605339840293409E-9</v>
      </c>
      <c r="E87" s="81">
        <f t="shared" si="3"/>
        <v>-3.2535407427235902E-2</v>
      </c>
      <c r="G87" s="78">
        <v>470</v>
      </c>
      <c r="H87" s="79">
        <v>0.6171087580189123</v>
      </c>
      <c r="I87" s="79">
        <v>-2.2185274994361136E-2</v>
      </c>
      <c r="J87" s="80">
        <v>-6.5659181542414742E-3</v>
      </c>
      <c r="K87" s="81">
        <f t="shared" si="4"/>
        <v>-3.5950348631547425E-2</v>
      </c>
      <c r="M87" s="78">
        <v>470</v>
      </c>
      <c r="N87" s="79">
        <v>0.6178027062673761</v>
      </c>
      <c r="O87" s="79">
        <v>-2.2597538637080972E-2</v>
      </c>
      <c r="P87" s="79">
        <v>-9.6153229337761301E-3</v>
      </c>
      <c r="Q87" s="81">
        <f t="shared" si="5"/>
        <v>-3.6577273630946323E-2</v>
      </c>
    </row>
    <row r="88" spans="1:17" x14ac:dyDescent="0.25">
      <c r="A88" s="78">
        <v>471</v>
      </c>
      <c r="B88" s="79">
        <v>0.61624143787437535</v>
      </c>
      <c r="C88" s="79">
        <v>-2.1424046652899764E-2</v>
      </c>
      <c r="D88" s="80">
        <v>-5.965871352486829E-9</v>
      </c>
      <c r="E88" s="81">
        <f t="shared" si="3"/>
        <v>-3.4765670297665356E-2</v>
      </c>
      <c r="G88" s="78">
        <v>471</v>
      </c>
      <c r="H88" s="79">
        <v>0.61783513959316683</v>
      </c>
      <c r="I88" s="79">
        <v>-2.3537871663498695E-2</v>
      </c>
      <c r="J88" s="80">
        <v>-6.9216902208192833E-3</v>
      </c>
      <c r="K88" s="81">
        <f t="shared" si="4"/>
        <v>-3.8097333989448957E-2</v>
      </c>
      <c r="M88" s="78">
        <v>471</v>
      </c>
      <c r="N88" s="79">
        <v>0.61852323551797261</v>
      </c>
      <c r="O88" s="79">
        <v>-2.3905247475562757E-2</v>
      </c>
      <c r="P88" s="79">
        <v>-1.0111742901664278E-2</v>
      </c>
      <c r="Q88" s="81">
        <f t="shared" si="5"/>
        <v>-3.864890775775575E-2</v>
      </c>
    </row>
    <row r="89" spans="1:17" x14ac:dyDescent="0.25">
      <c r="A89" s="78">
        <v>472</v>
      </c>
      <c r="B89" s="79">
        <v>0.61693941477164982</v>
      </c>
      <c r="C89" s="79">
        <v>-2.2815921167523196E-2</v>
      </c>
      <c r="D89" s="80">
        <v>-6.0796071880512654E-9</v>
      </c>
      <c r="E89" s="81">
        <f t="shared" si="3"/>
        <v>-3.6982433965526647E-2</v>
      </c>
      <c r="G89" s="78">
        <v>472</v>
      </c>
      <c r="H89" s="79">
        <v>0.61851490136829335</v>
      </c>
      <c r="I89" s="79">
        <v>-2.4882799817730068E-2</v>
      </c>
      <c r="J89" s="80">
        <v>-7.2765366651647602E-3</v>
      </c>
      <c r="K89" s="81">
        <f t="shared" si="4"/>
        <v>-4.0229911620049491E-2</v>
      </c>
      <c r="M89" s="78">
        <v>472</v>
      </c>
      <c r="N89" s="79">
        <v>0.61919648201167166</v>
      </c>
      <c r="O89" s="79">
        <v>-2.5204982390829984E-2</v>
      </c>
      <c r="P89" s="79">
        <v>-1.0606697657479236E-2</v>
      </c>
      <c r="Q89" s="81">
        <f t="shared" si="5"/>
        <v>-4.0705952186522398E-2</v>
      </c>
    </row>
    <row r="90" spans="1:17" x14ac:dyDescent="0.25">
      <c r="A90" s="78">
        <v>473</v>
      </c>
      <c r="B90" s="79">
        <v>0.61749806265111185</v>
      </c>
      <c r="C90" s="79">
        <v>-2.4196503860829648E-2</v>
      </c>
      <c r="D90" s="80">
        <v>-6.2014126426627554E-9</v>
      </c>
      <c r="E90" s="81">
        <f t="shared" si="3"/>
        <v>-3.9184744575467181E-2</v>
      </c>
      <c r="G90" s="78">
        <v>473</v>
      </c>
      <c r="H90" s="79">
        <v>0.61905241174730652</v>
      </c>
      <c r="I90" s="79">
        <v>-2.6214814713892136E-2</v>
      </c>
      <c r="J90" s="80">
        <v>-7.6290159118337659E-3</v>
      </c>
      <c r="K90" s="81">
        <f t="shared" si="4"/>
        <v>-4.2346680533720087E-2</v>
      </c>
      <c r="M90" s="78">
        <v>473</v>
      </c>
      <c r="N90" s="79">
        <v>0.61972497292130058</v>
      </c>
      <c r="O90" s="79">
        <v>-2.6491282058074401E-2</v>
      </c>
      <c r="P90" s="79">
        <v>-1.1098030281256147E-2</v>
      </c>
      <c r="Q90" s="81">
        <f t="shared" si="5"/>
        <v>-4.2746836444557082E-2</v>
      </c>
    </row>
    <row r="91" spans="1:17" x14ac:dyDescent="0.25">
      <c r="A91" s="78">
        <v>474</v>
      </c>
      <c r="B91" s="79">
        <v>0.61783391252763542</v>
      </c>
      <c r="C91" s="79">
        <v>-2.5560836147847821E-2</v>
      </c>
      <c r="D91" s="80">
        <v>-6.3310282201930095E-9</v>
      </c>
      <c r="E91" s="81">
        <f t="shared" si="3"/>
        <v>-4.1371694932178876E-2</v>
      </c>
      <c r="G91" s="78">
        <v>474</v>
      </c>
      <c r="H91" s="79">
        <v>0.61936313117008601</v>
      </c>
      <c r="I91" s="79">
        <v>-2.7529027310796705E-2</v>
      </c>
      <c r="J91" s="80">
        <v>-7.9777884681354154E-3</v>
      </c>
      <c r="K91" s="81">
        <f t="shared" si="4"/>
        <v>-4.4447313579659684E-2</v>
      </c>
      <c r="M91" s="78">
        <v>474</v>
      </c>
      <c r="N91" s="79">
        <v>0.62002342455925763</v>
      </c>
      <c r="O91" s="79">
        <v>-2.7759368365163645E-2</v>
      </c>
      <c r="P91" s="79">
        <v>-1.1583844119343359E-2</v>
      </c>
      <c r="Q91" s="81">
        <f t="shared" si="5"/>
        <v>-4.4771483246614972E-2</v>
      </c>
    </row>
    <row r="92" spans="1:17" x14ac:dyDescent="0.25">
      <c r="A92" s="78">
        <v>475</v>
      </c>
      <c r="B92" s="79">
        <v>0.61793570846681334</v>
      </c>
      <c r="C92" s="79">
        <v>-2.6906016055359434E-2</v>
      </c>
      <c r="D92" s="80">
        <v>-6.4689014515432559E-9</v>
      </c>
      <c r="E92" s="81">
        <f t="shared" si="3"/>
        <v>-4.3541772528597027E-2</v>
      </c>
      <c r="G92" s="78">
        <v>475</v>
      </c>
      <c r="H92" s="79">
        <v>0.61943799343455619</v>
      </c>
      <c r="I92" s="79">
        <v>-2.8822961697721604E-2</v>
      </c>
      <c r="J92" s="80">
        <v>-8.3222104356222796E-3</v>
      </c>
      <c r="K92" s="81">
        <f t="shared" si="4"/>
        <v>-4.6530826334866653E-2</v>
      </c>
      <c r="M92" s="78">
        <v>475</v>
      </c>
      <c r="N92" s="79">
        <v>0.62008408767636969</v>
      </c>
      <c r="O92" s="79">
        <v>-2.9007035326422608E-2</v>
      </c>
      <c r="P92" s="79">
        <v>-1.2063289348332007E-2</v>
      </c>
      <c r="Q92" s="81">
        <f t="shared" si="5"/>
        <v>-4.6779196407248841E-2</v>
      </c>
    </row>
    <row r="93" spans="1:17" x14ac:dyDescent="0.25">
      <c r="A93" s="78">
        <v>476</v>
      </c>
      <c r="B93" s="79">
        <v>0.61790722185953995</v>
      </c>
      <c r="C93" s="79">
        <v>-2.8235295162225671E-2</v>
      </c>
      <c r="D93" s="80">
        <v>-6.6166436033891314E-9</v>
      </c>
      <c r="E93" s="81">
        <f t="shared" si="3"/>
        <v>-4.5695039907858524E-2</v>
      </c>
      <c r="G93" s="78">
        <v>476</v>
      </c>
      <c r="H93" s="79">
        <v>0.61938129814824239</v>
      </c>
      <c r="I93" s="79">
        <v>-3.0099783943568412E-2</v>
      </c>
      <c r="J93" s="80">
        <v>-8.6632016840551464E-3</v>
      </c>
      <c r="K93" s="81">
        <f t="shared" si="4"/>
        <v>-4.8596533401246395E-2</v>
      </c>
      <c r="M93" s="78">
        <v>476</v>
      </c>
      <c r="N93" s="79">
        <v>0.62001247054626718</v>
      </c>
      <c r="O93" s="79">
        <v>-3.023747112755143E-2</v>
      </c>
      <c r="P93" s="79">
        <v>-1.2537657593724383E-2</v>
      </c>
      <c r="Q93" s="81">
        <f t="shared" si="5"/>
        <v>-4.87691337900195E-2</v>
      </c>
    </row>
    <row r="94" spans="1:17" x14ac:dyDescent="0.25">
      <c r="A94" s="78">
        <v>477</v>
      </c>
      <c r="B94" s="79">
        <v>0.61796327816543062</v>
      </c>
      <c r="C94" s="79">
        <v>-2.955775730499216E-2</v>
      </c>
      <c r="D94" s="80">
        <v>-6.7774084862766886E-9</v>
      </c>
      <c r="E94" s="81">
        <f t="shared" si="3"/>
        <v>-4.7830928389048163E-2</v>
      </c>
      <c r="G94" s="78">
        <v>477</v>
      </c>
      <c r="H94" s="79">
        <v>0.61941013961587854</v>
      </c>
      <c r="I94" s="79">
        <v>-3.1370422953253367E-2</v>
      </c>
      <c r="J94" s="80">
        <v>-9.0038358637136683E-3</v>
      </c>
      <c r="K94" s="81">
        <f t="shared" si="4"/>
        <v>-5.0645640016011753E-2</v>
      </c>
      <c r="M94" s="78">
        <v>477</v>
      </c>
      <c r="N94" s="79">
        <v>0.62002791781642208</v>
      </c>
      <c r="O94" s="79">
        <v>-3.1462287746209294E-2</v>
      </c>
      <c r="P94" s="79">
        <v>-1.3011585001292477E-2</v>
      </c>
      <c r="Q94" s="81">
        <f t="shared" si="5"/>
        <v>-5.0743340488620788E-2</v>
      </c>
    </row>
    <row r="95" spans="1:17" x14ac:dyDescent="0.25">
      <c r="A95" s="78">
        <v>478</v>
      </c>
      <c r="B95" s="79">
        <v>0.61836372903120596</v>
      </c>
      <c r="C95" s="79">
        <v>-3.0886244193164065E-2</v>
      </c>
      <c r="D95" s="80">
        <v>-6.957178092884912E-9</v>
      </c>
      <c r="E95" s="81">
        <f t="shared" si="3"/>
        <v>-4.9948343900367058E-2</v>
      </c>
      <c r="G95" s="78">
        <v>478</v>
      </c>
      <c r="H95" s="79">
        <v>0.61978840662453782</v>
      </c>
      <c r="I95" s="79">
        <v>-3.2647182321032323E-2</v>
      </c>
      <c r="J95" s="80">
        <v>-9.3478485266267255E-3</v>
      </c>
      <c r="K95" s="81">
        <f t="shared" si="4"/>
        <v>-5.2674722489298977E-2</v>
      </c>
      <c r="M95" s="78">
        <v>478</v>
      </c>
      <c r="N95" s="79">
        <v>0.62039713025552035</v>
      </c>
      <c r="O95" s="79">
        <v>-3.2693465052365811E-2</v>
      </c>
      <c r="P95" s="79">
        <v>-1.349029036454874E-2</v>
      </c>
      <c r="Q95" s="81">
        <f t="shared" si="5"/>
        <v>-5.2697640685250256E-2</v>
      </c>
    </row>
    <row r="96" spans="1:17" x14ac:dyDescent="0.25">
      <c r="A96" s="78">
        <v>479</v>
      </c>
      <c r="B96" s="79">
        <v>0.61935354866002312</v>
      </c>
      <c r="C96" s="79">
        <v>-3.2235665225986108E-2</v>
      </c>
      <c r="D96" s="80">
        <v>-7.1566495692583958E-9</v>
      </c>
      <c r="E96" s="81">
        <f t="shared" si="3"/>
        <v>-5.2047276221680261E-2</v>
      </c>
      <c r="G96" s="78">
        <v>479</v>
      </c>
      <c r="H96" s="79">
        <v>0.62076057673442708</v>
      </c>
      <c r="I96" s="79">
        <v>-3.3947772303846407E-2</v>
      </c>
      <c r="J96" s="80">
        <v>-9.6997514971966202E-3</v>
      </c>
      <c r="K96" s="81">
        <f t="shared" si="4"/>
        <v>-5.4687384438026086E-2</v>
      </c>
      <c r="M96" s="78">
        <v>479</v>
      </c>
      <c r="N96" s="79">
        <v>0.62136472401937548</v>
      </c>
      <c r="O96" s="79">
        <v>-3.3949547708709761E-2</v>
      </c>
      <c r="P96" s="79">
        <v>-1.3980585372017296E-2</v>
      </c>
      <c r="Q96" s="81">
        <f t="shared" si="5"/>
        <v>-5.4637069657097463E-2</v>
      </c>
    </row>
    <row r="97" spans="1:17" x14ac:dyDescent="0.25">
      <c r="A97" s="78">
        <v>480</v>
      </c>
      <c r="B97" s="79">
        <v>0.6210301056033285</v>
      </c>
      <c r="C97" s="79">
        <v>-3.3616210450046181E-2</v>
      </c>
      <c r="D97" s="80">
        <v>-7.3778700186248143E-9</v>
      </c>
      <c r="E97" s="81">
        <f t="shared" si="3"/>
        <v>-5.4129759808323873E-2</v>
      </c>
      <c r="G97" s="78">
        <v>480</v>
      </c>
      <c r="H97" s="79">
        <v>0.62242407182377257</v>
      </c>
      <c r="I97" s="79">
        <v>-3.5280259236461387E-2</v>
      </c>
      <c r="J97" s="80">
        <v>-1.0061772881638033E-2</v>
      </c>
      <c r="K97" s="81">
        <f t="shared" si="4"/>
        <v>-5.6682028914926533E-2</v>
      </c>
      <c r="M97" s="78">
        <v>480</v>
      </c>
      <c r="N97" s="79">
        <v>0.62302738677314695</v>
      </c>
      <c r="O97" s="79">
        <v>-3.5237490455078346E-2</v>
      </c>
      <c r="P97" s="79">
        <v>-1.4485303521388326E-2</v>
      </c>
      <c r="Q97" s="81">
        <f t="shared" si="5"/>
        <v>-5.6558493580168755E-2</v>
      </c>
    </row>
    <row r="98" spans="1:17" x14ac:dyDescent="0.25">
      <c r="A98" s="78">
        <v>481</v>
      </c>
      <c r="B98" s="79">
        <v>0.62328066912231372</v>
      </c>
      <c r="C98" s="79">
        <v>-3.5024466138378584E-2</v>
      </c>
      <c r="D98" s="80">
        <v>-7.620369705622446E-9</v>
      </c>
      <c r="E98" s="81">
        <f t="shared" si="3"/>
        <v>-5.6193730807822181E-2</v>
      </c>
      <c r="G98" s="78">
        <v>481</v>
      </c>
      <c r="H98" s="79">
        <v>0.62466217688509407</v>
      </c>
      <c r="I98" s="79">
        <v>-3.6641616862378948E-2</v>
      </c>
      <c r="J98" s="80">
        <v>-1.043304819532883E-2</v>
      </c>
      <c r="K98" s="81">
        <f t="shared" si="4"/>
        <v>-5.8658292783299308E-2</v>
      </c>
      <c r="M98" s="78">
        <v>481</v>
      </c>
      <c r="N98" s="79">
        <v>0.62526477743608888</v>
      </c>
      <c r="O98" s="79">
        <v>-3.6554210648287379E-2</v>
      </c>
      <c r="P98" s="79">
        <v>-1.5003266286771769E-2</v>
      </c>
      <c r="Q98" s="81">
        <f t="shared" si="5"/>
        <v>-5.846196998042761E-2</v>
      </c>
    </row>
    <row r="99" spans="1:17" x14ac:dyDescent="0.25">
      <c r="A99" s="78">
        <v>482</v>
      </c>
      <c r="B99" s="79">
        <v>0.62578617841898543</v>
      </c>
      <c r="C99" s="79">
        <v>-3.6445407913944405E-2</v>
      </c>
      <c r="D99" s="80">
        <v>-7.8817637231646618E-9</v>
      </c>
      <c r="E99" s="81">
        <f t="shared" si="3"/>
        <v>-5.8239394174575312E-2</v>
      </c>
      <c r="G99" s="78">
        <v>482</v>
      </c>
      <c r="H99" s="79">
        <v>0.62715149609737386</v>
      </c>
      <c r="I99" s="79">
        <v>-3.8014611173568011E-2</v>
      </c>
      <c r="J99" s="80">
        <v>-1.0808877479890696E-2</v>
      </c>
      <c r="K99" s="81">
        <f t="shared" si="4"/>
        <v>-6.0614718150438285E-2</v>
      </c>
      <c r="M99" s="78">
        <v>482</v>
      </c>
      <c r="N99" s="79">
        <v>0.62774908481516489</v>
      </c>
      <c r="O99" s="79">
        <v>-3.7881567717440411E-2</v>
      </c>
      <c r="P99" s="79">
        <v>-1.5527464015477888E-2</v>
      </c>
      <c r="Q99" s="81">
        <f t="shared" si="5"/>
        <v>-6.0345078366134612E-2</v>
      </c>
    </row>
    <row r="100" spans="1:17" x14ac:dyDescent="0.25">
      <c r="A100" s="78">
        <v>483</v>
      </c>
      <c r="B100" s="79">
        <v>0.62808070152609974</v>
      </c>
      <c r="C100" s="79">
        <v>-3.7850383699436406E-2</v>
      </c>
      <c r="D100" s="80">
        <v>-8.1575338336155791E-9</v>
      </c>
      <c r="E100" s="81">
        <f t="shared" si="3"/>
        <v>-6.0263567416524964E-2</v>
      </c>
      <c r="G100" s="78">
        <v>483</v>
      </c>
      <c r="H100" s="79">
        <v>0.62942082468657612</v>
      </c>
      <c r="I100" s="79">
        <v>-3.9369073753144114E-2</v>
      </c>
      <c r="J100" s="80">
        <v>-1.1180976398442273E-2</v>
      </c>
      <c r="K100" s="81">
        <f t="shared" si="4"/>
        <v>-6.2548095342648033E-2</v>
      </c>
      <c r="M100" s="78">
        <v>483</v>
      </c>
      <c r="N100" s="79">
        <v>0.63000465687828466</v>
      </c>
      <c r="O100" s="79">
        <v>-3.9189100617273563E-2</v>
      </c>
      <c r="P100" s="79">
        <v>-1.6045909038262418E-2</v>
      </c>
      <c r="Q100" s="81">
        <f t="shared" si="5"/>
        <v>-6.2204461807406609E-2</v>
      </c>
    </row>
    <row r="101" spans="1:17" x14ac:dyDescent="0.25">
      <c r="A101" s="78">
        <v>484</v>
      </c>
      <c r="B101" s="79">
        <v>0.6297013156039738</v>
      </c>
      <c r="C101" s="79">
        <v>-3.9208352887969845E-2</v>
      </c>
      <c r="D101" s="80">
        <v>-8.4428654438066051E-9</v>
      </c>
      <c r="E101" s="81">
        <f t="shared" si="3"/>
        <v>-6.2265000749384521E-2</v>
      </c>
      <c r="G101" s="78">
        <v>484</v>
      </c>
      <c r="H101" s="79">
        <v>0.63100585018449329</v>
      </c>
      <c r="I101" s="79">
        <v>-4.0673204848187039E-2</v>
      </c>
      <c r="J101" s="80">
        <v>-1.1540537082316256E-2</v>
      </c>
      <c r="K101" s="81">
        <f t="shared" si="4"/>
        <v>-6.4457730203761221E-2</v>
      </c>
      <c r="M101" s="78">
        <v>484</v>
      </c>
      <c r="N101" s="79">
        <v>0.63156628422563854</v>
      </c>
      <c r="O101" s="79">
        <v>-4.044540964221751E-2</v>
      </c>
      <c r="P101" s="79">
        <v>-1.6545986433258553E-2</v>
      </c>
      <c r="Q101" s="81">
        <f t="shared" si="5"/>
        <v>-6.4039849264289808E-2</v>
      </c>
    </row>
    <row r="102" spans="1:17" x14ac:dyDescent="0.25">
      <c r="A102" s="78">
        <v>485</v>
      </c>
      <c r="B102" s="79">
        <v>0.63037916943949257</v>
      </c>
      <c r="C102" s="79">
        <v>-4.0495969802378462E-2</v>
      </c>
      <c r="D102" s="80">
        <v>-8.7350902067129255E-9</v>
      </c>
      <c r="E102" s="81">
        <f t="shared" si="3"/>
        <v>-6.4240653507611656E-2</v>
      </c>
      <c r="G102" s="78">
        <v>485</v>
      </c>
      <c r="H102" s="79">
        <v>0.63164206173835336</v>
      </c>
      <c r="I102" s="79">
        <v>-4.190463180168566E-2</v>
      </c>
      <c r="J102" s="80">
        <v>-1.1881270890693352E-2</v>
      </c>
      <c r="K102" s="81">
        <f t="shared" si="4"/>
        <v>-6.6342370687536512E-2</v>
      </c>
      <c r="M102" s="78">
        <v>485</v>
      </c>
      <c r="N102" s="79">
        <v>0.63217428776732898</v>
      </c>
      <c r="O102" s="79">
        <v>-4.1629640768454879E-2</v>
      </c>
      <c r="P102" s="79">
        <v>-1.7018921476397608E-2</v>
      </c>
      <c r="Q102" s="81">
        <f t="shared" si="5"/>
        <v>-6.5851524767765651E-2</v>
      </c>
    </row>
    <row r="103" spans="1:17" x14ac:dyDescent="0.25">
      <c r="A103" s="78">
        <v>486</v>
      </c>
      <c r="B103" s="79">
        <v>0.630225506171466</v>
      </c>
      <c r="C103" s="79">
        <v>-4.1715546694801674E-2</v>
      </c>
      <c r="D103" s="80">
        <v>-9.0363961868789033E-9</v>
      </c>
      <c r="E103" s="81">
        <f t="shared" si="3"/>
        <v>-6.619146049517724E-2</v>
      </c>
      <c r="G103" s="78">
        <v>486</v>
      </c>
      <c r="H103" s="79">
        <v>0.63145091836249867</v>
      </c>
      <c r="I103" s="79">
        <v>-4.3067127407679782E-2</v>
      </c>
      <c r="J103" s="80">
        <v>-1.2204030276128255E-2</v>
      </c>
      <c r="K103" s="81">
        <f t="shared" si="4"/>
        <v>-6.820344409247675E-2</v>
      </c>
      <c r="M103" s="78">
        <v>486</v>
      </c>
      <c r="N103" s="79">
        <v>0.63196093506884587</v>
      </c>
      <c r="O103" s="79">
        <v>-4.2747374506302928E-2</v>
      </c>
      <c r="P103" s="79">
        <v>-1.7466150514348373E-2</v>
      </c>
      <c r="Q103" s="81">
        <f t="shared" si="5"/>
        <v>-6.7642431888050206E-2</v>
      </c>
    </row>
    <row r="104" spans="1:17" x14ac:dyDescent="0.25">
      <c r="A104" s="78">
        <v>487</v>
      </c>
      <c r="B104" s="79">
        <v>0.62980063643632156</v>
      </c>
      <c r="C104" s="79">
        <v>-4.2899295381487179E-2</v>
      </c>
      <c r="D104" s="80">
        <v>-9.3555328669244399E-9</v>
      </c>
      <c r="E104" s="81">
        <f t="shared" si="3"/>
        <v>-6.8115674865350306E-2</v>
      </c>
      <c r="G104" s="78">
        <v>487</v>
      </c>
      <c r="H104" s="79">
        <v>0.63100592265136057</v>
      </c>
      <c r="I104" s="79">
        <v>-4.4196719372913917E-2</v>
      </c>
      <c r="J104" s="80">
        <v>-1.2518709527228455E-2</v>
      </c>
      <c r="K104" s="81">
        <f t="shared" si="4"/>
        <v>-7.004168706881253E-2</v>
      </c>
      <c r="M104" s="78">
        <v>487</v>
      </c>
      <c r="N104" s="79">
        <v>0.63151284492403026</v>
      </c>
      <c r="O104" s="79">
        <v>-4.3836758882053871E-2</v>
      </c>
      <c r="P104" s="79">
        <v>-1.7902316952718378E-2</v>
      </c>
      <c r="Q104" s="81">
        <f t="shared" si="5"/>
        <v>-6.9415466738966092E-2</v>
      </c>
    </row>
    <row r="105" spans="1:17" x14ac:dyDescent="0.25">
      <c r="A105" s="78">
        <v>488</v>
      </c>
      <c r="B105" s="79">
        <v>0.62995273971368582</v>
      </c>
      <c r="C105" s="79">
        <v>-4.4105093128916473E-2</v>
      </c>
      <c r="D105" s="80">
        <v>-9.7064204081694551E-9</v>
      </c>
      <c r="E105" s="81">
        <f t="shared" si="3"/>
        <v>-7.0013336474990626E-2</v>
      </c>
      <c r="G105" s="78">
        <v>488</v>
      </c>
      <c r="H105" s="79">
        <v>0.63116107621093265</v>
      </c>
      <c r="I105" s="79">
        <v>-4.5352895221530375E-2</v>
      </c>
      <c r="J105" s="80">
        <v>-1.2842217494512597E-2</v>
      </c>
      <c r="K105" s="81">
        <f t="shared" si="4"/>
        <v>-7.1856292998609336E-2</v>
      </c>
      <c r="M105" s="78">
        <v>488</v>
      </c>
      <c r="N105" s="79">
        <v>0.63168842693724636</v>
      </c>
      <c r="O105" s="79">
        <v>-4.4956391843687139E-2</v>
      </c>
      <c r="P105" s="79">
        <v>-1.8351748207426355E-2</v>
      </c>
      <c r="Q105" s="81">
        <f t="shared" si="5"/>
        <v>-7.1168617195757539E-2</v>
      </c>
    </row>
    <row r="106" spans="1:17" x14ac:dyDescent="0.25">
      <c r="A106" s="78">
        <v>489</v>
      </c>
      <c r="B106" s="79">
        <v>0.63123952358819169</v>
      </c>
      <c r="C106" s="79">
        <v>-4.5375835831225619E-2</v>
      </c>
      <c r="D106" s="80">
        <v>-1.0100004943502938E-8</v>
      </c>
      <c r="E106" s="81">
        <f t="shared" si="3"/>
        <v>-7.1883705211126678E-2</v>
      </c>
      <c r="G106" s="78">
        <v>489</v>
      </c>
      <c r="H106" s="79">
        <v>0.63245180809066881</v>
      </c>
      <c r="I106" s="79">
        <v>-4.6572615589666924E-2</v>
      </c>
      <c r="J106" s="80">
        <v>-1.3186509976758593E-2</v>
      </c>
      <c r="K106" s="81">
        <f t="shared" si="4"/>
        <v>-7.3638204514375014E-2</v>
      </c>
      <c r="M106" s="78">
        <v>489</v>
      </c>
      <c r="N106" s="79">
        <v>0.63299698530640525</v>
      </c>
      <c r="O106" s="79">
        <v>-4.6134633808479375E-2</v>
      </c>
      <c r="P106" s="79">
        <v>-1.8830779673795612E-2</v>
      </c>
      <c r="Q106" s="81">
        <f t="shared" si="5"/>
        <v>-7.2882864973120978E-2</v>
      </c>
    </row>
    <row r="107" spans="1:17" x14ac:dyDescent="0.25">
      <c r="A107" s="78">
        <v>490</v>
      </c>
      <c r="B107" s="79">
        <v>0.63262851441882273</v>
      </c>
      <c r="C107" s="79">
        <v>-4.6642416252175654E-2</v>
      </c>
      <c r="D107" s="80">
        <v>-1.0522301400565462E-8</v>
      </c>
      <c r="E107" s="81">
        <f t="shared" si="3"/>
        <v>-7.3727970189621753E-2</v>
      </c>
      <c r="G107" s="78">
        <v>490</v>
      </c>
      <c r="H107" s="79">
        <v>0.63375407124468552</v>
      </c>
      <c r="I107" s="79">
        <v>-4.7759838976482526E-2</v>
      </c>
      <c r="J107" s="80">
        <v>-1.352917226616728E-2</v>
      </c>
      <c r="K107" s="81">
        <f t="shared" si="4"/>
        <v>-7.5360208546956964E-2</v>
      </c>
      <c r="M107" s="78">
        <v>490</v>
      </c>
      <c r="N107" s="79">
        <v>0.6342173419535525</v>
      </c>
      <c r="O107" s="79">
        <v>-4.7249531285257051E-2</v>
      </c>
      <c r="P107" s="79">
        <v>-1.9304217097577608E-2</v>
      </c>
      <c r="Q107" s="81">
        <f t="shared" si="5"/>
        <v>-7.4500535005423127E-2</v>
      </c>
    </row>
    <row r="108" spans="1:17" x14ac:dyDescent="0.25">
      <c r="A108">
        <v>491</v>
      </c>
      <c r="B108" s="75">
        <v>0.62904573557567101</v>
      </c>
      <c r="C108" s="75">
        <v>-4.7520546091225559E-2</v>
      </c>
      <c r="D108" s="76">
        <v>-1.0887225602533116E-8</v>
      </c>
      <c r="E108" s="77">
        <f t="shared" si="3"/>
        <v>-7.5543864942883912E-2</v>
      </c>
      <c r="G108">
        <v>491</v>
      </c>
      <c r="H108" s="75">
        <v>0.62978327484005481</v>
      </c>
      <c r="I108" s="75">
        <v>-4.8469064807367832E-2</v>
      </c>
      <c r="J108" s="76">
        <v>-1.375457981256609E-2</v>
      </c>
      <c r="K108" s="77">
        <f t="shared" si="4"/>
        <v>-7.6961498889721161E-2</v>
      </c>
      <c r="M108">
        <v>491</v>
      </c>
      <c r="N108" s="75">
        <v>0.62984549368732434</v>
      </c>
      <c r="O108" s="75">
        <v>-4.7802875852501002E-2</v>
      </c>
      <c r="P108" s="75">
        <v>-1.9600230894394815E-2</v>
      </c>
      <c r="Q108" s="77">
        <f t="shared" si="5"/>
        <v>-7.5896194116825563E-2</v>
      </c>
    </row>
    <row r="109" spans="1:17" x14ac:dyDescent="0.25">
      <c r="A109">
        <v>492</v>
      </c>
      <c r="B109" s="75">
        <v>0.60813668214677286</v>
      </c>
      <c r="C109" s="75">
        <v>-4.7026925869681303E-2</v>
      </c>
      <c r="D109" s="76">
        <v>-1.0963600545939775E-8</v>
      </c>
      <c r="E109" s="77">
        <f t="shared" si="3"/>
        <v>-7.7329533393171349E-2</v>
      </c>
      <c r="G109">
        <v>492</v>
      </c>
      <c r="H109" s="75">
        <v>0.60786183941840244</v>
      </c>
      <c r="I109" s="75">
        <v>-4.7619343179965946E-2</v>
      </c>
      <c r="J109" s="76">
        <v>-1.3571715542533603E-2</v>
      </c>
      <c r="K109" s="77">
        <f t="shared" si="4"/>
        <v>-7.8339089727244224E-2</v>
      </c>
      <c r="M109">
        <v>492</v>
      </c>
      <c r="N109" s="75">
        <v>0.60687999819069671</v>
      </c>
      <c r="O109" s="75">
        <v>-4.6644129072870598E-2</v>
      </c>
      <c r="P109" s="75">
        <v>-1.9293586401150531E-2</v>
      </c>
      <c r="Q109" s="77">
        <f t="shared" si="5"/>
        <v>-7.6858899966931946E-2</v>
      </c>
    </row>
    <row r="110" spans="1:17" x14ac:dyDescent="0.25">
      <c r="A110">
        <v>493</v>
      </c>
      <c r="B110" s="75">
        <v>0.5510173672156421</v>
      </c>
      <c r="C110" s="75">
        <v>-4.3576011894601197E-2</v>
      </c>
      <c r="D110" s="76">
        <v>-1.0358907509555593E-8</v>
      </c>
      <c r="E110" s="77">
        <f t="shared" si="3"/>
        <v>-7.9082828395765623E-2</v>
      </c>
      <c r="G110">
        <v>493</v>
      </c>
      <c r="H110" s="75">
        <v>0.54900881669903545</v>
      </c>
      <c r="I110" s="75">
        <v>-4.3584671993233008E-2</v>
      </c>
      <c r="J110" s="76">
        <v>-1.2521476692938295E-2</v>
      </c>
      <c r="K110" s="77">
        <f t="shared" si="4"/>
        <v>-7.9387927238199457E-2</v>
      </c>
      <c r="M110">
        <v>493</v>
      </c>
      <c r="N110" s="75">
        <v>0.54628011339248805</v>
      </c>
      <c r="O110" s="75">
        <v>-4.2162611278077931E-2</v>
      </c>
      <c r="P110" s="75">
        <v>-1.7728645380589603E-2</v>
      </c>
      <c r="Q110" s="77">
        <f t="shared" si="5"/>
        <v>-7.7181303592110062E-2</v>
      </c>
    </row>
    <row r="111" spans="1:17" x14ac:dyDescent="0.25">
      <c r="A111">
        <v>494</v>
      </c>
      <c r="B111" s="75">
        <v>0.447796609576048</v>
      </c>
      <c r="C111" s="75">
        <v>-3.6182336433157179E-2</v>
      </c>
      <c r="D111" s="76">
        <v>-8.7894871751241031E-9</v>
      </c>
      <c r="E111" s="77">
        <f t="shared" si="3"/>
        <v>-8.0800827115267468E-2</v>
      </c>
      <c r="G111">
        <v>494</v>
      </c>
      <c r="H111" s="75">
        <v>0.4441265660746383</v>
      </c>
      <c r="I111" s="75">
        <v>-3.5592993647609483E-2</v>
      </c>
      <c r="J111" s="76">
        <v>-1.0339845571747278E-2</v>
      </c>
      <c r="K111" s="77">
        <f t="shared" si="4"/>
        <v>-8.0141555057591074E-2</v>
      </c>
      <c r="M111">
        <v>494</v>
      </c>
      <c r="N111" s="75">
        <v>0.43981943359682124</v>
      </c>
      <c r="O111" s="75">
        <v>-3.3844721739533762E-2</v>
      </c>
      <c r="P111" s="75">
        <v>-1.4560153552134988E-2</v>
      </c>
      <c r="Q111" s="77">
        <f t="shared" si="5"/>
        <v>-7.6951401312018719E-2</v>
      </c>
    </row>
    <row r="112" spans="1:17" x14ac:dyDescent="0.25">
      <c r="A112">
        <v>495</v>
      </c>
      <c r="B112" s="75">
        <v>0.31961144069841629</v>
      </c>
      <c r="C112" s="75">
        <v>-2.6361554066189414E-2</v>
      </c>
      <c r="D112" s="76">
        <v>-6.5590163115617868E-9</v>
      </c>
      <c r="E112" s="77">
        <f t="shared" si="3"/>
        <v>-8.2480007626085081E-2</v>
      </c>
      <c r="G112">
        <v>495</v>
      </c>
      <c r="H112" s="75">
        <v>0.31555801639436615</v>
      </c>
      <c r="I112" s="75">
        <v>-2.5515294332527409E-2</v>
      </c>
      <c r="J112" s="76">
        <v>-7.494185479375126E-3</v>
      </c>
      <c r="K112" s="77">
        <f t="shared" si="4"/>
        <v>-8.0857696546805108E-2</v>
      </c>
      <c r="M112">
        <v>495</v>
      </c>
      <c r="N112" s="75">
        <v>0.311049429952927</v>
      </c>
      <c r="O112" s="75">
        <v>-2.3860656275015824E-2</v>
      </c>
      <c r="P112" s="75">
        <v>-1.0497146473207319E-2</v>
      </c>
      <c r="Q112" s="77">
        <f t="shared" si="5"/>
        <v>-7.6710175224004751E-2</v>
      </c>
    </row>
    <row r="113" spans="1:17" x14ac:dyDescent="0.25">
      <c r="A113">
        <v>496</v>
      </c>
      <c r="B113" s="75">
        <v>0.20511700152712761</v>
      </c>
      <c r="C113" s="75">
        <v>-1.7254646736226526E-2</v>
      </c>
      <c r="D113" s="76">
        <v>-4.4076717090983193E-9</v>
      </c>
      <c r="E113" s="77">
        <f t="shared" si="3"/>
        <v>-8.412099732232349E-2</v>
      </c>
      <c r="G113">
        <v>496</v>
      </c>
      <c r="H113" s="75">
        <v>0.20190188621119792</v>
      </c>
      <c r="I113" s="75">
        <v>-1.6515687055488677E-2</v>
      </c>
      <c r="J113" s="76">
        <v>-4.8882802538161695E-3</v>
      </c>
      <c r="K113" s="77">
        <f t="shared" si="4"/>
        <v>-8.1800558505989232E-2</v>
      </c>
      <c r="M113">
        <v>496</v>
      </c>
      <c r="N113" s="75">
        <v>0.19841080648782164</v>
      </c>
      <c r="O113" s="75">
        <v>-1.5274809152851685E-2</v>
      </c>
      <c r="P113" s="75">
        <v>-6.8219824215635287E-3</v>
      </c>
      <c r="Q113" s="77">
        <f t="shared" si="5"/>
        <v>-7.6985772212912432E-2</v>
      </c>
    </row>
    <row r="114" spans="1:17" x14ac:dyDescent="0.25">
      <c r="A114">
        <v>497</v>
      </c>
      <c r="B114" s="75">
        <v>0.12426833058941257</v>
      </c>
      <c r="C114" s="75">
        <v>-1.0652250273181238E-2</v>
      </c>
      <c r="D114" s="76">
        <v>-2.8010620443478609E-9</v>
      </c>
      <c r="E114" s="77">
        <f t="shared" si="3"/>
        <v>-8.5719750339100398E-2</v>
      </c>
      <c r="G114">
        <v>497</v>
      </c>
      <c r="H114" s="75">
        <v>0.12216207597973192</v>
      </c>
      <c r="I114" s="75">
        <v>-1.0140944047980731E-2</v>
      </c>
      <c r="J114" s="76">
        <v>-3.0134673674507445E-3</v>
      </c>
      <c r="K114" s="77">
        <f t="shared" si="4"/>
        <v>-8.3012211168245295E-2</v>
      </c>
      <c r="M114">
        <v>497</v>
      </c>
      <c r="N114" s="75">
        <v>0.11989895975075997</v>
      </c>
      <c r="O114" s="75">
        <v>-9.3343057504987007E-3</v>
      </c>
      <c r="P114" s="75">
        <v>-4.1978905598864984E-3</v>
      </c>
      <c r="Q114" s="77">
        <f t="shared" si="5"/>
        <v>-7.7851432321868294E-2</v>
      </c>
    </row>
    <row r="115" spans="1:17" x14ac:dyDescent="0.25">
      <c r="A115">
        <v>498</v>
      </c>
      <c r="B115" s="75">
        <v>7.4157872801236091E-2</v>
      </c>
      <c r="C115" s="75">
        <v>-6.4721691446070345E-3</v>
      </c>
      <c r="D115" s="76">
        <v>-1.7559492193619519E-9</v>
      </c>
      <c r="E115" s="77">
        <f t="shared" si="3"/>
        <v>-8.7275550122024995E-2</v>
      </c>
      <c r="G115">
        <v>498</v>
      </c>
      <c r="H115" s="75">
        <v>7.2892927650647199E-2</v>
      </c>
      <c r="I115" s="75">
        <v>-6.1516467818955181E-3</v>
      </c>
      <c r="J115" s="76">
        <v>-1.8309119225779476E-3</v>
      </c>
      <c r="K115" s="77">
        <f t="shared" si="4"/>
        <v>-8.4392916846177723E-2</v>
      </c>
      <c r="M115">
        <v>498</v>
      </c>
      <c r="N115" s="75">
        <v>7.1538960674295146E-2</v>
      </c>
      <c r="O115" s="75">
        <v>-5.6587741728842513E-3</v>
      </c>
      <c r="P115" s="75">
        <v>-2.5490720131064091E-3</v>
      </c>
      <c r="Q115" s="77">
        <f t="shared" si="5"/>
        <v>-7.9100592454057275E-2</v>
      </c>
    </row>
    <row r="116" spans="1:17" x14ac:dyDescent="0.25">
      <c r="A116">
        <v>499</v>
      </c>
      <c r="B116" s="75">
        <v>4.4706313968835232E-2</v>
      </c>
      <c r="C116" s="75">
        <v>-3.9694029862748295E-3</v>
      </c>
      <c r="D116" s="76">
        <v>-1.1135360966640917E-9</v>
      </c>
      <c r="E116" s="77">
        <f t="shared" si="3"/>
        <v>-8.8788420110902003E-2</v>
      </c>
      <c r="G116">
        <v>499</v>
      </c>
      <c r="H116" s="75">
        <v>4.3965745865754344E-2</v>
      </c>
      <c r="I116" s="75">
        <v>-3.7739999565889583E-3</v>
      </c>
      <c r="J116" s="76">
        <v>-1.1238132790434582E-3</v>
      </c>
      <c r="K116" s="77">
        <f t="shared" si="4"/>
        <v>-8.5839552639742439E-2</v>
      </c>
      <c r="M116">
        <v>499</v>
      </c>
      <c r="N116" s="75">
        <v>4.3173555594546165E-2</v>
      </c>
      <c r="O116" s="75">
        <v>-3.4765656341826539E-3</v>
      </c>
      <c r="P116" s="75">
        <v>-1.5647182800068091E-3</v>
      </c>
      <c r="Q116" s="77">
        <f t="shared" si="5"/>
        <v>-8.0525349054684434E-2</v>
      </c>
    </row>
    <row r="117" spans="1:17" x14ac:dyDescent="0.25">
      <c r="A117">
        <v>500</v>
      </c>
      <c r="B117" s="75">
        <v>2.7543525573945838E-2</v>
      </c>
      <c r="C117" s="75">
        <v>-2.4859375013699843E-3</v>
      </c>
      <c r="D117" s="76">
        <v>-7.2254817985265929E-10</v>
      </c>
      <c r="E117" s="77">
        <f t="shared" si="3"/>
        <v>-9.0254876584190791E-2</v>
      </c>
      <c r="G117">
        <v>500</v>
      </c>
      <c r="H117" s="75">
        <v>2.7107718197520184E-2</v>
      </c>
      <c r="I117" s="75">
        <v>-2.3661026125697529E-3</v>
      </c>
      <c r="J117" s="76">
        <v>-7.0472059608602249E-4</v>
      </c>
      <c r="K117" s="77">
        <f t="shared" si="4"/>
        <v>-8.7285200300857638E-2</v>
      </c>
      <c r="M117">
        <v>500</v>
      </c>
      <c r="N117" s="75">
        <v>2.6641155651399944E-2</v>
      </c>
      <c r="O117" s="75">
        <v>-2.184447212429086E-3</v>
      </c>
      <c r="P117" s="75">
        <v>-9.8153059540711835E-4</v>
      </c>
      <c r="Q117" s="77">
        <f t="shared" si="5"/>
        <v>-8.1995212257779712E-2</v>
      </c>
    </row>
    <row r="118" spans="1:17" x14ac:dyDescent="0.25">
      <c r="A118">
        <v>501</v>
      </c>
      <c r="B118" s="75">
        <v>1.7424241992759819E-2</v>
      </c>
      <c r="C118" s="75">
        <v>-1.5973398657589566E-3</v>
      </c>
      <c r="D118" s="76">
        <v>-4.8190441567785847E-10</v>
      </c>
      <c r="E118" s="77">
        <f t="shared" si="3"/>
        <v>-9.1673420652828908E-2</v>
      </c>
      <c r="G118">
        <v>501</v>
      </c>
      <c r="H118" s="75">
        <v>1.7162703288202207E-2</v>
      </c>
      <c r="I118" s="75">
        <v>-1.5222357631557084E-3</v>
      </c>
      <c r="J118" s="76">
        <v>-4.5352947439081563E-4</v>
      </c>
      <c r="K118" s="77">
        <f t="shared" si="4"/>
        <v>-8.869440539720258E-2</v>
      </c>
      <c r="M118">
        <v>501</v>
      </c>
      <c r="N118" s="75">
        <v>1.6882329531079932E-2</v>
      </c>
      <c r="O118" s="75">
        <v>-1.4086918881847548E-3</v>
      </c>
      <c r="P118" s="75">
        <v>-6.3193199401543698E-4</v>
      </c>
      <c r="Q118" s="77">
        <f t="shared" si="5"/>
        <v>-8.3441795493411589E-2</v>
      </c>
    </row>
    <row r="119" spans="1:17" x14ac:dyDescent="0.25">
      <c r="A119">
        <v>502</v>
      </c>
      <c r="B119" s="75">
        <v>1.1299008234780963E-2</v>
      </c>
      <c r="C119" s="75">
        <v>-1.0512394536109039E-3</v>
      </c>
      <c r="D119" s="76">
        <v>-3.2983061594438201E-10</v>
      </c>
      <c r="E119" s="77">
        <f t="shared" si="3"/>
        <v>-9.3038205811280444E-2</v>
      </c>
      <c r="G119">
        <v>502</v>
      </c>
      <c r="H119" s="75">
        <v>1.1138480081031486E-2</v>
      </c>
      <c r="I119" s="75">
        <v>-1.0029766500319261E-3</v>
      </c>
      <c r="J119" s="76">
        <v>-2.9901443523240123E-4</v>
      </c>
      <c r="K119" s="77">
        <f t="shared" si="4"/>
        <v>-9.0046096301771614E-2</v>
      </c>
      <c r="M119">
        <v>502</v>
      </c>
      <c r="N119" s="75">
        <v>1.0966136305046963E-2</v>
      </c>
      <c r="O119" s="75">
        <v>-9.3025084759269306E-4</v>
      </c>
      <c r="P119" s="75">
        <v>-4.1680312633700253E-4</v>
      </c>
      <c r="Q119" s="77">
        <f t="shared" si="5"/>
        <v>-8.482940770712126E-2</v>
      </c>
    </row>
    <row r="120" spans="1:17" x14ac:dyDescent="0.25">
      <c r="A120">
        <v>503</v>
      </c>
      <c r="B120" s="75">
        <v>7.4948463144424542E-3</v>
      </c>
      <c r="C120" s="75">
        <v>-7.0710413883890875E-4</v>
      </c>
      <c r="D120" s="76">
        <v>-2.3120238767474857E-10</v>
      </c>
      <c r="E120" s="77">
        <f t="shared" si="3"/>
        <v>-9.4345382036230663E-2</v>
      </c>
      <c r="G120">
        <v>503</v>
      </c>
      <c r="H120" s="75">
        <v>7.3940348156389685E-3</v>
      </c>
      <c r="I120" s="75">
        <v>-6.7529019976385546E-4</v>
      </c>
      <c r="J120" s="76">
        <v>-2.0153482452870417E-4</v>
      </c>
      <c r="K120" s="77">
        <f t="shared" si="4"/>
        <v>-9.1329053297877813E-2</v>
      </c>
      <c r="M120">
        <v>503</v>
      </c>
      <c r="N120" s="75">
        <v>7.2856648491156526E-3</v>
      </c>
      <c r="O120" s="75">
        <v>-6.2758964094437408E-4</v>
      </c>
      <c r="P120" s="75">
        <v>-2.8102253526847448E-4</v>
      </c>
      <c r="Q120" s="77">
        <f t="shared" si="5"/>
        <v>-8.614033913741613E-2</v>
      </c>
    </row>
    <row r="121" spans="1:17" x14ac:dyDescent="0.25">
      <c r="A121">
        <v>504</v>
      </c>
      <c r="B121" s="75">
        <v>5.0730197315799926E-3</v>
      </c>
      <c r="C121" s="75">
        <v>-4.8491662163442016E-4</v>
      </c>
      <c r="D121" s="76">
        <v>-1.6562046930660804E-10</v>
      </c>
      <c r="E121" s="77">
        <f t="shared" si="3"/>
        <v>-9.5587371485226377E-2</v>
      </c>
      <c r="G121">
        <v>504</v>
      </c>
      <c r="H121" s="75">
        <v>5.0083371173475603E-3</v>
      </c>
      <c r="I121" s="75">
        <v>-4.6343872495784619E-4</v>
      </c>
      <c r="J121" s="76">
        <v>-1.3852110345682686E-4</v>
      </c>
      <c r="K121" s="77">
        <f t="shared" si="4"/>
        <v>-9.2533452541087247E-2</v>
      </c>
      <c r="M121">
        <v>504</v>
      </c>
      <c r="N121" s="75">
        <v>4.9387326104974394E-3</v>
      </c>
      <c r="O121" s="75">
        <v>-4.3146125583885261E-4</v>
      </c>
      <c r="P121" s="75">
        <v>-1.9321130607133827E-4</v>
      </c>
      <c r="Q121" s="77">
        <f t="shared" si="5"/>
        <v>-8.7362748678024696E-2</v>
      </c>
    </row>
    <row r="122" spans="1:17" x14ac:dyDescent="0.25">
      <c r="A122">
        <v>505</v>
      </c>
      <c r="B122" s="75">
        <v>3.4970058410531053E-3</v>
      </c>
      <c r="C122" s="75">
        <v>-3.3836859312736788E-4</v>
      </c>
      <c r="D122" s="76">
        <v>-1.2104199413609518E-10</v>
      </c>
      <c r="E122" s="77">
        <f t="shared" si="3"/>
        <v>-9.6759516142377933E-2</v>
      </c>
      <c r="G122">
        <v>505</v>
      </c>
      <c r="H122" s="75">
        <v>3.4546642620454176E-3</v>
      </c>
      <c r="I122" s="75">
        <v>-3.2353955804091531E-4</v>
      </c>
      <c r="J122" s="76">
        <v>-9.6902535161854571E-5</v>
      </c>
      <c r="K122" s="77">
        <f t="shared" si="4"/>
        <v>-9.3652966974381441E-2</v>
      </c>
      <c r="M122">
        <v>505</v>
      </c>
      <c r="N122" s="75">
        <v>3.4090680945337362E-3</v>
      </c>
      <c r="O122" s="75">
        <v>-3.0166695584206839E-4</v>
      </c>
      <c r="P122" s="75">
        <v>-1.3519099063004835E-4</v>
      </c>
      <c r="Q122" s="77">
        <f t="shared" si="5"/>
        <v>-8.8489565909749851E-2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4AEC-3411-40C7-91E5-9BD92FDF622B}">
  <dimension ref="A1:U157"/>
  <sheetViews>
    <sheetView zoomScale="70" zoomScaleNormal="70" workbookViewId="0">
      <selection activeCell="O37" sqref="O37"/>
    </sheetView>
  </sheetViews>
  <sheetFormatPr defaultRowHeight="15" x14ac:dyDescent="0.25"/>
  <cols>
    <col min="1" max="1" width="19.7109375" bestFit="1" customWidth="1"/>
    <col min="2" max="2" width="13.5703125" customWidth="1"/>
    <col min="3" max="3" width="11.42578125" bestFit="1" customWidth="1"/>
    <col min="4" max="4" width="20.28515625" bestFit="1" customWidth="1"/>
    <col min="5" max="5" width="20.140625" bestFit="1" customWidth="1"/>
    <col min="6" max="6" width="20" bestFit="1" customWidth="1"/>
    <col min="7" max="7" width="20.140625" bestFit="1" customWidth="1"/>
    <col min="8" max="8" width="19.7109375" bestFit="1" customWidth="1"/>
    <col min="9" max="9" width="20.140625" bestFit="1" customWidth="1"/>
    <col min="10" max="10" width="18.85546875" bestFit="1" customWidth="1"/>
    <col min="11" max="11" width="20.140625" bestFit="1" customWidth="1"/>
    <col min="12" max="12" width="19.28515625" bestFit="1" customWidth="1"/>
    <col min="13" max="13" width="20.140625" bestFit="1" customWidth="1"/>
    <col min="15" max="15" width="48.140625" bestFit="1" customWidth="1"/>
    <col min="16" max="16" width="9.28515625" bestFit="1" customWidth="1"/>
    <col min="17" max="21" width="19.28515625" bestFit="1" customWidth="1"/>
  </cols>
  <sheetData>
    <row r="1" spans="1:21" s="131" customFormat="1" x14ac:dyDescent="0.25">
      <c r="A1" s="133" t="s">
        <v>0</v>
      </c>
      <c r="B1" s="132">
        <v>45358</v>
      </c>
    </row>
    <row r="2" spans="1:21" s="131" customFormat="1" x14ac:dyDescent="0.25">
      <c r="A2" s="133" t="s">
        <v>1</v>
      </c>
      <c r="B2" s="132">
        <v>45357</v>
      </c>
    </row>
    <row r="3" spans="1:21" s="131" customFormat="1" x14ac:dyDescent="0.25">
      <c r="A3" s="133" t="s">
        <v>2</v>
      </c>
      <c r="B3" s="131" t="s">
        <v>41</v>
      </c>
    </row>
    <row r="5" spans="1:21" ht="15.75" thickBot="1" x14ac:dyDescent="0.3">
      <c r="B5" s="61" t="s">
        <v>67</v>
      </c>
      <c r="O5" s="61" t="s">
        <v>68</v>
      </c>
    </row>
    <row r="6" spans="1:21" x14ac:dyDescent="0.25">
      <c r="B6" s="98"/>
      <c r="C6" s="99"/>
      <c r="D6" s="142" t="s">
        <v>46</v>
      </c>
      <c r="E6" s="142"/>
      <c r="F6" s="142"/>
      <c r="G6" s="142"/>
      <c r="H6" s="142"/>
      <c r="I6" s="142"/>
      <c r="J6" s="142"/>
      <c r="K6" s="142"/>
      <c r="L6" s="142"/>
      <c r="M6" s="100"/>
      <c r="O6" s="98"/>
      <c r="P6" s="99"/>
      <c r="Q6" s="142" t="s">
        <v>46</v>
      </c>
      <c r="R6" s="142"/>
      <c r="S6" s="142"/>
      <c r="T6" s="142"/>
      <c r="U6" s="143"/>
    </row>
    <row r="7" spans="1:21" x14ac:dyDescent="0.25">
      <c r="B7" s="101" t="s">
        <v>69</v>
      </c>
      <c r="C7" s="91" t="s">
        <v>70</v>
      </c>
      <c r="D7" s="92">
        <v>405</v>
      </c>
      <c r="E7" s="92" t="s">
        <v>71</v>
      </c>
      <c r="F7" s="92">
        <v>426</v>
      </c>
      <c r="G7" s="92" t="s">
        <v>71</v>
      </c>
      <c r="H7" s="92">
        <v>447.5</v>
      </c>
      <c r="I7" s="92" t="s">
        <v>71</v>
      </c>
      <c r="J7" s="92">
        <v>470</v>
      </c>
      <c r="K7" s="92" t="s">
        <v>71</v>
      </c>
      <c r="L7" s="92">
        <v>490</v>
      </c>
      <c r="M7" s="102" t="s">
        <v>71</v>
      </c>
      <c r="O7" s="112" t="s">
        <v>69</v>
      </c>
      <c r="P7" s="90" t="s">
        <v>70</v>
      </c>
      <c r="Q7" s="90">
        <v>405</v>
      </c>
      <c r="R7" s="90">
        <v>426</v>
      </c>
      <c r="S7" s="90">
        <v>447.5</v>
      </c>
      <c r="T7" s="90">
        <v>470</v>
      </c>
      <c r="U7" s="113">
        <v>490</v>
      </c>
    </row>
    <row r="8" spans="1:21" x14ac:dyDescent="0.25">
      <c r="B8" s="101">
        <v>0</v>
      </c>
      <c r="C8" s="91" t="s">
        <v>72</v>
      </c>
      <c r="D8" s="93">
        <v>-2.8123224859664702</v>
      </c>
      <c r="E8" s="94">
        <f>D8-D$8</f>
        <v>0</v>
      </c>
      <c r="F8" s="93">
        <v>-1.4410032664039301</v>
      </c>
      <c r="G8" s="95">
        <f>F8-F$8</f>
        <v>0</v>
      </c>
      <c r="H8" s="93">
        <v>1.7664665576921999E-4</v>
      </c>
      <c r="I8" s="96">
        <f>H8-H$8</f>
        <v>0</v>
      </c>
      <c r="J8" s="93">
        <v>1.54788690208101</v>
      </c>
      <c r="K8" s="97">
        <f>J8-J$8</f>
        <v>0</v>
      </c>
      <c r="L8" s="93">
        <v>2.9567071513047298</v>
      </c>
      <c r="M8" s="103">
        <f>L8-L$8</f>
        <v>0</v>
      </c>
      <c r="O8" s="112">
        <v>0</v>
      </c>
      <c r="P8" s="90" t="s">
        <v>73</v>
      </c>
      <c r="Q8" s="93">
        <v>-3.0675927816093102E-11</v>
      </c>
      <c r="R8" s="93">
        <v>-3.0731425087217402E-11</v>
      </c>
      <c r="S8" s="93">
        <v>-3.0299447266761701E-11</v>
      </c>
      <c r="T8" s="93">
        <v>-2.9943921979892497E-11</v>
      </c>
      <c r="U8" s="114">
        <v>-2.9978598364687797E-11</v>
      </c>
    </row>
    <row r="9" spans="1:21" x14ac:dyDescent="0.25">
      <c r="B9" s="101">
        <v>0.05</v>
      </c>
      <c r="C9" s="91" t="s">
        <v>72</v>
      </c>
      <c r="D9" s="93">
        <v>-2.8127457604288901</v>
      </c>
      <c r="E9" s="94">
        <f t="shared" ref="E9:G28" si="0">D9-D$8</f>
        <v>-4.2327446241996469E-4</v>
      </c>
      <c r="F9" s="93">
        <v>-1.4414667128491501</v>
      </c>
      <c r="G9" s="95">
        <f t="shared" si="0"/>
        <v>-4.63446445220006E-4</v>
      </c>
      <c r="H9" s="93">
        <v>-3.2898276910709601E-4</v>
      </c>
      <c r="I9" s="96">
        <f t="shared" ref="I9" si="1">H9-H$8</f>
        <v>-5.0562942487631605E-4</v>
      </c>
      <c r="J9" s="93">
        <v>1.54733539432042</v>
      </c>
      <c r="K9" s="97">
        <f t="shared" ref="K9" si="2">J9-J$8</f>
        <v>-5.5150776058998652E-4</v>
      </c>
      <c r="L9" s="93">
        <v>2.9561132672995498</v>
      </c>
      <c r="M9" s="103">
        <f t="shared" ref="M9" si="3">L9-L$8</f>
        <v>-5.9388400518001205E-4</v>
      </c>
      <c r="O9" s="112">
        <v>0.05</v>
      </c>
      <c r="P9" s="90" t="s">
        <v>73</v>
      </c>
      <c r="Q9" s="93">
        <v>0.24767878067922999</v>
      </c>
      <c r="R9" s="93">
        <v>0.24739142690907601</v>
      </c>
      <c r="S9" s="93">
        <v>0.24735002991322499</v>
      </c>
      <c r="T9" s="93">
        <v>0.247582730941172</v>
      </c>
      <c r="U9" s="114">
        <v>0.24802352221865301</v>
      </c>
    </row>
    <row r="10" spans="1:21" x14ac:dyDescent="0.25">
      <c r="B10" s="101">
        <v>0.1</v>
      </c>
      <c r="C10" s="91" t="s">
        <v>72</v>
      </c>
      <c r="D10" s="93">
        <v>-2.8140157024454999</v>
      </c>
      <c r="E10" s="94">
        <f t="shared" si="0"/>
        <v>-1.6932164790297577E-3</v>
      </c>
      <c r="F10" s="93">
        <v>-1.4428571553944201</v>
      </c>
      <c r="G10" s="95">
        <f t="shared" si="0"/>
        <v>-1.8538889904899936E-3</v>
      </c>
      <c r="H10" s="93">
        <v>-1.84595526426879E-3</v>
      </c>
      <c r="I10" s="96">
        <f t="shared" ref="I10" si="4">H10-H$8</f>
        <v>-2.0226019200380099E-3</v>
      </c>
      <c r="J10" s="93">
        <v>1.5456808106453299</v>
      </c>
      <c r="K10" s="97">
        <f t="shared" ref="K10" si="5">J10-J$8</f>
        <v>-2.2060914356800687E-3</v>
      </c>
      <c r="L10" s="93">
        <v>2.95433157914858</v>
      </c>
      <c r="M10" s="103">
        <f t="shared" ref="M10" si="6">L10-L$8</f>
        <v>-2.3755721561498078E-3</v>
      </c>
      <c r="O10" s="112">
        <v>0.1</v>
      </c>
      <c r="P10" s="90" t="s">
        <v>73</v>
      </c>
      <c r="Q10" s="93">
        <v>0.495357120009003</v>
      </c>
      <c r="R10" s="93">
        <v>0.49478118769983198</v>
      </c>
      <c r="S10" s="93">
        <v>0.49469711411149903</v>
      </c>
      <c r="T10" s="93">
        <v>0.49516113217094299</v>
      </c>
      <c r="U10" s="114">
        <v>0.49604144747418499</v>
      </c>
    </row>
    <row r="11" spans="1:21" x14ac:dyDescent="0.25">
      <c r="B11" s="101">
        <v>0.15</v>
      </c>
      <c r="C11" s="91" t="s">
        <v>72</v>
      </c>
      <c r="D11" s="93">
        <v>-2.8161326680979801</v>
      </c>
      <c r="E11" s="94">
        <f t="shared" si="0"/>
        <v>-3.8101821315099649E-3</v>
      </c>
      <c r="F11" s="93">
        <v>-1.4451749039450299</v>
      </c>
      <c r="G11" s="95">
        <f t="shared" si="0"/>
        <v>-4.1716375410998374E-3</v>
      </c>
      <c r="H11" s="93">
        <v>-4.3745238514023904E-3</v>
      </c>
      <c r="I11" s="96">
        <f t="shared" ref="I11" si="7">H11-H$8</f>
        <v>-4.5511705071716105E-3</v>
      </c>
      <c r="J11" s="93">
        <v>1.54292296943045</v>
      </c>
      <c r="K11" s="97">
        <f t="shared" ref="K11" si="8">J11-J$8</f>
        <v>-4.9639326505599435E-3</v>
      </c>
      <c r="L11" s="93">
        <v>2.9513619779266702</v>
      </c>
      <c r="M11" s="103">
        <f t="shared" ref="M11" si="9">L11-L$8</f>
        <v>-5.34517337805962E-3</v>
      </c>
      <c r="O11" s="112">
        <v>0.15</v>
      </c>
      <c r="P11" s="90" t="s">
        <v>73</v>
      </c>
      <c r="Q11" s="93">
        <v>0.74303465495147303</v>
      </c>
      <c r="R11" s="93">
        <v>0.74216769580443898</v>
      </c>
      <c r="S11" s="93">
        <v>0.74203838803246602</v>
      </c>
      <c r="T11" s="93">
        <v>0.74273095710127501</v>
      </c>
      <c r="U11" s="114">
        <v>0.74404826386202105</v>
      </c>
    </row>
    <row r="12" spans="1:21" x14ac:dyDescent="0.25">
      <c r="B12" s="101">
        <v>0.2</v>
      </c>
      <c r="C12" s="91" t="s">
        <v>72</v>
      </c>
      <c r="D12" s="93">
        <v>-2.8190972515772099</v>
      </c>
      <c r="E12" s="94">
        <f t="shared" si="0"/>
        <v>-6.7747656107397525E-3</v>
      </c>
      <c r="F12" s="93">
        <v>-1.4484204760118</v>
      </c>
      <c r="G12" s="95">
        <f t="shared" si="0"/>
        <v>-7.4172096078699568E-3</v>
      </c>
      <c r="H12" s="93">
        <v>-7.9151115307304499E-3</v>
      </c>
      <c r="I12" s="96">
        <f t="shared" ref="I12" si="10">H12-H$8</f>
        <v>-8.0917581864996691E-3</v>
      </c>
      <c r="J12" s="93">
        <v>1.5390615663424401</v>
      </c>
      <c r="K12" s="97">
        <f t="shared" ref="K12" si="11">J12-J$8</f>
        <v>-8.8253357385699172E-3</v>
      </c>
      <c r="L12" s="93">
        <v>2.9472042801553</v>
      </c>
      <c r="M12" s="103">
        <f t="shared" ref="M12" si="12">L12-L$8</f>
        <v>-9.5028711494298257E-3</v>
      </c>
      <c r="O12" s="112">
        <v>0.2</v>
      </c>
      <c r="P12" s="90" t="s">
        <v>73</v>
      </c>
      <c r="Q12" s="93">
        <v>0.99071117905619999</v>
      </c>
      <c r="R12" s="93">
        <v>0.98954952371105498</v>
      </c>
      <c r="S12" s="93">
        <v>0.989371149361993</v>
      </c>
      <c r="T12" s="93">
        <v>0.99028812532017496</v>
      </c>
      <c r="U12" s="114">
        <v>0.99203862951085897</v>
      </c>
    </row>
    <row r="13" spans="1:21" x14ac:dyDescent="0.25">
      <c r="B13" s="101">
        <v>0.25</v>
      </c>
      <c r="C13" s="91" t="s">
        <v>72</v>
      </c>
      <c r="D13" s="93">
        <v>-2.8229102863646398</v>
      </c>
      <c r="E13" s="94">
        <f t="shared" si="0"/>
        <v>-1.0587800398169644E-2</v>
      </c>
      <c r="F13" s="93">
        <v>-1.4525945982959201</v>
      </c>
      <c r="G13" s="95">
        <f t="shared" si="0"/>
        <v>-1.159133189199002E-2</v>
      </c>
      <c r="H13" s="93">
        <v>-1.2468313296200399E-2</v>
      </c>
      <c r="I13" s="96">
        <f t="shared" ref="I13" si="13">H13-H$8</f>
        <v>-1.2644959951969618E-2</v>
      </c>
      <c r="J13" s="93">
        <v>1.53409617185076</v>
      </c>
      <c r="K13" s="97">
        <f t="shared" ref="K13" si="14">J13-J$8</f>
        <v>-1.3790730230250015E-2</v>
      </c>
      <c r="L13" s="93">
        <v>2.9418582248676999</v>
      </c>
      <c r="M13" s="103">
        <f t="shared" ref="M13" si="15">L13-L$8</f>
        <v>-1.4848926437029952E-2</v>
      </c>
      <c r="O13" s="112">
        <v>0.25</v>
      </c>
      <c r="P13" s="90" t="s">
        <v>73</v>
      </c>
      <c r="Q13" s="93">
        <v>1.23838672066957</v>
      </c>
      <c r="R13" s="93">
        <v>1.23692548238218</v>
      </c>
      <c r="S13" s="93">
        <v>1.2366929390241199</v>
      </c>
      <c r="T13" s="93">
        <v>1.2378288055213</v>
      </c>
      <c r="U13" s="114">
        <v>1.24000745742076</v>
      </c>
    </row>
    <row r="14" spans="1:21" x14ac:dyDescent="0.25">
      <c r="B14" s="101">
        <v>0.3</v>
      </c>
      <c r="C14" s="91" t="s">
        <v>72</v>
      </c>
      <c r="D14" s="93">
        <v>-2.82757284683488</v>
      </c>
      <c r="E14" s="94">
        <f t="shared" si="0"/>
        <v>-1.5250360868409807E-2</v>
      </c>
      <c r="F14" s="93">
        <v>-1.4576982088642001</v>
      </c>
      <c r="G14" s="95">
        <f t="shared" si="0"/>
        <v>-1.6694942460270035E-2</v>
      </c>
      <c r="H14" s="93">
        <v>-1.8034898924821002E-2</v>
      </c>
      <c r="I14" s="96">
        <f t="shared" ref="I14" si="16">H14-H$8</f>
        <v>-1.8211545580590221E-2</v>
      </c>
      <c r="J14" s="93">
        <v>1.52802622776149</v>
      </c>
      <c r="K14" s="97">
        <f t="shared" ref="K14" si="17">J14-J$8</f>
        <v>-1.9860674319519989E-2</v>
      </c>
      <c r="L14" s="93">
        <v>2.9353234695057999</v>
      </c>
      <c r="M14" s="103">
        <f t="shared" ref="M14" si="18">L14-L$8</f>
        <v>-2.138368179892991E-2</v>
      </c>
      <c r="O14" s="112">
        <v>0.3</v>
      </c>
      <c r="P14" s="90" t="s">
        <v>73</v>
      </c>
      <c r="Q14" s="93">
        <v>1.48606162106248</v>
      </c>
      <c r="R14" s="93">
        <v>1.48429470056201</v>
      </c>
      <c r="S14" s="93">
        <v>1.4840016220299801</v>
      </c>
      <c r="T14" s="93">
        <v>1.4853494982561499</v>
      </c>
      <c r="U14" s="114">
        <v>1.4879500000835499</v>
      </c>
    </row>
    <row r="15" spans="1:21" x14ac:dyDescent="0.25">
      <c r="B15" s="101">
        <v>0.35</v>
      </c>
      <c r="C15" s="91" t="s">
        <v>72</v>
      </c>
      <c r="D15" s="93">
        <v>-2.8330862502890501</v>
      </c>
      <c r="E15" s="94">
        <f t="shared" si="0"/>
        <v>-2.0763764322579981E-2</v>
      </c>
      <c r="F15" s="93">
        <v>-1.4637324599339201</v>
      </c>
      <c r="G15" s="95">
        <f t="shared" si="0"/>
        <v>-2.2729193529990033E-2</v>
      </c>
      <c r="H15" s="93">
        <v>-2.4615816548918899E-2</v>
      </c>
      <c r="I15" s="96">
        <f t="shared" ref="I15" si="19">H15-H$8</f>
        <v>-2.4792463204688118E-2</v>
      </c>
      <c r="J15" s="93">
        <v>1.52085104277831</v>
      </c>
      <c r="K15" s="97">
        <f t="shared" ref="K15" si="20">J15-J$8</f>
        <v>-2.7035859302700027E-2</v>
      </c>
      <c r="L15" s="93">
        <v>2.9275995846597</v>
      </c>
      <c r="M15" s="103">
        <f t="shared" ref="M15" si="21">L15-L$8</f>
        <v>-2.9107566645029781E-2</v>
      </c>
      <c r="O15" s="112">
        <v>0.35</v>
      </c>
      <c r="P15" s="90" t="s">
        <v>73</v>
      </c>
      <c r="Q15" s="93">
        <v>1.7337366123012099</v>
      </c>
      <c r="R15" s="93">
        <v>1.7316567038161801</v>
      </c>
      <c r="S15" s="93">
        <v>1.73129546802931</v>
      </c>
      <c r="T15" s="93">
        <v>1.7328471183448999</v>
      </c>
      <c r="U15" s="114">
        <v>1.73586193371484</v>
      </c>
    </row>
    <row r="16" spans="1:21" x14ac:dyDescent="0.25">
      <c r="B16" s="101">
        <v>0.4</v>
      </c>
      <c r="C16" s="91" t="s">
        <v>72</v>
      </c>
      <c r="D16" s="93">
        <v>-2.83945205968456</v>
      </c>
      <c r="E16" s="94">
        <f t="shared" si="0"/>
        <v>-2.7129573718089883E-2</v>
      </c>
      <c r="F16" s="93">
        <v>-1.4706987215142</v>
      </c>
      <c r="G16" s="95">
        <f t="shared" si="0"/>
        <v>-2.9695455110269942E-2</v>
      </c>
      <c r="H16" s="93">
        <v>-3.2212197268762698E-2</v>
      </c>
      <c r="I16" s="96">
        <f t="shared" ref="I16" si="22">H16-H$8</f>
        <v>-3.2388843924531917E-2</v>
      </c>
      <c r="J16" s="93">
        <v>1.5125697868241099</v>
      </c>
      <c r="K16" s="97">
        <f t="shared" ref="K16" si="23">J16-J$8</f>
        <v>-3.5317115256900067E-2</v>
      </c>
      <c r="L16" s="93">
        <v>2.9186860473895999</v>
      </c>
      <c r="M16" s="103">
        <f t="shared" ref="M16" si="24">L16-L$8</f>
        <v>-3.8021103915129917E-2</v>
      </c>
      <c r="O16" s="112">
        <v>0.4</v>
      </c>
      <c r="P16" s="90" t="s">
        <v>73</v>
      </c>
      <c r="Q16" s="93">
        <v>1.9814128952118699</v>
      </c>
      <c r="R16" s="93">
        <v>1.97901149359669</v>
      </c>
      <c r="S16" s="93">
        <v>1.9785732318296601</v>
      </c>
      <c r="T16" s="93">
        <v>1.98031907720235</v>
      </c>
      <c r="U16" s="114">
        <v>1.98373944235927</v>
      </c>
    </row>
    <row r="17" spans="2:21" x14ac:dyDescent="0.25">
      <c r="B17" s="101">
        <v>0.45</v>
      </c>
      <c r="C17" s="91" t="s">
        <v>72</v>
      </c>
      <c r="D17" s="93">
        <v>-2.8466720864031401</v>
      </c>
      <c r="E17" s="94">
        <f t="shared" si="0"/>
        <v>-3.4349600436669903E-2</v>
      </c>
      <c r="F17" s="93">
        <v>-1.4785985852441099</v>
      </c>
      <c r="G17" s="95">
        <f t="shared" si="0"/>
        <v>-3.7595318840179859E-2</v>
      </c>
      <c r="H17" s="93">
        <v>-4.0825360124555503E-2</v>
      </c>
      <c r="I17" s="96">
        <f t="shared" ref="I17" si="25">H17-H$8</f>
        <v>-4.1002006780324722E-2</v>
      </c>
      <c r="J17" s="93">
        <v>1.5031814848201701</v>
      </c>
      <c r="K17" s="97">
        <f t="shared" ref="K17" si="26">J17-J$8</f>
        <v>-4.4705417260839875E-2</v>
      </c>
      <c r="L17" s="93">
        <v>2.9085822338251699</v>
      </c>
      <c r="M17" s="103">
        <f t="shared" ref="M17" si="27">L17-L$8</f>
        <v>-4.8124917479559937E-2</v>
      </c>
      <c r="O17" s="112">
        <v>0.45</v>
      </c>
      <c r="P17" s="90" t="s">
        <v>73</v>
      </c>
      <c r="Q17" s="93">
        <v>2.2290922166911602</v>
      </c>
      <c r="R17" s="93">
        <v>2.2263596256210101</v>
      </c>
      <c r="S17" s="93">
        <v>2.2258342331814802</v>
      </c>
      <c r="T17" s="93">
        <v>2.2277633643619001</v>
      </c>
      <c r="U17" s="114">
        <v>2.23157930111452</v>
      </c>
    </row>
    <row r="18" spans="2:21" x14ac:dyDescent="0.25">
      <c r="B18" s="101">
        <v>0.5</v>
      </c>
      <c r="C18" s="91" t="s">
        <v>72</v>
      </c>
      <c r="D18" s="93">
        <v>-2.8547483941835901</v>
      </c>
      <c r="E18" s="94">
        <f t="shared" si="0"/>
        <v>-4.242590821711989E-2</v>
      </c>
      <c r="F18" s="93">
        <v>-1.48743386959552</v>
      </c>
      <c r="G18" s="95">
        <f t="shared" si="0"/>
        <v>-4.6430603191589981E-2</v>
      </c>
      <c r="H18" s="93">
        <v>-5.0456818638263297E-2</v>
      </c>
      <c r="I18" s="96">
        <f t="shared" ref="I18" si="28">H18-H$8</f>
        <v>-5.0633465294032516E-2</v>
      </c>
      <c r="J18" s="93">
        <v>1.49268500867821</v>
      </c>
      <c r="K18" s="97">
        <f t="shared" ref="K18" si="29">J18-J$8</f>
        <v>-5.5201893402800017E-2</v>
      </c>
      <c r="L18" s="93">
        <v>2.8972874097818502</v>
      </c>
      <c r="M18" s="103">
        <f t="shared" ref="M18" si="30">L18-L$8</f>
        <v>-5.9419741522879654E-2</v>
      </c>
      <c r="O18" s="112">
        <v>0.5</v>
      </c>
      <c r="P18" s="90" t="s">
        <v>73</v>
      </c>
      <c r="Q18" s="93">
        <v>2.4767769472382</v>
      </c>
      <c r="R18" s="93">
        <v>2.4737022884116699</v>
      </c>
      <c r="S18" s="93">
        <v>2.4730784366566501</v>
      </c>
      <c r="T18" s="93">
        <v>2.4751786290186399</v>
      </c>
      <c r="U18" s="114">
        <v>2.4793789593068101</v>
      </c>
    </row>
    <row r="19" spans="2:21" x14ac:dyDescent="0.25">
      <c r="B19" s="101">
        <v>0.55000000000000004</v>
      </c>
      <c r="C19" s="91" t="s">
        <v>72</v>
      </c>
      <c r="D19" s="93">
        <v>-2.8636833030107498</v>
      </c>
      <c r="E19" s="94">
        <f t="shared" si="0"/>
        <v>-5.1360817044279639E-2</v>
      </c>
      <c r="F19" s="93">
        <v>-1.49720662517756</v>
      </c>
      <c r="G19" s="95">
        <f t="shared" si="0"/>
        <v>-5.6203358773629919E-2</v>
      </c>
      <c r="H19" s="93">
        <v>-6.1108287616576003E-2</v>
      </c>
      <c r="I19" s="96">
        <f t="shared" ref="I19" si="31">H19-H$8</f>
        <v>-6.1284934272345222E-2</v>
      </c>
      <c r="J19" s="93">
        <v>1.48107906885579</v>
      </c>
      <c r="K19" s="97">
        <f t="shared" ref="K19" si="32">J19-J$8</f>
        <v>-6.6807833225219992E-2</v>
      </c>
      <c r="L19" s="93">
        <v>2.8848007207728101</v>
      </c>
      <c r="M19" s="103">
        <f t="shared" ref="M19" si="33">L19-L$8</f>
        <v>-7.1906430531919696E-2</v>
      </c>
      <c r="O19" s="112">
        <v>0.55000000000000004</v>
      </c>
      <c r="P19" s="90" t="s">
        <v>73</v>
      </c>
      <c r="Q19" s="93">
        <v>2.7244701579992099</v>
      </c>
      <c r="R19" s="93">
        <v>2.7210413812786198</v>
      </c>
      <c r="S19" s="93">
        <v>2.72030653089258</v>
      </c>
      <c r="T19" s="93">
        <v>2.7225642608498002</v>
      </c>
      <c r="U19" s="114">
        <v>2.7271366228561802</v>
      </c>
    </row>
    <row r="20" spans="2:21" x14ac:dyDescent="0.25">
      <c r="B20" s="101">
        <v>0.6</v>
      </c>
      <c r="C20" s="91" t="s">
        <v>72</v>
      </c>
      <c r="D20" s="93">
        <v>-2.8734793939262402</v>
      </c>
      <c r="E20" s="94">
        <f t="shared" si="0"/>
        <v>-6.1156907959770024E-2</v>
      </c>
      <c r="F20" s="93">
        <v>-1.50791914116517</v>
      </c>
      <c r="G20" s="95">
        <f t="shared" si="0"/>
        <v>-6.6915874761239946E-2</v>
      </c>
      <c r="H20" s="93">
        <v>-7.2781691281961006E-2</v>
      </c>
      <c r="I20" s="96">
        <f t="shared" ref="I20" si="34">H20-H$8</f>
        <v>-7.2958337937730225E-2</v>
      </c>
      <c r="J20" s="93">
        <v>1.4683622043634801</v>
      </c>
      <c r="K20" s="97">
        <f t="shared" ref="K20" si="35">J20-J$8</f>
        <v>-7.9524697717529902E-2</v>
      </c>
      <c r="L20" s="93">
        <v>2.8711211802715999</v>
      </c>
      <c r="M20" s="103">
        <f t="shared" ref="M20" si="36">L20-L$8</f>
        <v>-8.5585971033129926E-2</v>
      </c>
      <c r="O20" s="112">
        <v>0.6</v>
      </c>
      <c r="P20" s="90" t="s">
        <v>73</v>
      </c>
      <c r="Q20" s="93">
        <v>2.9721756975157998</v>
      </c>
      <c r="R20" s="93">
        <v>2.9683795919326599</v>
      </c>
      <c r="S20" s="93">
        <v>2.9675200073884702</v>
      </c>
      <c r="T20" s="93">
        <v>2.9699204702949502</v>
      </c>
      <c r="U20" s="114">
        <v>2.9748513360075099</v>
      </c>
    </row>
    <row r="21" spans="2:21" x14ac:dyDescent="0.25">
      <c r="B21" s="101">
        <v>0.65</v>
      </c>
      <c r="C21" s="91" t="s">
        <v>72</v>
      </c>
      <c r="D21" s="93">
        <v>-2.8841395142295099</v>
      </c>
      <c r="E21" s="94">
        <f t="shared" si="0"/>
        <v>-7.1817028263039706E-2</v>
      </c>
      <c r="F21" s="93">
        <v>-1.5195739522895999</v>
      </c>
      <c r="G21" s="95">
        <f t="shared" si="0"/>
        <v>-7.8570685885669844E-2</v>
      </c>
      <c r="H21" s="93">
        <v>-8.5479172144067098E-2</v>
      </c>
      <c r="I21" s="96">
        <f t="shared" ref="I21" si="37">H21-H$8</f>
        <v>-8.5655818799836317E-2</v>
      </c>
      <c r="J21" s="93">
        <v>1.4545327718446901</v>
      </c>
      <c r="K21" s="97">
        <f t="shared" ref="K21" si="38">J21-J$8</f>
        <v>-9.3354130236319888E-2</v>
      </c>
      <c r="L21" s="93">
        <v>2.8562476568751101</v>
      </c>
      <c r="M21" s="103">
        <f t="shared" ref="M21" si="39">L21-L$8</f>
        <v>-0.10045949442961977</v>
      </c>
      <c r="O21" s="112">
        <v>0.65</v>
      </c>
      <c r="P21" s="90" t="s">
        <v>73</v>
      </c>
      <c r="Q21" s="93">
        <v>3.2198982682555202</v>
      </c>
      <c r="R21" s="93">
        <v>3.21572047381229</v>
      </c>
      <c r="S21" s="93">
        <v>3.21472123892321</v>
      </c>
      <c r="T21" s="93">
        <v>3.2172483683468101</v>
      </c>
      <c r="U21" s="114">
        <v>3.2225230624627899</v>
      </c>
    </row>
    <row r="22" spans="2:21" x14ac:dyDescent="0.25">
      <c r="B22" s="101">
        <v>0.7</v>
      </c>
      <c r="C22" s="91" t="s">
        <v>72</v>
      </c>
      <c r="D22" s="93">
        <v>-2.8956667833597298</v>
      </c>
      <c r="E22" s="94">
        <f t="shared" si="0"/>
        <v>-8.3344297393259659E-2</v>
      </c>
      <c r="F22" s="93">
        <v>-1.53217384669014</v>
      </c>
      <c r="G22" s="95">
        <f t="shared" si="0"/>
        <v>-9.1170580286209946E-2</v>
      </c>
      <c r="H22" s="93">
        <v>-9.92031009251267E-2</v>
      </c>
      <c r="I22" s="96">
        <f t="shared" ref="I22" si="40">H22-H$8</f>
        <v>-9.9379747580895919E-2</v>
      </c>
      <c r="J22" s="93">
        <v>1.43958893338872</v>
      </c>
      <c r="K22" s="97">
        <f t="shared" ref="K22" si="41">J22-J$8</f>
        <v>-0.10829796869229003</v>
      </c>
      <c r="L22" s="93">
        <v>2.8401788600012399</v>
      </c>
      <c r="M22" s="103">
        <f t="shared" ref="M22" si="42">L22-L$8</f>
        <v>-0.11652829130348996</v>
      </c>
      <c r="O22" s="112">
        <v>0.7</v>
      </c>
      <c r="P22" s="90" t="s">
        <v>73</v>
      </c>
      <c r="Q22" s="93">
        <v>3.46764350281097</v>
      </c>
      <c r="R22" s="93">
        <v>3.46306852296946</v>
      </c>
      <c r="S22" s="93">
        <v>3.46191355742741</v>
      </c>
      <c r="T22" s="93">
        <v>3.46455004568231</v>
      </c>
      <c r="U22" s="114">
        <v>3.47015276574272</v>
      </c>
    </row>
    <row r="23" spans="2:21" x14ac:dyDescent="0.25">
      <c r="B23" s="101">
        <v>0.75</v>
      </c>
      <c r="C23" s="91" t="s">
        <v>72</v>
      </c>
      <c r="D23" s="93">
        <v>-2.9080645994030099</v>
      </c>
      <c r="E23" s="94">
        <f t="shared" si="0"/>
        <v>-9.5742113436539711E-2</v>
      </c>
      <c r="F23" s="93">
        <v>-1.5457218745940899</v>
      </c>
      <c r="G23" s="95">
        <f t="shared" si="0"/>
        <v>-0.10471860819015988</v>
      </c>
      <c r="H23" s="93">
        <v>-0.113956087511945</v>
      </c>
      <c r="I23" s="96">
        <f t="shared" ref="I23" si="43">H23-H$8</f>
        <v>-0.11413273416771422</v>
      </c>
      <c r="J23" s="93">
        <v>1.42352864311316</v>
      </c>
      <c r="K23" s="97">
        <f t="shared" ref="K23" si="44">J23-J$8</f>
        <v>-0.12435825896785002</v>
      </c>
      <c r="L23" s="93">
        <v>2.8229133241729101</v>
      </c>
      <c r="M23" s="103">
        <f t="shared" ref="M23" si="45">L23-L$8</f>
        <v>-0.13379382713181975</v>
      </c>
      <c r="O23" s="112">
        <v>0.75</v>
      </c>
      <c r="P23" s="90" t="s">
        <v>73</v>
      </c>
      <c r="Q23" s="93">
        <v>3.7154180396437702</v>
      </c>
      <c r="R23" s="93">
        <v>3.7104292544224702</v>
      </c>
      <c r="S23" s="93">
        <v>3.70910133122063</v>
      </c>
      <c r="T23" s="93">
        <v>3.7118286510346201</v>
      </c>
      <c r="U23" s="114">
        <v>3.7177424886630499</v>
      </c>
    </row>
    <row r="24" spans="2:21" x14ac:dyDescent="0.25">
      <c r="B24" s="101">
        <v>0.8</v>
      </c>
      <c r="C24" s="91" t="s">
        <v>72</v>
      </c>
      <c r="D24" s="93">
        <v>-2.9213366461260901</v>
      </c>
      <c r="E24" s="94">
        <f t="shared" si="0"/>
        <v>-0.10901416015961995</v>
      </c>
      <c r="F24" s="93">
        <v>-1.5602213577118</v>
      </c>
      <c r="G24" s="95">
        <f t="shared" si="0"/>
        <v>-0.11921809130786998</v>
      </c>
      <c r="H24" s="93">
        <v>-0.12974099282062801</v>
      </c>
      <c r="I24" s="96">
        <f t="shared" ref="I24" si="46">H24-H$8</f>
        <v>-0.12991763947639723</v>
      </c>
      <c r="J24" s="93">
        <v>1.4063496326224401</v>
      </c>
      <c r="K24" s="97">
        <f t="shared" ref="K24" si="47">J24-J$8</f>
        <v>-0.14153726945856993</v>
      </c>
      <c r="L24" s="93">
        <v>2.8044493919843498</v>
      </c>
      <c r="M24" s="103">
        <f t="shared" ref="M24" si="48">L24-L$8</f>
        <v>-0.15225775932037999</v>
      </c>
      <c r="O24" s="112">
        <v>0.8</v>
      </c>
      <c r="P24" s="90" t="s">
        <v>73</v>
      </c>
      <c r="Q24" s="93">
        <v>3.96322959888156</v>
      </c>
      <c r="R24" s="93">
        <v>3.9578092784505698</v>
      </c>
      <c r="S24" s="93">
        <v>3.9562900420685301</v>
      </c>
      <c r="T24" s="93">
        <v>3.9590884692472099</v>
      </c>
      <c r="U24" s="114">
        <v>3.9652954323613701</v>
      </c>
    </row>
    <row r="25" spans="2:21" x14ac:dyDescent="0.25">
      <c r="B25" s="101">
        <v>0.85</v>
      </c>
      <c r="C25" s="91" t="s">
        <v>72</v>
      </c>
      <c r="D25" s="93">
        <v>-2.9354869008976601</v>
      </c>
      <c r="E25" s="94">
        <f t="shared" si="0"/>
        <v>-0.1231644149311899</v>
      </c>
      <c r="F25" s="93">
        <v>-1.5756758997163001</v>
      </c>
      <c r="G25" s="95">
        <f t="shared" si="0"/>
        <v>-0.13467263331237</v>
      </c>
      <c r="H25" s="93">
        <v>-0.14656094194698099</v>
      </c>
      <c r="I25" s="96">
        <f t="shared" ref="I25" si="49">H25-H$8</f>
        <v>-0.14673758860275021</v>
      </c>
      <c r="J25" s="93">
        <v>1.3880493949667601</v>
      </c>
      <c r="K25" s="97">
        <f t="shared" ref="K25" si="50">J25-J$8</f>
        <v>-0.15983750711424993</v>
      </c>
      <c r="L25" s="93">
        <v>2.7847851953717702</v>
      </c>
      <c r="M25" s="103">
        <f t="shared" ref="M25" si="51">L25-L$8</f>
        <v>-0.17192195593295967</v>
      </c>
      <c r="O25" s="112">
        <v>0.85</v>
      </c>
      <c r="P25" s="90" t="s">
        <v>73</v>
      </c>
      <c r="Q25" s="93">
        <v>4.21108705712507</v>
      </c>
      <c r="R25" s="93">
        <v>4.2052163757880798</v>
      </c>
      <c r="S25" s="93">
        <v>4.2034863610166298</v>
      </c>
      <c r="T25" s="93">
        <v>4.2063349979609104</v>
      </c>
      <c r="U25" s="114">
        <v>4.2128160338101104</v>
      </c>
    </row>
    <row r="26" spans="2:21" x14ac:dyDescent="0.25">
      <c r="B26" s="101">
        <v>0.9</v>
      </c>
      <c r="C26" s="91" t="s">
        <v>72</v>
      </c>
      <c r="D26" s="93">
        <v>-2.9505196430501699</v>
      </c>
      <c r="E26" s="94">
        <f t="shared" si="0"/>
        <v>-0.13819715708369973</v>
      </c>
      <c r="F26" s="93">
        <v>-1.5920893973766199</v>
      </c>
      <c r="G26" s="95">
        <f t="shared" si="0"/>
        <v>-0.15108613097268986</v>
      </c>
      <c r="H26" s="93">
        <v>-0.16441933818256399</v>
      </c>
      <c r="I26" s="96">
        <f t="shared" ref="I26" si="52">H26-H$8</f>
        <v>-0.16459598483833321</v>
      </c>
      <c r="J26" s="93">
        <v>1.3686251675188501</v>
      </c>
      <c r="K26" s="97">
        <f t="shared" ref="K26" si="53">J26-J$8</f>
        <v>-0.17926173456215988</v>
      </c>
      <c r="L26" s="93">
        <v>2.76391863561014</v>
      </c>
      <c r="M26" s="103">
        <f t="shared" ref="M26" si="54">L26-L$8</f>
        <v>-0.19278851569458988</v>
      </c>
      <c r="O26" s="112">
        <v>0.9</v>
      </c>
      <c r="P26" s="90" t="s">
        <v>73</v>
      </c>
      <c r="Q26" s="93">
        <v>4.4590005225253302</v>
      </c>
      <c r="R26" s="93">
        <v>4.4526595729716796</v>
      </c>
      <c r="S26" s="93">
        <v>4.4506982242439799</v>
      </c>
      <c r="T26" s="93">
        <v>4.4535750241696102</v>
      </c>
      <c r="U26" s="114">
        <v>4.46031004305478</v>
      </c>
    </row>
    <row r="27" spans="2:21" x14ac:dyDescent="0.25">
      <c r="B27" s="101">
        <v>0.95</v>
      </c>
      <c r="C27" s="91" t="s">
        <v>72</v>
      </c>
      <c r="D27" s="93">
        <v>-2.96643946308552</v>
      </c>
      <c r="E27" s="94">
        <f t="shared" si="0"/>
        <v>-0.15411697711904981</v>
      </c>
      <c r="F27" s="93">
        <v>-1.60946605274326</v>
      </c>
      <c r="G27" s="95">
        <f t="shared" si="0"/>
        <v>-0.16846278633932998</v>
      </c>
      <c r="H27" s="93">
        <v>-0.183319878294012</v>
      </c>
      <c r="I27" s="96">
        <f t="shared" ref="I27" si="55">H27-H$8</f>
        <v>-0.18349652494978122</v>
      </c>
      <c r="J27" s="93">
        <v>1.3480739133639299</v>
      </c>
      <c r="K27" s="97">
        <f t="shared" ref="K27" si="56">J27-J$8</f>
        <v>-0.19981298871708009</v>
      </c>
      <c r="L27" s="93">
        <v>2.74184736161871</v>
      </c>
      <c r="M27" s="103">
        <f t="shared" ref="M27" si="57">L27-L$8</f>
        <v>-0.21485978968601982</v>
      </c>
      <c r="O27" s="112">
        <v>0.95</v>
      </c>
      <c r="P27" s="90" t="s">
        <v>73</v>
      </c>
      <c r="Q27" s="93">
        <v>4.7069814093059898</v>
      </c>
      <c r="R27" s="93">
        <v>4.7001492170086498</v>
      </c>
      <c r="S27" s="93">
        <v>4.6979349080969399</v>
      </c>
      <c r="T27" s="93">
        <v>4.7008166997923704</v>
      </c>
      <c r="U27" s="114">
        <v>4.7077845993047696</v>
      </c>
    </row>
    <row r="28" spans="2:21" ht="15.75" thickBot="1" x14ac:dyDescent="0.3">
      <c r="B28" s="104">
        <v>1</v>
      </c>
      <c r="C28" s="105" t="s">
        <v>72</v>
      </c>
      <c r="D28" s="106">
        <v>-2.98325127260085</v>
      </c>
      <c r="E28" s="107">
        <f t="shared" si="0"/>
        <v>-0.17092878663437983</v>
      </c>
      <c r="F28" s="106">
        <v>-1.62781038627219</v>
      </c>
      <c r="G28" s="108">
        <f t="shared" si="0"/>
        <v>-0.18680711986825993</v>
      </c>
      <c r="H28" s="106">
        <v>-0.20326656896020201</v>
      </c>
      <c r="I28" s="109">
        <f t="shared" ref="I28" si="58">H28-H$8</f>
        <v>-0.20344321561597123</v>
      </c>
      <c r="J28" s="106">
        <v>1.32639230130476</v>
      </c>
      <c r="K28" s="110">
        <f t="shared" ref="K28" si="59">J28-J$8</f>
        <v>-0.22149460077624994</v>
      </c>
      <c r="L28" s="106">
        <v>2.71856874667801</v>
      </c>
      <c r="M28" s="111">
        <f t="shared" ref="M28" si="60">L28-L$8</f>
        <v>-0.23813840462671987</v>
      </c>
      <c r="O28" s="115">
        <v>1</v>
      </c>
      <c r="P28" s="116" t="s">
        <v>73</v>
      </c>
      <c r="Q28" s="106">
        <v>4.9550425119358996</v>
      </c>
      <c r="R28" s="106">
        <v>4.94769704956044</v>
      </c>
      <c r="S28" s="106">
        <v>4.9452071034893699</v>
      </c>
      <c r="T28" s="106">
        <v>4.9480696164414697</v>
      </c>
      <c r="U28" s="117">
        <v>4.9552483060535204</v>
      </c>
    </row>
    <row r="29" spans="2:21" ht="15.75" thickBot="1" x14ac:dyDescent="0.3"/>
    <row r="30" spans="2:21" x14ac:dyDescent="0.25">
      <c r="B30" s="88" t="s">
        <v>74</v>
      </c>
      <c r="C30" s="89"/>
      <c r="D30" s="118"/>
    </row>
    <row r="31" spans="2:21" x14ac:dyDescent="0.25">
      <c r="B31" s="119" t="s">
        <v>75</v>
      </c>
      <c r="C31">
        <v>4.95</v>
      </c>
      <c r="D31" s="120" t="s">
        <v>12</v>
      </c>
    </row>
    <row r="32" spans="2:21" x14ac:dyDescent="0.25">
      <c r="B32" s="119" t="s">
        <v>76</v>
      </c>
      <c r="C32">
        <v>7.7</v>
      </c>
      <c r="D32" s="120" t="s">
        <v>12</v>
      </c>
    </row>
    <row r="33" spans="2:4" ht="15.75" thickBot="1" x14ac:dyDescent="0.3">
      <c r="B33" s="121" t="s">
        <v>77</v>
      </c>
      <c r="C33" s="122">
        <v>1.7205999999999999</v>
      </c>
      <c r="D33" s="123" t="s">
        <v>78</v>
      </c>
    </row>
    <row r="116" spans="4:17" x14ac:dyDescent="0.25">
      <c r="D116" s="87"/>
      <c r="E116" s="87"/>
      <c r="Q116" s="87"/>
    </row>
    <row r="117" spans="4:17" x14ac:dyDescent="0.25">
      <c r="D117" s="87"/>
      <c r="E117" s="87"/>
      <c r="Q117" s="87"/>
    </row>
    <row r="118" spans="4:17" x14ac:dyDescent="0.25">
      <c r="D118" s="87"/>
      <c r="E118" s="87"/>
      <c r="Q118" s="87"/>
    </row>
    <row r="119" spans="4:17" x14ac:dyDescent="0.25">
      <c r="D119" s="87"/>
      <c r="E119" s="87"/>
      <c r="Q119" s="87"/>
    </row>
    <row r="120" spans="4:17" x14ac:dyDescent="0.25">
      <c r="D120" s="87"/>
      <c r="E120" s="87"/>
      <c r="Q120" s="87"/>
    </row>
    <row r="121" spans="4:17" x14ac:dyDescent="0.25">
      <c r="D121" s="87"/>
      <c r="E121" s="87"/>
      <c r="Q121" s="87"/>
    </row>
    <row r="122" spans="4:17" x14ac:dyDescent="0.25">
      <c r="D122" s="87"/>
      <c r="E122" s="87"/>
      <c r="Q122" s="87"/>
    </row>
    <row r="123" spans="4:17" x14ac:dyDescent="0.25">
      <c r="D123" s="87"/>
      <c r="E123" s="87"/>
      <c r="Q123" s="87"/>
    </row>
    <row r="124" spans="4:17" x14ac:dyDescent="0.25">
      <c r="D124" s="87"/>
      <c r="E124" s="87"/>
      <c r="Q124" s="87"/>
    </row>
    <row r="125" spans="4:17" x14ac:dyDescent="0.25">
      <c r="D125" s="87"/>
      <c r="E125" s="87"/>
      <c r="Q125" s="87"/>
    </row>
    <row r="126" spans="4:17" x14ac:dyDescent="0.25">
      <c r="D126" s="87"/>
      <c r="E126" s="87"/>
      <c r="Q126" s="87"/>
    </row>
    <row r="127" spans="4:17" x14ac:dyDescent="0.25">
      <c r="D127" s="87"/>
      <c r="E127" s="87"/>
      <c r="Q127" s="87"/>
    </row>
    <row r="128" spans="4:17" x14ac:dyDescent="0.25">
      <c r="D128" s="87"/>
      <c r="E128" s="87"/>
      <c r="Q128" s="87"/>
    </row>
    <row r="129" spans="4:17" x14ac:dyDescent="0.25">
      <c r="D129" s="87"/>
      <c r="E129" s="87"/>
      <c r="Q129" s="87"/>
    </row>
    <row r="130" spans="4:17" x14ac:dyDescent="0.25">
      <c r="D130" s="87"/>
      <c r="E130" s="87"/>
      <c r="Q130" s="87"/>
    </row>
    <row r="131" spans="4:17" x14ac:dyDescent="0.25">
      <c r="D131" s="87"/>
      <c r="E131" s="87"/>
      <c r="Q131" s="87"/>
    </row>
    <row r="132" spans="4:17" x14ac:dyDescent="0.25">
      <c r="D132" s="87"/>
      <c r="E132" s="87"/>
      <c r="Q132" s="87"/>
    </row>
    <row r="133" spans="4:17" x14ac:dyDescent="0.25">
      <c r="D133" s="87"/>
      <c r="E133" s="87"/>
      <c r="Q133" s="87"/>
    </row>
    <row r="134" spans="4:17" x14ac:dyDescent="0.25">
      <c r="D134" s="87"/>
      <c r="E134" s="87"/>
      <c r="Q134" s="87"/>
    </row>
    <row r="135" spans="4:17" x14ac:dyDescent="0.25">
      <c r="D135" s="87"/>
      <c r="E135" s="87"/>
      <c r="Q135" s="87"/>
    </row>
    <row r="136" spans="4:17" x14ac:dyDescent="0.25">
      <c r="D136" s="87"/>
      <c r="E136" s="87"/>
      <c r="Q136" s="87"/>
    </row>
    <row r="137" spans="4:17" x14ac:dyDescent="0.25">
      <c r="D137" s="87"/>
      <c r="E137" s="87"/>
      <c r="Q137" s="87"/>
    </row>
    <row r="138" spans="4:17" x14ac:dyDescent="0.25">
      <c r="D138" s="87"/>
      <c r="E138" s="87"/>
      <c r="Q138" s="87"/>
    </row>
    <row r="139" spans="4:17" x14ac:dyDescent="0.25">
      <c r="D139" s="87"/>
      <c r="E139" s="87"/>
      <c r="Q139" s="87"/>
    </row>
    <row r="140" spans="4:17" x14ac:dyDescent="0.25">
      <c r="D140" s="87"/>
      <c r="E140" s="87"/>
      <c r="Q140" s="87"/>
    </row>
    <row r="141" spans="4:17" x14ac:dyDescent="0.25">
      <c r="D141" s="87"/>
      <c r="E141" s="87"/>
      <c r="Q141" s="87"/>
    </row>
    <row r="142" spans="4:17" x14ac:dyDescent="0.25">
      <c r="D142" s="87"/>
      <c r="E142" s="87"/>
      <c r="Q142" s="87"/>
    </row>
    <row r="143" spans="4:17" x14ac:dyDescent="0.25">
      <c r="D143" s="87"/>
      <c r="E143" s="87"/>
      <c r="Q143" s="87"/>
    </row>
    <row r="144" spans="4:17" x14ac:dyDescent="0.25">
      <c r="D144" s="87"/>
      <c r="E144" s="87"/>
      <c r="Q144" s="87"/>
    </row>
    <row r="145" spans="4:17" x14ac:dyDescent="0.25">
      <c r="D145" s="87"/>
      <c r="E145" s="87"/>
      <c r="Q145" s="87"/>
    </row>
    <row r="146" spans="4:17" x14ac:dyDescent="0.25">
      <c r="D146" s="87"/>
      <c r="E146" s="87"/>
      <c r="Q146" s="87"/>
    </row>
    <row r="147" spans="4:17" x14ac:dyDescent="0.25">
      <c r="D147" s="87"/>
      <c r="E147" s="87"/>
      <c r="Q147" s="87"/>
    </row>
    <row r="148" spans="4:17" x14ac:dyDescent="0.25">
      <c r="D148" s="87"/>
      <c r="E148" s="87"/>
      <c r="Q148" s="87"/>
    </row>
    <row r="149" spans="4:17" x14ac:dyDescent="0.25">
      <c r="D149" s="87"/>
      <c r="E149" s="87"/>
      <c r="Q149" s="87"/>
    </row>
    <row r="150" spans="4:17" x14ac:dyDescent="0.25">
      <c r="D150" s="87"/>
      <c r="E150" s="87"/>
      <c r="Q150" s="87"/>
    </row>
    <row r="151" spans="4:17" x14ac:dyDescent="0.25">
      <c r="D151" s="87"/>
      <c r="E151" s="87"/>
      <c r="Q151" s="87"/>
    </row>
    <row r="152" spans="4:17" x14ac:dyDescent="0.25">
      <c r="D152" s="87"/>
      <c r="E152" s="87"/>
      <c r="Q152" s="87"/>
    </row>
    <row r="153" spans="4:17" x14ac:dyDescent="0.25">
      <c r="D153" s="87"/>
      <c r="E153" s="87"/>
      <c r="Q153" s="87"/>
    </row>
    <row r="154" spans="4:17" x14ac:dyDescent="0.25">
      <c r="D154" s="87"/>
      <c r="E154" s="87"/>
      <c r="Q154" s="87"/>
    </row>
    <row r="155" spans="4:17" x14ac:dyDescent="0.25">
      <c r="D155" s="87"/>
      <c r="E155" s="87"/>
      <c r="Q155" s="87"/>
    </row>
    <row r="156" spans="4:17" x14ac:dyDescent="0.25">
      <c r="D156" s="87"/>
      <c r="E156" s="87"/>
      <c r="Q156" s="87"/>
    </row>
    <row r="157" spans="4:17" x14ac:dyDescent="0.25">
      <c r="D157" s="87"/>
      <c r="E157" s="87"/>
      <c r="Q157" s="87"/>
    </row>
  </sheetData>
  <mergeCells count="2">
    <mergeCell ref="D6:L6"/>
    <mergeCell ref="Q6:U6"/>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6F484-60B7-499A-9009-F09A4E6A7DB9}">
  <dimension ref="A1:G27"/>
  <sheetViews>
    <sheetView workbookViewId="0">
      <selection activeCell="B6" sqref="B6"/>
    </sheetView>
  </sheetViews>
  <sheetFormatPr defaultRowHeight="15" x14ac:dyDescent="0.25"/>
  <cols>
    <col min="1" max="1" width="19.7109375" bestFit="1" customWidth="1"/>
    <col min="2" max="2" width="20" bestFit="1" customWidth="1"/>
    <col min="3" max="3" width="12.5703125" bestFit="1" customWidth="1"/>
  </cols>
  <sheetData>
    <row r="1" spans="1:7" s="131" customFormat="1" x14ac:dyDescent="0.25">
      <c r="A1" s="134" t="s">
        <v>0</v>
      </c>
      <c r="B1" s="132">
        <v>45358</v>
      </c>
    </row>
    <row r="2" spans="1:7" s="131" customFormat="1" x14ac:dyDescent="0.25">
      <c r="A2" s="134" t="s">
        <v>1</v>
      </c>
      <c r="B2" s="132">
        <v>45357</v>
      </c>
    </row>
    <row r="3" spans="1:7" s="131" customFormat="1" x14ac:dyDescent="0.25">
      <c r="A3" s="134" t="s">
        <v>2</v>
      </c>
      <c r="B3" s="131" t="s">
        <v>41</v>
      </c>
    </row>
    <row r="6" spans="1:7" ht="15.75" thickBot="1" x14ac:dyDescent="0.3">
      <c r="B6" s="61" t="s">
        <v>79</v>
      </c>
    </row>
    <row r="7" spans="1:7" x14ac:dyDescent="0.25">
      <c r="B7" s="98"/>
      <c r="C7" s="144" t="s">
        <v>46</v>
      </c>
      <c r="D7" s="144"/>
      <c r="E7" s="144"/>
      <c r="F7" s="144"/>
      <c r="G7" s="145"/>
    </row>
    <row r="8" spans="1:7" x14ac:dyDescent="0.25">
      <c r="B8" s="124" t="s">
        <v>80</v>
      </c>
      <c r="C8" s="90">
        <v>405</v>
      </c>
      <c r="D8" s="90">
        <v>426</v>
      </c>
      <c r="E8" s="90">
        <v>447.5</v>
      </c>
      <c r="F8" s="90">
        <v>470</v>
      </c>
      <c r="G8" s="113">
        <v>490</v>
      </c>
    </row>
    <row r="9" spans="1:7" x14ac:dyDescent="0.25">
      <c r="B9" s="112">
        <v>-7.7</v>
      </c>
      <c r="C9" s="90">
        <v>63.722093287072603</v>
      </c>
      <c r="D9" s="90">
        <v>65.436918496776002</v>
      </c>
      <c r="E9" s="90">
        <v>67.147559411053805</v>
      </c>
      <c r="F9" s="90">
        <v>68.8888776224981</v>
      </c>
      <c r="G9" s="113">
        <v>70.399915669350193</v>
      </c>
    </row>
    <row r="10" spans="1:7" x14ac:dyDescent="0.25">
      <c r="B10" s="112">
        <v>-5.39</v>
      </c>
      <c r="C10" s="90">
        <v>64.104346289265706</v>
      </c>
      <c r="D10" s="90">
        <v>65.824347231254094</v>
      </c>
      <c r="E10" s="90">
        <v>67.546731382183197</v>
      </c>
      <c r="F10" s="90">
        <v>69.303768221995895</v>
      </c>
      <c r="G10" s="113">
        <v>70.828200985641601</v>
      </c>
    </row>
    <row r="11" spans="1:7" x14ac:dyDescent="0.25">
      <c r="B11" s="112">
        <v>-3.08</v>
      </c>
      <c r="C11" s="90">
        <v>64.353905327945199</v>
      </c>
      <c r="D11" s="90">
        <v>66.077719800471399</v>
      </c>
      <c r="E11" s="90">
        <v>67.808304210855596</v>
      </c>
      <c r="F11" s="90">
        <v>69.576147050456598</v>
      </c>
      <c r="G11" s="113">
        <v>71.109672797465194</v>
      </c>
    </row>
    <row r="12" spans="1:7" x14ac:dyDescent="0.25">
      <c r="B12" s="112">
        <v>0</v>
      </c>
      <c r="C12" s="90">
        <v>64.475586713623699</v>
      </c>
      <c r="D12" s="90">
        <v>66.201382903709202</v>
      </c>
      <c r="E12" s="90">
        <v>67.936115638705601</v>
      </c>
      <c r="F12" s="90">
        <v>69.709380628809598</v>
      </c>
      <c r="G12" s="113">
        <v>71.2474392286246</v>
      </c>
    </row>
    <row r="13" spans="1:7" x14ac:dyDescent="0.25">
      <c r="B13" s="112">
        <v>3.08</v>
      </c>
      <c r="C13" s="90">
        <v>64.353905327988201</v>
      </c>
      <c r="D13" s="90">
        <v>66.077719800487799</v>
      </c>
      <c r="E13" s="90">
        <v>67.808304210849201</v>
      </c>
      <c r="F13" s="90">
        <v>69.576147050424098</v>
      </c>
      <c r="G13" s="113">
        <v>71.109672797444304</v>
      </c>
    </row>
    <row r="14" spans="1:7" x14ac:dyDescent="0.25">
      <c r="B14" s="112">
        <v>5.39</v>
      </c>
      <c r="C14" s="90">
        <v>64.104346289283001</v>
      </c>
      <c r="D14" s="90">
        <v>65.824347231250499</v>
      </c>
      <c r="E14" s="90">
        <v>67.546731382173704</v>
      </c>
      <c r="F14" s="90">
        <v>69.303768221991504</v>
      </c>
      <c r="G14" s="113">
        <v>70.82820098565</v>
      </c>
    </row>
    <row r="15" spans="1:7" ht="15.75" thickBot="1" x14ac:dyDescent="0.3">
      <c r="B15" s="115">
        <v>7.7</v>
      </c>
      <c r="C15" s="116">
        <v>63.722093287058399</v>
      </c>
      <c r="D15" s="116">
        <v>65.436918496732105</v>
      </c>
      <c r="E15" s="116">
        <v>67.147559411000501</v>
      </c>
      <c r="F15" s="116">
        <v>68.888877622457201</v>
      </c>
      <c r="G15" s="125">
        <v>70.399915669295197</v>
      </c>
    </row>
    <row r="18" spans="2:7" ht="15.75" thickBot="1" x14ac:dyDescent="0.3">
      <c r="B18" s="61" t="s">
        <v>81</v>
      </c>
    </row>
    <row r="19" spans="2:7" x14ac:dyDescent="0.25">
      <c r="B19" s="98"/>
      <c r="C19" s="144" t="s">
        <v>46</v>
      </c>
      <c r="D19" s="144"/>
      <c r="E19" s="144"/>
      <c r="F19" s="144"/>
      <c r="G19" s="145"/>
    </row>
    <row r="20" spans="2:7" x14ac:dyDescent="0.25">
      <c r="B20" s="124" t="s">
        <v>80</v>
      </c>
      <c r="C20" s="90">
        <v>405</v>
      </c>
      <c r="D20" s="90">
        <v>426</v>
      </c>
      <c r="E20" s="90">
        <v>447.5</v>
      </c>
      <c r="F20" s="90">
        <v>470</v>
      </c>
      <c r="G20" s="113">
        <v>490</v>
      </c>
    </row>
    <row r="21" spans="2:7" x14ac:dyDescent="0.25">
      <c r="B21" s="112">
        <v>-7.7</v>
      </c>
      <c r="C21" s="90">
        <v>11.120255857977501</v>
      </c>
      <c r="D21" s="90">
        <v>11.4261823687745</v>
      </c>
      <c r="E21" s="90">
        <v>11.7319515619897</v>
      </c>
      <c r="F21" s="90">
        <v>12.0438888539689</v>
      </c>
      <c r="G21" s="113">
        <v>12.3149138308126</v>
      </c>
    </row>
    <row r="22" spans="2:7" x14ac:dyDescent="0.25">
      <c r="B22" s="112">
        <v>-5.39</v>
      </c>
      <c r="C22" s="90">
        <v>11.135868267412899</v>
      </c>
      <c r="D22" s="90">
        <v>11.4381867613056</v>
      </c>
      <c r="E22" s="90">
        <v>11.741212742154699</v>
      </c>
      <c r="F22" s="90">
        <v>12.0507231303647</v>
      </c>
      <c r="G22" s="113">
        <v>12.319353598804399</v>
      </c>
    </row>
    <row r="23" spans="2:7" x14ac:dyDescent="0.25">
      <c r="B23" s="112">
        <v>-3.08</v>
      </c>
      <c r="C23" s="90">
        <v>11.1460433983075</v>
      </c>
      <c r="D23" s="90">
        <v>11.4461099818175</v>
      </c>
      <c r="E23" s="90">
        <v>11.747454156716399</v>
      </c>
      <c r="F23" s="90">
        <v>12.0554760903622</v>
      </c>
      <c r="G23" s="113">
        <v>12.322590664458399</v>
      </c>
    </row>
    <row r="24" spans="2:7" x14ac:dyDescent="0.25">
      <c r="B24" s="112">
        <v>0</v>
      </c>
      <c r="C24" s="90">
        <v>11.1510123968618</v>
      </c>
      <c r="D24" s="90">
        <v>11.450010329075299</v>
      </c>
      <c r="E24" s="90">
        <v>11.750565183875</v>
      </c>
      <c r="F24" s="90">
        <v>12.0578882447496</v>
      </c>
      <c r="G24" s="113">
        <v>12.3242769179724</v>
      </c>
    </row>
    <row r="25" spans="2:7" x14ac:dyDescent="0.25">
      <c r="B25" s="112">
        <v>3.08</v>
      </c>
      <c r="C25" s="90">
        <v>11.146043400090299</v>
      </c>
      <c r="D25" s="90">
        <v>11.4461099836375</v>
      </c>
      <c r="E25" s="90">
        <v>11.7474541585823</v>
      </c>
      <c r="F25" s="90">
        <v>12.055476092275001</v>
      </c>
      <c r="G25" s="113">
        <v>12.322590666424601</v>
      </c>
    </row>
    <row r="26" spans="2:7" x14ac:dyDescent="0.25">
      <c r="B26" s="112">
        <v>5.39</v>
      </c>
      <c r="C26" s="90">
        <v>11.1358682680439</v>
      </c>
      <c r="D26" s="90">
        <v>11.4381867620072</v>
      </c>
      <c r="E26" s="90">
        <v>11.7412127429431</v>
      </c>
      <c r="F26" s="90">
        <v>12.0507231312458</v>
      </c>
      <c r="G26" s="113">
        <v>12.3193535997782</v>
      </c>
    </row>
    <row r="27" spans="2:7" ht="15.75" thickBot="1" x14ac:dyDescent="0.3">
      <c r="B27" s="115">
        <v>7.7</v>
      </c>
      <c r="C27" s="116">
        <v>11.1202558593644</v>
      </c>
      <c r="D27" s="116">
        <v>11.4261823701837</v>
      </c>
      <c r="E27" s="116">
        <v>11.731951563427399</v>
      </c>
      <c r="F27" s="116">
        <v>12.0438888554353</v>
      </c>
      <c r="G27" s="125">
        <v>12.3149138322957</v>
      </c>
    </row>
  </sheetData>
  <mergeCells count="2">
    <mergeCell ref="C7:G7"/>
    <mergeCell ref="C19:G19"/>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C476-0A75-4B14-BB04-8862932C9F1B}">
  <dimension ref="A1:N134"/>
  <sheetViews>
    <sheetView tabSelected="1" topLeftCell="A65" workbookViewId="0">
      <selection activeCell="B43" sqref="B43"/>
    </sheetView>
  </sheetViews>
  <sheetFormatPr defaultRowHeight="15" x14ac:dyDescent="0.25"/>
  <cols>
    <col min="1" max="1" width="55.7109375" style="148" customWidth="1"/>
    <col min="2" max="2" width="27.5703125" customWidth="1"/>
  </cols>
  <sheetData>
    <row r="1" spans="1:3" s="131" customFormat="1" x14ac:dyDescent="0.25">
      <c r="A1" s="146" t="s">
        <v>0</v>
      </c>
      <c r="B1" s="132">
        <v>45567</v>
      </c>
    </row>
    <row r="2" spans="1:3" s="131" customFormat="1" x14ac:dyDescent="0.25">
      <c r="A2" s="146" t="s">
        <v>1</v>
      </c>
      <c r="B2" s="132" t="s">
        <v>15</v>
      </c>
    </row>
    <row r="3" spans="1:3" s="131" customFormat="1" ht="60" x14ac:dyDescent="0.25">
      <c r="A3" s="146" t="s">
        <v>2</v>
      </c>
      <c r="B3" s="146" t="s">
        <v>127</v>
      </c>
    </row>
    <row r="5" spans="1:3" x14ac:dyDescent="0.25">
      <c r="A5" s="147" t="s">
        <v>82</v>
      </c>
      <c r="B5" t="s">
        <v>83</v>
      </c>
    </row>
    <row r="6" spans="1:3" x14ac:dyDescent="0.25">
      <c r="A6" s="147" t="s">
        <v>84</v>
      </c>
      <c r="B6" t="s">
        <v>85</v>
      </c>
    </row>
    <row r="8" spans="1:3" x14ac:dyDescent="0.25">
      <c r="A8" s="135" t="s">
        <v>86</v>
      </c>
      <c r="B8" t="s">
        <v>87</v>
      </c>
    </row>
    <row r="9" spans="1:3" x14ac:dyDescent="0.25">
      <c r="A9" s="135" t="s">
        <v>88</v>
      </c>
      <c r="B9" t="s">
        <v>89</v>
      </c>
    </row>
    <row r="10" spans="1:3" x14ac:dyDescent="0.25">
      <c r="A10" s="135" t="s">
        <v>90</v>
      </c>
      <c r="B10">
        <v>2.5</v>
      </c>
      <c r="C10" t="s">
        <v>91</v>
      </c>
    </row>
    <row r="11" spans="1:3" x14ac:dyDescent="0.25">
      <c r="A11" s="135" t="s">
        <v>92</v>
      </c>
      <c r="B11">
        <v>10</v>
      </c>
      <c r="C11" t="s">
        <v>93</v>
      </c>
    </row>
    <row r="12" spans="1:3" x14ac:dyDescent="0.25">
      <c r="A12" s="135" t="s">
        <v>94</v>
      </c>
      <c r="B12">
        <v>11000</v>
      </c>
      <c r="C12" t="s">
        <v>91</v>
      </c>
    </row>
    <row r="13" spans="1:3" x14ac:dyDescent="0.25">
      <c r="A13" s="135" t="s">
        <v>95</v>
      </c>
      <c r="B13">
        <v>12</v>
      </c>
      <c r="C13" t="s">
        <v>96</v>
      </c>
    </row>
    <row r="14" spans="1:3" x14ac:dyDescent="0.25">
      <c r="A14" s="135" t="s">
        <v>97</v>
      </c>
      <c r="B14">
        <v>46</v>
      </c>
      <c r="C14" t="s">
        <v>98</v>
      </c>
    </row>
    <row r="18" spans="1:1" x14ac:dyDescent="0.25">
      <c r="A18" s="135" t="s">
        <v>109</v>
      </c>
    </row>
    <row r="19" spans="1:1" x14ac:dyDescent="0.25">
      <c r="A19" s="148" t="s">
        <v>110</v>
      </c>
    </row>
    <row r="20" spans="1:1" x14ac:dyDescent="0.25">
      <c r="A20" s="148" t="s">
        <v>111</v>
      </c>
    </row>
    <row r="21" spans="1:1" x14ac:dyDescent="0.25">
      <c r="A21" s="148" t="s">
        <v>112</v>
      </c>
    </row>
    <row r="22" spans="1:1" x14ac:dyDescent="0.25">
      <c r="A22" s="148" t="s">
        <v>113</v>
      </c>
    </row>
    <row r="23" spans="1:1" x14ac:dyDescent="0.25">
      <c r="A23" s="148" t="s">
        <v>114</v>
      </c>
    </row>
    <row r="24" spans="1:1" x14ac:dyDescent="0.25">
      <c r="A24" s="148" t="s">
        <v>115</v>
      </c>
    </row>
    <row r="25" spans="1:1" x14ac:dyDescent="0.25">
      <c r="A25" s="148" t="s">
        <v>116</v>
      </c>
    </row>
    <row r="26" spans="1:1" x14ac:dyDescent="0.25">
      <c r="A26" s="148" t="s">
        <v>117</v>
      </c>
    </row>
    <row r="27" spans="1:1" x14ac:dyDescent="0.25">
      <c r="A27" s="148" t="s">
        <v>118</v>
      </c>
    </row>
    <row r="28" spans="1:1" x14ac:dyDescent="0.25">
      <c r="A28" s="148" t="s">
        <v>119</v>
      </c>
    </row>
    <row r="29" spans="1:1" x14ac:dyDescent="0.25">
      <c r="A29" s="148" t="s">
        <v>120</v>
      </c>
    </row>
    <row r="30" spans="1:1" x14ac:dyDescent="0.25">
      <c r="A30" s="148" t="s">
        <v>121</v>
      </c>
    </row>
    <row r="31" spans="1:1" x14ac:dyDescent="0.25">
      <c r="A31" s="148" t="s">
        <v>122</v>
      </c>
    </row>
    <row r="32" spans="1:1" x14ac:dyDescent="0.25">
      <c r="A32" s="148" t="s">
        <v>123</v>
      </c>
    </row>
    <row r="34" spans="1:2" ht="30" x14ac:dyDescent="0.25">
      <c r="A34" s="135" t="s">
        <v>99</v>
      </c>
    </row>
    <row r="35" spans="1:2" x14ac:dyDescent="0.25">
      <c r="A35" s="148" t="s">
        <v>100</v>
      </c>
    </row>
    <row r="36" spans="1:2" x14ac:dyDescent="0.25">
      <c r="A36" s="148" t="s">
        <v>101</v>
      </c>
    </row>
    <row r="37" spans="1:2" x14ac:dyDescent="0.25">
      <c r="A37" s="148" t="s">
        <v>102</v>
      </c>
    </row>
    <row r="38" spans="1:2" x14ac:dyDescent="0.25">
      <c r="A38" s="148" t="s">
        <v>103</v>
      </c>
    </row>
    <row r="39" spans="1:2" x14ac:dyDescent="0.25">
      <c r="A39" s="148" t="s">
        <v>104</v>
      </c>
    </row>
    <row r="40" spans="1:2" x14ac:dyDescent="0.25">
      <c r="A40" s="148" t="s">
        <v>105</v>
      </c>
    </row>
    <row r="41" spans="1:2" x14ac:dyDescent="0.25">
      <c r="A41" s="148" t="s">
        <v>106</v>
      </c>
    </row>
    <row r="42" spans="1:2" x14ac:dyDescent="0.25">
      <c r="A42" s="148" t="s">
        <v>107</v>
      </c>
    </row>
    <row r="43" spans="1:2" x14ac:dyDescent="0.25">
      <c r="A43" s="148" t="s">
        <v>108</v>
      </c>
    </row>
    <row r="45" spans="1:2" ht="15.75" thickBot="1" x14ac:dyDescent="0.3"/>
    <row r="46" spans="1:2" x14ac:dyDescent="0.25">
      <c r="A46" s="160" t="s">
        <v>126</v>
      </c>
      <c r="B46" s="118"/>
    </row>
    <row r="47" spans="1:2" x14ac:dyDescent="0.25">
      <c r="A47" s="161" t="s">
        <v>124</v>
      </c>
      <c r="B47" s="120" t="s">
        <v>125</v>
      </c>
    </row>
    <row r="48" spans="1:2" x14ac:dyDescent="0.25">
      <c r="A48" s="161"/>
      <c r="B48" s="162"/>
    </row>
    <row r="49" spans="1:2" x14ac:dyDescent="0.25">
      <c r="A49" s="161"/>
      <c r="B49" s="120"/>
    </row>
    <row r="50" spans="1:2" x14ac:dyDescent="0.25">
      <c r="A50" s="161"/>
      <c r="B50" s="120"/>
    </row>
    <row r="51" spans="1:2" x14ac:dyDescent="0.25">
      <c r="A51" s="161"/>
      <c r="B51" s="120"/>
    </row>
    <row r="52" spans="1:2" x14ac:dyDescent="0.25">
      <c r="A52" s="161"/>
      <c r="B52" s="120"/>
    </row>
    <row r="53" spans="1:2" x14ac:dyDescent="0.25">
      <c r="A53" s="161"/>
      <c r="B53" s="120"/>
    </row>
    <row r="54" spans="1:2" x14ac:dyDescent="0.25">
      <c r="A54" s="161"/>
      <c r="B54" s="120"/>
    </row>
    <row r="55" spans="1:2" x14ac:dyDescent="0.25">
      <c r="A55" s="161"/>
      <c r="B55" s="120"/>
    </row>
    <row r="56" spans="1:2" x14ac:dyDescent="0.25">
      <c r="A56" s="161"/>
      <c r="B56" s="120"/>
    </row>
    <row r="57" spans="1:2" x14ac:dyDescent="0.25">
      <c r="A57" s="161"/>
      <c r="B57" s="120"/>
    </row>
    <row r="58" spans="1:2" x14ac:dyDescent="0.25">
      <c r="A58" s="161"/>
      <c r="B58" s="120"/>
    </row>
    <row r="59" spans="1:2" x14ac:dyDescent="0.25">
      <c r="A59" s="161"/>
      <c r="B59" s="120"/>
    </row>
    <row r="60" spans="1:2" x14ac:dyDescent="0.25">
      <c r="A60" s="161"/>
      <c r="B60" s="120"/>
    </row>
    <row r="61" spans="1:2" x14ac:dyDescent="0.25">
      <c r="A61" s="161"/>
      <c r="B61" s="120"/>
    </row>
    <row r="62" spans="1:2" x14ac:dyDescent="0.25">
      <c r="A62" s="161"/>
      <c r="B62" s="120"/>
    </row>
    <row r="63" spans="1:2" x14ac:dyDescent="0.25">
      <c r="A63" s="161"/>
      <c r="B63" s="120"/>
    </row>
    <row r="64" spans="1:2" x14ac:dyDescent="0.25">
      <c r="A64" s="161"/>
      <c r="B64" s="120"/>
    </row>
    <row r="65" spans="1:2" x14ac:dyDescent="0.25">
      <c r="A65" s="161"/>
      <c r="B65" s="120"/>
    </row>
    <row r="66" spans="1:2" x14ac:dyDescent="0.25">
      <c r="A66" s="161"/>
      <c r="B66" s="120"/>
    </row>
    <row r="67" spans="1:2" x14ac:dyDescent="0.25">
      <c r="A67" s="161"/>
      <c r="B67" s="120"/>
    </row>
    <row r="68" spans="1:2" x14ac:dyDescent="0.25">
      <c r="A68" s="161"/>
      <c r="B68" s="120"/>
    </row>
    <row r="69" spans="1:2" x14ac:dyDescent="0.25">
      <c r="A69" s="161"/>
      <c r="B69" s="120"/>
    </row>
    <row r="70" spans="1:2" x14ac:dyDescent="0.25">
      <c r="A70" s="161"/>
      <c r="B70" s="120"/>
    </row>
    <row r="71" spans="1:2" x14ac:dyDescent="0.25">
      <c r="A71" s="161"/>
      <c r="B71" s="120"/>
    </row>
    <row r="72" spans="1:2" x14ac:dyDescent="0.25">
      <c r="A72" s="161"/>
      <c r="B72" s="120"/>
    </row>
    <row r="73" spans="1:2" x14ac:dyDescent="0.25">
      <c r="A73" s="161"/>
      <c r="B73" s="120"/>
    </row>
    <row r="74" spans="1:2" x14ac:dyDescent="0.25">
      <c r="A74" s="161"/>
      <c r="B74" s="120"/>
    </row>
    <row r="75" spans="1:2" x14ac:dyDescent="0.25">
      <c r="A75" s="161"/>
      <c r="B75" s="120"/>
    </row>
    <row r="76" spans="1:2" x14ac:dyDescent="0.25">
      <c r="A76" s="161"/>
      <c r="B76" s="120"/>
    </row>
    <row r="77" spans="1:2" x14ac:dyDescent="0.25">
      <c r="A77" s="161"/>
      <c r="B77" s="120"/>
    </row>
    <row r="78" spans="1:2" x14ac:dyDescent="0.25">
      <c r="A78" s="161"/>
      <c r="B78" s="120"/>
    </row>
    <row r="79" spans="1:2" x14ac:dyDescent="0.25">
      <c r="A79" s="161"/>
      <c r="B79" s="120"/>
    </row>
    <row r="80" spans="1:2" x14ac:dyDescent="0.25">
      <c r="A80" s="161"/>
      <c r="B80" s="120"/>
    </row>
    <row r="81" spans="1:2" x14ac:dyDescent="0.25">
      <c r="A81" s="161"/>
      <c r="B81" s="120"/>
    </row>
    <row r="82" spans="1:2" x14ac:dyDescent="0.25">
      <c r="A82" s="161"/>
      <c r="B82" s="120"/>
    </row>
    <row r="83" spans="1:2" x14ac:dyDescent="0.25">
      <c r="A83" s="161"/>
      <c r="B83" s="120"/>
    </row>
    <row r="84" spans="1:2" x14ac:dyDescent="0.25">
      <c r="A84" s="161"/>
      <c r="B84" s="120"/>
    </row>
    <row r="85" spans="1:2" x14ac:dyDescent="0.25">
      <c r="A85" s="161"/>
      <c r="B85" s="120"/>
    </row>
    <row r="86" spans="1:2" x14ac:dyDescent="0.25">
      <c r="A86" s="161"/>
      <c r="B86" s="120"/>
    </row>
    <row r="87" spans="1:2" x14ac:dyDescent="0.25">
      <c r="A87" s="161"/>
      <c r="B87" s="120"/>
    </row>
    <row r="88" spans="1:2" x14ac:dyDescent="0.25">
      <c r="A88" s="161"/>
      <c r="B88" s="120"/>
    </row>
    <row r="89" spans="1:2" x14ac:dyDescent="0.25">
      <c r="A89" s="161"/>
      <c r="B89" s="120"/>
    </row>
    <row r="90" spans="1:2" x14ac:dyDescent="0.25">
      <c r="A90" s="161"/>
      <c r="B90" s="120"/>
    </row>
    <row r="91" spans="1:2" x14ac:dyDescent="0.25">
      <c r="A91" s="161"/>
      <c r="B91" s="120"/>
    </row>
    <row r="92" spans="1:2" x14ac:dyDescent="0.25">
      <c r="A92" s="161"/>
      <c r="B92" s="120"/>
    </row>
    <row r="93" spans="1:2" x14ac:dyDescent="0.25">
      <c r="A93" s="161"/>
      <c r="B93" s="120"/>
    </row>
    <row r="94" spans="1:2" x14ac:dyDescent="0.25">
      <c r="A94" s="161"/>
      <c r="B94" s="120"/>
    </row>
    <row r="95" spans="1:2" x14ac:dyDescent="0.25">
      <c r="A95" s="161"/>
      <c r="B95" s="120"/>
    </row>
    <row r="96" spans="1:2" x14ac:dyDescent="0.25">
      <c r="A96" s="161"/>
      <c r="B96" s="120"/>
    </row>
    <row r="97" spans="1:2" x14ac:dyDescent="0.25">
      <c r="A97" s="161"/>
      <c r="B97" s="120"/>
    </row>
    <row r="98" spans="1:2" x14ac:dyDescent="0.25">
      <c r="A98" s="161"/>
      <c r="B98" s="120"/>
    </row>
    <row r="99" spans="1:2" x14ac:dyDescent="0.25">
      <c r="A99" s="161"/>
      <c r="B99" s="120"/>
    </row>
    <row r="100" spans="1:2" x14ac:dyDescent="0.25">
      <c r="A100" s="161"/>
      <c r="B100" s="120"/>
    </row>
    <row r="101" spans="1:2" x14ac:dyDescent="0.25">
      <c r="A101" s="161"/>
      <c r="B101" s="120"/>
    </row>
    <row r="102" spans="1:2" x14ac:dyDescent="0.25">
      <c r="A102" s="161"/>
      <c r="B102" s="120"/>
    </row>
    <row r="103" spans="1:2" x14ac:dyDescent="0.25">
      <c r="A103" s="161"/>
      <c r="B103" s="120"/>
    </row>
    <row r="104" spans="1:2" x14ac:dyDescent="0.25">
      <c r="A104" s="161"/>
      <c r="B104" s="120"/>
    </row>
    <row r="105" spans="1:2" x14ac:dyDescent="0.25">
      <c r="A105" s="161"/>
      <c r="B105" s="120"/>
    </row>
    <row r="106" spans="1:2" x14ac:dyDescent="0.25">
      <c r="A106" s="161"/>
      <c r="B106" s="120"/>
    </row>
    <row r="107" spans="1:2" x14ac:dyDescent="0.25">
      <c r="A107" s="161"/>
      <c r="B107" s="120"/>
    </row>
    <row r="108" spans="1:2" x14ac:dyDescent="0.25">
      <c r="A108" s="161"/>
      <c r="B108" s="120"/>
    </row>
    <row r="109" spans="1:2" x14ac:dyDescent="0.25">
      <c r="A109" s="161"/>
      <c r="B109" s="120"/>
    </row>
    <row r="110" spans="1:2" x14ac:dyDescent="0.25">
      <c r="A110" s="161"/>
      <c r="B110" s="120"/>
    </row>
    <row r="111" spans="1:2" x14ac:dyDescent="0.25">
      <c r="A111" s="161"/>
      <c r="B111" s="120"/>
    </row>
    <row r="112" spans="1:2" x14ac:dyDescent="0.25">
      <c r="A112" s="161"/>
      <c r="B112" s="120"/>
    </row>
    <row r="113" spans="1:14" x14ac:dyDescent="0.25">
      <c r="A113" s="161"/>
      <c r="B113" s="120"/>
    </row>
    <row r="114" spans="1:14" x14ac:dyDescent="0.25">
      <c r="A114" s="161"/>
      <c r="B114" s="120"/>
    </row>
    <row r="115" spans="1:14" x14ac:dyDescent="0.25">
      <c r="A115" s="161"/>
      <c r="B115" s="120"/>
    </row>
    <row r="116" spans="1:14" ht="15.75" thickBot="1" x14ac:dyDescent="0.3">
      <c r="A116" s="163"/>
      <c r="B116" s="123"/>
    </row>
    <row r="118" spans="1:14" x14ac:dyDescent="0.25">
      <c r="A118" s="149" t="s">
        <v>136</v>
      </c>
      <c r="B118" s="157"/>
      <c r="C118" s="158"/>
      <c r="D118" s="158"/>
      <c r="E118" s="158"/>
      <c r="F118" s="158"/>
      <c r="G118" s="158"/>
      <c r="H118" s="158"/>
      <c r="I118" s="158"/>
      <c r="J118" s="158"/>
      <c r="K118" s="158"/>
      <c r="L118" s="158"/>
      <c r="M118" s="158"/>
      <c r="N118" s="159"/>
    </row>
    <row r="119" spans="1:14" s="148" customFormat="1" ht="65.25" customHeight="1" x14ac:dyDescent="0.25">
      <c r="A119" s="150" t="s">
        <v>131</v>
      </c>
      <c r="B119" s="151" t="s">
        <v>128</v>
      </c>
      <c r="C119" s="151"/>
      <c r="D119" s="151"/>
      <c r="E119" s="151"/>
      <c r="F119" s="151"/>
      <c r="G119" s="151"/>
      <c r="H119" s="151"/>
      <c r="I119" s="151"/>
      <c r="J119" s="151"/>
      <c r="K119" s="151"/>
      <c r="L119" s="151"/>
      <c r="M119" s="151"/>
      <c r="N119" s="151"/>
    </row>
    <row r="120" spans="1:14" ht="64.5" customHeight="1" x14ac:dyDescent="0.25">
      <c r="A120" s="150" t="s">
        <v>129</v>
      </c>
      <c r="B120" s="152" t="s">
        <v>130</v>
      </c>
      <c r="C120" s="152"/>
      <c r="D120" s="152"/>
      <c r="E120" s="152"/>
      <c r="F120" s="152"/>
      <c r="G120" s="152"/>
      <c r="H120" s="152"/>
      <c r="I120" s="152"/>
      <c r="J120" s="152"/>
      <c r="K120" s="152"/>
      <c r="L120" s="152"/>
      <c r="M120" s="152"/>
      <c r="N120" s="152"/>
    </row>
    <row r="121" spans="1:14" ht="74.25" customHeight="1" x14ac:dyDescent="0.25">
      <c r="A121" s="150" t="s">
        <v>132</v>
      </c>
      <c r="B121" s="153" t="s">
        <v>133</v>
      </c>
      <c r="C121" s="153"/>
      <c r="D121" s="153"/>
      <c r="E121" s="153"/>
      <c r="F121" s="153"/>
      <c r="G121" s="153"/>
      <c r="H121" s="153"/>
      <c r="I121" s="153"/>
      <c r="J121" s="153"/>
      <c r="K121" s="153"/>
      <c r="L121" s="153"/>
      <c r="M121" s="153"/>
      <c r="N121" s="153"/>
    </row>
    <row r="122" spans="1:14" ht="75" x14ac:dyDescent="0.25">
      <c r="A122" s="150" t="s">
        <v>134</v>
      </c>
      <c r="B122" s="154" t="s">
        <v>135</v>
      </c>
      <c r="C122" s="154"/>
      <c r="D122" s="154"/>
      <c r="E122" s="154"/>
      <c r="F122" s="154"/>
      <c r="G122" s="154"/>
      <c r="H122" s="154"/>
      <c r="I122" s="154"/>
      <c r="J122" s="154"/>
      <c r="K122" s="154"/>
      <c r="L122" s="154"/>
      <c r="M122" s="154"/>
      <c r="N122" s="154"/>
    </row>
    <row r="123" spans="1:14" x14ac:dyDescent="0.25">
      <c r="A123" s="155"/>
      <c r="B123" s="156"/>
      <c r="C123" s="156"/>
      <c r="D123" s="156"/>
      <c r="E123" s="156"/>
      <c r="F123" s="156"/>
      <c r="G123" s="156"/>
      <c r="H123" s="156"/>
      <c r="I123" s="156"/>
      <c r="J123" s="156"/>
      <c r="K123" s="156"/>
      <c r="L123" s="156"/>
      <c r="M123" s="156"/>
      <c r="N123" s="156"/>
    </row>
    <row r="124" spans="1:14" x14ac:dyDescent="0.25">
      <c r="A124" s="155"/>
      <c r="B124" s="156"/>
      <c r="C124" s="156"/>
      <c r="D124" s="156"/>
      <c r="E124" s="156"/>
      <c r="F124" s="156"/>
      <c r="G124" s="156"/>
      <c r="H124" s="156"/>
      <c r="I124" s="156"/>
      <c r="J124" s="156"/>
      <c r="K124" s="156"/>
      <c r="L124" s="156"/>
      <c r="M124" s="156"/>
      <c r="N124" s="156"/>
    </row>
    <row r="125" spans="1:14" x14ac:dyDescent="0.25">
      <c r="A125" s="155"/>
      <c r="B125" s="156"/>
      <c r="C125" s="156"/>
      <c r="D125" s="156"/>
      <c r="E125" s="156"/>
      <c r="F125" s="156"/>
      <c r="G125" s="156"/>
      <c r="H125" s="156"/>
      <c r="I125" s="156"/>
      <c r="J125" s="156"/>
      <c r="K125" s="156"/>
      <c r="L125" s="156"/>
      <c r="M125" s="156"/>
      <c r="N125" s="156"/>
    </row>
    <row r="126" spans="1:14" x14ac:dyDescent="0.25">
      <c r="A126" s="155"/>
      <c r="B126" s="156"/>
      <c r="C126" s="156"/>
      <c r="D126" s="156"/>
      <c r="E126" s="156"/>
      <c r="F126" s="156"/>
      <c r="G126" s="156"/>
      <c r="H126" s="156"/>
      <c r="I126" s="156"/>
      <c r="J126" s="156"/>
      <c r="K126" s="156"/>
      <c r="L126" s="156"/>
      <c r="M126" s="156"/>
      <c r="N126" s="156"/>
    </row>
    <row r="127" spans="1:14" x14ac:dyDescent="0.25">
      <c r="A127" s="155"/>
      <c r="B127" s="156"/>
      <c r="C127" s="156"/>
      <c r="D127" s="156"/>
      <c r="E127" s="156"/>
      <c r="F127" s="156"/>
      <c r="G127" s="156"/>
      <c r="H127" s="156"/>
      <c r="I127" s="156"/>
      <c r="J127" s="156"/>
      <c r="K127" s="156"/>
      <c r="L127" s="156"/>
      <c r="M127" s="156"/>
      <c r="N127" s="156"/>
    </row>
    <row r="128" spans="1:14" x14ac:dyDescent="0.25">
      <c r="A128" s="155"/>
      <c r="B128" s="156"/>
      <c r="C128" s="156"/>
      <c r="D128" s="156"/>
      <c r="E128" s="156"/>
      <c r="F128" s="156"/>
      <c r="G128" s="156"/>
      <c r="H128" s="156"/>
      <c r="I128" s="156"/>
      <c r="J128" s="156"/>
      <c r="K128" s="156"/>
      <c r="L128" s="156"/>
      <c r="M128" s="156"/>
      <c r="N128" s="156"/>
    </row>
    <row r="129" spans="1:14" x14ac:dyDescent="0.25">
      <c r="A129" s="155"/>
      <c r="B129" s="156"/>
      <c r="C129" s="156"/>
      <c r="D129" s="156"/>
      <c r="E129" s="156"/>
      <c r="F129" s="156"/>
      <c r="G129" s="156"/>
      <c r="H129" s="156"/>
      <c r="I129" s="156"/>
      <c r="J129" s="156"/>
      <c r="K129" s="156"/>
      <c r="L129" s="156"/>
      <c r="M129" s="156"/>
      <c r="N129" s="156"/>
    </row>
    <row r="130" spans="1:14" x14ac:dyDescent="0.25">
      <c r="A130" s="155"/>
      <c r="B130" s="156"/>
      <c r="C130" s="156"/>
      <c r="D130" s="156"/>
      <c r="E130" s="156"/>
      <c r="F130" s="156"/>
      <c r="G130" s="156"/>
      <c r="H130" s="156"/>
      <c r="I130" s="156"/>
      <c r="J130" s="156"/>
      <c r="K130" s="156"/>
      <c r="L130" s="156"/>
      <c r="M130" s="156"/>
      <c r="N130" s="156"/>
    </row>
    <row r="131" spans="1:14" x14ac:dyDescent="0.25">
      <c r="A131" s="155"/>
      <c r="B131" s="156"/>
      <c r="C131" s="156"/>
      <c r="D131" s="156"/>
      <c r="E131" s="156"/>
      <c r="F131" s="156"/>
      <c r="G131" s="156"/>
      <c r="H131" s="156"/>
      <c r="I131" s="156"/>
      <c r="J131" s="156"/>
      <c r="K131" s="156"/>
      <c r="L131" s="156"/>
      <c r="M131" s="156"/>
      <c r="N131" s="156"/>
    </row>
    <row r="132" spans="1:14" x14ac:dyDescent="0.25">
      <c r="A132" s="155"/>
      <c r="B132" s="156"/>
      <c r="C132" s="156"/>
      <c r="D132" s="156"/>
      <c r="E132" s="156"/>
      <c r="F132" s="156"/>
      <c r="G132" s="156"/>
      <c r="H132" s="156"/>
      <c r="I132" s="156"/>
      <c r="J132" s="156"/>
      <c r="K132" s="156"/>
      <c r="L132" s="156"/>
      <c r="M132" s="156"/>
      <c r="N132" s="156"/>
    </row>
    <row r="133" spans="1:14" x14ac:dyDescent="0.25">
      <c r="A133" s="155"/>
      <c r="B133" s="156"/>
      <c r="C133" s="156"/>
      <c r="D133" s="156"/>
      <c r="E133" s="156"/>
      <c r="F133" s="156"/>
      <c r="G133" s="156"/>
      <c r="H133" s="156"/>
      <c r="I133" s="156"/>
      <c r="J133" s="156"/>
      <c r="K133" s="156"/>
      <c r="L133" s="156"/>
      <c r="M133" s="156"/>
      <c r="N133" s="156"/>
    </row>
    <row r="134" spans="1:14" x14ac:dyDescent="0.25">
      <c r="A134" s="155"/>
      <c r="B134" s="156"/>
      <c r="C134" s="156"/>
      <c r="D134" s="156"/>
      <c r="E134" s="156"/>
      <c r="F134" s="156"/>
      <c r="G134" s="156"/>
      <c r="H134" s="156"/>
      <c r="I134" s="156"/>
      <c r="J134" s="156"/>
      <c r="K134" s="156"/>
      <c r="L134" s="156"/>
      <c r="M134" s="156"/>
      <c r="N134" s="156"/>
    </row>
  </sheetData>
  <mergeCells count="16">
    <mergeCell ref="B132:N132"/>
    <mergeCell ref="B133:N133"/>
    <mergeCell ref="B134:N134"/>
    <mergeCell ref="B118:N118"/>
    <mergeCell ref="B126:N126"/>
    <mergeCell ref="B127:N127"/>
    <mergeCell ref="B128:N128"/>
    <mergeCell ref="B129:N129"/>
    <mergeCell ref="B130:N130"/>
    <mergeCell ref="B131:N131"/>
    <mergeCell ref="B119:N119"/>
    <mergeCell ref="B120:N120"/>
    <mergeCell ref="B122:N122"/>
    <mergeCell ref="B123:N123"/>
    <mergeCell ref="B124:N124"/>
    <mergeCell ref="B125:N125"/>
  </mergeCell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170cdf73-e66a-47c4-b285-7fb3501346b7">5T7S4XZWKVSE-1660338759-3521</_dlc_DocId>
    <_dlc_DocIdUrl xmlns="170cdf73-e66a-47c4-b285-7fb3501346b7">
      <Url>https://365tno.sharepoint.com/teams/P060.55733/_layouts/15/DocIdRedir.aspx?ID=5T7S4XZWKVSE-1660338759-3521</Url>
      <Description>5T7S4XZWKVSE-1660338759-3521</Description>
    </_dlc_DocIdUrl>
    <lcf76f155ced4ddcb4097134ff3c332f xmlns="b68bf81a-5460-4ace-a9a4-ddbd8aa79100">
      <Terms xmlns="http://schemas.microsoft.com/office/infopath/2007/PartnerControls"/>
    </lcf76f155ced4ddcb4097134ff3c332f>
    <_dlc_DocIdPersistId xmlns="170cdf73-e66a-47c4-b285-7fb3501346b7" xsi:nil="true"/>
    <n2a7a23bcc2241cb9261f9a914c7c1bb xmlns="170cdf73-e66a-47c4-b285-7fb3501346b7">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bac4ab11065f4f6c809c820c57e320e5 xmlns="170cdf73-e66a-47c4-b285-7fb3501346b7">
      <Terms xmlns="http://schemas.microsoft.com/office/infopath/2007/PartnerControls"/>
    </bac4ab11065f4f6c809c820c57e320e5>
    <TNOC_ClusterName xmlns="2f6a910d-138e-42c1-8e8a-320c1b7cf3f7">ESA - TANGO Mission Realization</TNOC_ClusterName>
    <lca20d149a844688b6abf34073d5c21d xmlns="170cdf73-e66a-47c4-b285-7fb3501346b7">
      <Terms xmlns="http://schemas.microsoft.com/office/infopath/2007/PartnerControls"/>
    </lca20d149a844688b6abf34073d5c21d>
    <TNOC_ClusterId xmlns="2f6a910d-138e-42c1-8e8a-320c1b7cf3f7">P060.55733</TNOC_ClusterId>
    <TaxCatchAll xmlns="170cdf73-e66a-47c4-b285-7fb3501346b7">
      <Value>5</Value>
      <Value>1</Value>
    </TaxCatchAll>
    <h15fbb78f4cb41d290e72f301ea2865f xmlns="170cdf73-e66a-47c4-b285-7fb3501346b7">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875E806CA0B31F4C9DC35499D525999D" ma:contentTypeVersion="12" ma:contentTypeDescription=" " ma:contentTypeScope="" ma:versionID="597192429bede70b4f6d764793536277">
  <xsd:schema xmlns:xsd="http://www.w3.org/2001/XMLSchema" xmlns:xs="http://www.w3.org/2001/XMLSchema" xmlns:p="http://schemas.microsoft.com/office/2006/metadata/properties" xmlns:ns2="170cdf73-e66a-47c4-b285-7fb3501346b7" xmlns:ns3="2f6a910d-138e-42c1-8e8a-320c1b7cf3f7" xmlns:ns5="b68bf81a-5460-4ace-a9a4-ddbd8aa79100" targetNamespace="http://schemas.microsoft.com/office/2006/metadata/properties" ma:root="true" ma:fieldsID="9d602702f854476d2bd922af15fa200c" ns2:_="" ns3:_="" ns5:_="">
    <xsd:import namespace="170cdf73-e66a-47c4-b285-7fb3501346b7"/>
    <xsd:import namespace="2f6a910d-138e-42c1-8e8a-320c1b7cf3f7"/>
    <xsd:import namespace="b68bf81a-5460-4ace-a9a4-ddbd8aa7910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bac4ab11065f4f6c809c820c57e320e5" minOccurs="0"/>
                <xsd:element ref="ns5:MediaServiceMetadata" minOccurs="0"/>
                <xsd:element ref="ns5:MediaServiceFastMetadata" minOccurs="0"/>
                <xsd:element ref="ns5:MediaServiceObjectDetectorVersions" minOccurs="0"/>
                <xsd:element ref="ns5:lcf76f155ced4ddcb4097134ff3c332f" minOccurs="0"/>
                <xsd:element ref="ns5:MediaServiceGenerationTime" minOccurs="0"/>
                <xsd:element ref="ns5:MediaServiceEventHashCode" minOccurs="0"/>
                <xsd:element ref="ns5:MediaServiceOCR" minOccurs="0"/>
                <xsd:element ref="ns5:MediaServiceSearchProperties" minOccurs="0"/>
                <xsd:element ref="ns5:MediaServiceDateTaken"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cdf73-e66a-47c4-b285-7fb3501346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95c02e24-7dcb-4d25-97aa-a3f98b9bff0e}" ma:internalName="TaxCatchAll" ma:showField="CatchAllData" ma:web="170cdf73-e66a-47c4-b285-7fb3501346b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95c02e24-7dcb-4d25-97aa-a3f98b9bff0e}" ma:internalName="TaxCatchAllLabel" ma:readOnly="true" ma:showField="CatchAllDataLabel" ma:web="170cdf73-e66a-47c4-b285-7fb3501346b7">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internalName="TNOC_ClusterName">
      <xsd:simpleType>
        <xsd:restriction base="dms:Text">
          <xsd:maxLength value="255"/>
        </xsd:restriction>
      </xsd:simpleType>
    </xsd:element>
    <xsd:element name="TNOC_ClusterId" ma:index="12"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bf81a-5460-4ace-a9a4-ddbd8aa79100"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7378aa68-586f-4892-bb77-0985b40f41a6" ma:termSetId="09814cd3-568e-fe90-9814-8d621ff8fb84" ma:anchorId="fba54fb3-c3e1-fe81-a776-ca4b69148c4d" ma:open="true" ma:isKeyword="false">
      <xsd:complexType>
        <xsd:sequence>
          <xsd:element ref="pc:Terms" minOccurs="0" maxOccurs="1"/>
        </xsd:sequence>
      </xsd:complex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SearchProperties" ma:index="32" nillable="true" ma:displayName="MediaServiceSearchProperties" ma:hidden="true" ma:internalName="MediaServiceSearchProperties" ma:readOnly="true">
      <xsd:simpleType>
        <xsd:restriction base="dms:Note"/>
      </xsd:simpleType>
    </xsd:element>
    <xsd:element name="MediaServiceDateTaken" ma:index="33" nillable="true" ma:displayName="MediaServiceDateTaken" ma:hidden="true" ma:indexed="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05811-CA48-4121-8755-0BB11C7B84BE}">
  <ds:schemaRefs>
    <ds:schemaRef ds:uri="http://schemas.microsoft.com/sharepoint/v3/contenttype/forms"/>
  </ds:schemaRefs>
</ds:datastoreItem>
</file>

<file path=customXml/itemProps2.xml><?xml version="1.0" encoding="utf-8"?>
<ds:datastoreItem xmlns:ds="http://schemas.openxmlformats.org/officeDocument/2006/customXml" ds:itemID="{8CE43535-87BC-49A3-9FD5-6BB961FBDA83}">
  <ds:schemaRefs>
    <ds:schemaRef ds:uri="http://schemas.microsoft.com/office/2006/documentManagement/types"/>
    <ds:schemaRef ds:uri="http://purl.org/dc/terms/"/>
    <ds:schemaRef ds:uri="2f6a910d-138e-42c1-8e8a-320c1b7cf3f7"/>
    <ds:schemaRef ds:uri="http://purl.org/dc/dcmitype/"/>
    <ds:schemaRef ds:uri="http://schemas.openxmlformats.org/package/2006/metadata/core-properties"/>
    <ds:schemaRef ds:uri="http://www.w3.org/XML/1998/namespace"/>
    <ds:schemaRef ds:uri="http://schemas.microsoft.com/office/infopath/2007/PartnerControls"/>
    <ds:schemaRef ds:uri="http://purl.org/dc/elements/1.1/"/>
    <ds:schemaRef ds:uri="b68bf81a-5460-4ace-a9a4-ddbd8aa79100"/>
    <ds:schemaRef ds:uri="170cdf73-e66a-47c4-b285-7fb3501346b7"/>
    <ds:schemaRef ds:uri="http://schemas.microsoft.com/office/2006/metadata/properties"/>
  </ds:schemaRefs>
</ds:datastoreItem>
</file>

<file path=customXml/itemProps3.xml><?xml version="1.0" encoding="utf-8"?>
<ds:datastoreItem xmlns:ds="http://schemas.openxmlformats.org/officeDocument/2006/customXml" ds:itemID="{BD01FF79-5871-480F-88D7-6398A3AABE15}">
  <ds:schemaRefs>
    <ds:schemaRef ds:uri="http://schemas.microsoft.com/sharepoint/events"/>
  </ds:schemaRefs>
</ds:datastoreItem>
</file>

<file path=customXml/itemProps4.xml><?xml version="1.0" encoding="utf-8"?>
<ds:datastoreItem xmlns:ds="http://schemas.openxmlformats.org/officeDocument/2006/customXml" ds:itemID="{F0841F07-ABAF-461E-B03A-908BDF0AB6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cdf73-e66a-47c4-b285-7fb3501346b7"/>
    <ds:schemaRef ds:uri="2f6a910d-138e-42c1-8e8a-320c1b7cf3f7"/>
    <ds:schemaRef ds:uri="b68bf81a-5460-4ace-a9a4-ddbd8aa791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SystemParameters</vt:lpstr>
      <vt:lpstr>SpectralResolution</vt:lpstr>
      <vt:lpstr>MuellerMat_ManufGratingFinal</vt:lpstr>
      <vt:lpstr>SpectralSmile</vt:lpstr>
      <vt:lpstr>Dispersion</vt:lpstr>
      <vt:lpstr>Camera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Brenny, B.J.M. (Benjamin)</dc:creator>
  <cp:keywords/>
  <dc:description/>
  <cp:lastModifiedBy>Mazarakis, G. (Giorgos)</cp:lastModifiedBy>
  <cp:revision/>
  <dcterms:created xsi:type="dcterms:W3CDTF">2015-06-05T18:17:20Z</dcterms:created>
  <dcterms:modified xsi:type="dcterms:W3CDTF">2024-10-02T11:01:37Z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0x010100A35317DCC28344A7B82488658A034A5C0100875E806CA0B31F4C9DC35499D525999D</vt:lpwstr>
  </property>
  <property fmtid="{D5CDD505-2E9C-101B-9397-08002B2CF9AE}" pid="3" name="_dlc_DocIdItemGuid">
    <vt:lpwstr>40e23332-f920-46ef-9996-72605ac8d74a</vt:lpwstr>
  </property>
  <property fmtid="{D5CDD505-2E9C-101B-9397-08002B2CF9AE}" pid="4" name="lca20d149a844688b6abf34073d5c21d">
    <vt:lpwstr/>
  </property>
  <property fmtid="{D5CDD505-2E9C-101B-9397-08002B2CF9AE}" pid="5" name="MediaServiceImageTags">
    <vt:lpwstr/>
  </property>
  <property fmtid="{D5CDD505-2E9C-101B-9397-08002B2CF9AE}" pid="6" name="cf581d8792c646118aad2c2c4ecdfa8c">
    <vt:lpwstr/>
  </property>
  <property fmtid="{D5CDD505-2E9C-101B-9397-08002B2CF9AE}" pid="7" name="bac4ab11065f4f6c809c820c57e320e5">
    <vt:lpwstr/>
  </property>
  <property fmtid="{D5CDD505-2E9C-101B-9397-08002B2CF9AE}" pid="8" name="TaxCatchAll">
    <vt:lpwstr/>
  </property>
  <property fmtid="{D5CDD505-2E9C-101B-9397-08002B2CF9AE}" pid="9" name="TNOC_DocumentType">
    <vt:lpwstr/>
  </property>
  <property fmtid="{D5CDD505-2E9C-101B-9397-08002B2CF9AE}" pid="10" name="TNOC_ClusterType">
    <vt:lpwstr>1;#Project|fa11c4c9-105f-402c-bb40-9a56b4989397</vt:lpwstr>
  </property>
  <property fmtid="{D5CDD505-2E9C-101B-9397-08002B2CF9AE}" pid="11" name="TNOC_DocumentCategory">
    <vt:lpwstr/>
  </property>
  <property fmtid="{D5CDD505-2E9C-101B-9397-08002B2CF9AE}" pid="12" name="TNOC_DocumentSetType">
    <vt:lpwstr/>
  </property>
  <property fmtid="{D5CDD505-2E9C-101B-9397-08002B2CF9AE}" pid="13" name="n2a7a23bcc2241cb9261f9a914c7c1bb">
    <vt:lpwstr/>
  </property>
  <property fmtid="{D5CDD505-2E9C-101B-9397-08002B2CF9AE}" pid="14" name="h15fbb78f4cb41d290e72f301ea2865f">
    <vt:lpwstr/>
  </property>
  <property fmtid="{D5CDD505-2E9C-101B-9397-08002B2CF9AE}" pid="15" name="TNOC_DocumentClassification">
    <vt:lpwstr>5;#TNO Internal|1a23c89f-ef54-4907-86fd-8242403ff722</vt:lpwstr>
  </property>
</Properties>
</file>