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gomez/Dropbox/RBLAC/SDG Value Chain/Seguimiento Paises/"/>
    </mc:Choice>
  </mc:AlternateContent>
  <xr:revisionPtr revIDLastSave="0" documentId="13_ncr:1_{FA595409-5DAA-3A4E-A821-036A601543DA}" xr6:coauthVersionLast="47" xr6:coauthVersionMax="47" xr10:uidLastSave="{00000000-0000-0000-0000-000000000000}"/>
  <bookViews>
    <workbookView xWindow="0" yWindow="500" windowWidth="28800" windowHeight="16860" xr2:uid="{47882285-04D2-459A-BF33-52F9622D21CB}"/>
  </bookViews>
  <sheets>
    <sheet name="Tabla dinamica resumen" sheetId="5" r:id="rId1"/>
    <sheet name="Matriz resultados Compilada" sheetId="1" r:id="rId2"/>
    <sheet name="Sheet1" sheetId="2" state="hidden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D34" i="1"/>
  <c r="C34" i="1"/>
  <c r="D32" i="1"/>
  <c r="D31" i="1"/>
  <c r="D30" i="1"/>
  <c r="D29" i="1"/>
  <c r="D28" i="1"/>
  <c r="D27" i="1"/>
  <c r="D26" i="1"/>
  <c r="D25" i="1"/>
  <c r="D24" i="1"/>
  <c r="D23" i="1"/>
  <c r="D19" i="1"/>
  <c r="D17" i="1"/>
  <c r="D15" i="1"/>
  <c r="D14" i="1"/>
  <c r="E17" i="1"/>
  <c r="F17" i="1" s="1"/>
  <c r="E16" i="1"/>
  <c r="F16" i="1" s="1"/>
  <c r="E22" i="1"/>
  <c r="F22" i="1" s="1"/>
  <c r="E21" i="1"/>
  <c r="F21" i="1" s="1"/>
  <c r="E20" i="1"/>
  <c r="E19" i="1"/>
  <c r="F19" i="1" s="1"/>
  <c r="E18" i="1"/>
  <c r="F18" i="1" s="1"/>
  <c r="D18" i="1" l="1"/>
  <c r="F20" i="1"/>
  <c r="D20" i="1" s="1"/>
  <c r="D21" i="1"/>
  <c r="D22" i="1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tc={58138A67-D4B9-E24F-B5AA-56183B50768E}</author>
  </authors>
  <commentList>
    <comment ref="B27" authorId="0" shapeId="0" xr:uid="{58138A67-D4B9-E24F-B5AA-56183B50768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realizó una adaptación de la metodología de Creciendo con su Negocio a "Raíces para su Negocio". El objetivo de la metodología era impulsar el desarrollo y puesta en marcha de nuevos emprendimientos
Entre los principales resultados, se busca el desarrollo de un modelo de negocio resiliente, el plan de mercadeo y el plan de implementación del negocio (potenciales encadenamientos productivos).</t>
      </text>
    </comment>
  </commentList>
</comments>
</file>

<file path=xl/sharedStrings.xml><?xml version="1.0" encoding="utf-8"?>
<sst xmlns="http://schemas.openxmlformats.org/spreadsheetml/2006/main" count="167" uniqueCount="110">
  <si>
    <t>METODOLOGÍA</t>
  </si>
  <si>
    <t>Desarrollo de Proveedores</t>
  </si>
  <si>
    <t xml:space="preserve">Creciendo Con Su Negocio </t>
  </si>
  <si>
    <t>Iniciando Con Su Negocio</t>
  </si>
  <si>
    <t>En Marcha</t>
  </si>
  <si>
    <t>En Marcha Digital</t>
  </si>
  <si>
    <t>Agricultura y ganadería</t>
  </si>
  <si>
    <t>Pesca</t>
  </si>
  <si>
    <t>Artesanías</t>
  </si>
  <si>
    <t>Turismo</t>
  </si>
  <si>
    <t>Comercio/venta minorista</t>
  </si>
  <si>
    <t>Otros por favor especificar en comentarios</t>
  </si>
  <si>
    <t>Otra, por favor especificar adaptación en comentarios</t>
  </si>
  <si>
    <t>Número de empresas participantes</t>
  </si>
  <si>
    <t>País</t>
  </si>
  <si>
    <t>Argentina </t>
  </si>
  <si>
    <t>Barbados y el Caribe Oriental</t>
  </si>
  <si>
    <t>Belice</t>
  </si>
  <si>
    <t>Bolivia</t>
  </si>
  <si>
    <t>Brasil</t>
  </si>
  <si>
    <t>Chile</t>
  </si>
  <si>
    <t>Colombia</t>
  </si>
  <si>
    <t>Costa Rica</t>
  </si>
  <si>
    <t>Cuba</t>
  </si>
  <si>
    <t>Ecuador</t>
  </si>
  <si>
    <t>El Salvador</t>
  </si>
  <si>
    <t>Guatemala</t>
  </si>
  <si>
    <t>Guyana</t>
  </si>
  <si>
    <t>Guyana Francesa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</si>
  <si>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</si>
  <si>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</si>
  <si>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</si>
  <si>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</si>
  <si>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</si>
  <si>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</si>
  <si>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</si>
  <si>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</si>
  <si>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República Dominicana</t>
  </si>
  <si>
    <t>Suriname</t>
  </si>
  <si>
    <t>Uruguay</t>
  </si>
  <si>
    <t>Venezuela</t>
  </si>
  <si>
    <t>Albania</t>
  </si>
  <si>
    <t>Botswana</t>
  </si>
  <si>
    <t>Pakistan</t>
  </si>
  <si>
    <t>Contraparte/Aliado</t>
  </si>
  <si>
    <t>Periodo Reporte</t>
  </si>
  <si>
    <t>Junio 2022 - Junio 2023</t>
  </si>
  <si>
    <t>Actividad económica</t>
  </si>
  <si>
    <t>Links relevantes</t>
  </si>
  <si>
    <t>Programa ODS Cadenas de Valor</t>
  </si>
  <si>
    <t>Matriz de resultados</t>
  </si>
  <si>
    <t>Confecciones, alimentos y bebidas</t>
  </si>
  <si>
    <t>USAID</t>
  </si>
  <si>
    <t>Industrias manufactureras y servicios de transporte aéreo</t>
  </si>
  <si>
    <t xml:space="preserve"> Café, aloe-vera y derivados, panela, frutales, leche y turismo comunitario</t>
  </si>
  <si>
    <t>Conquito</t>
  </si>
  <si>
    <t>https://www.undp.org/es/ecuador/comunicados-de-prensa/144-familias-productoras-de-alimentos-en-quito-fortalecen-capacidades-de-gestion-productiva
https://www.undp.org/es/ecuador/news/110-familias-productoras-de-zonas-rurales-de-quito-mejoran-sus-perspectivas-con-la-metodolog%C3%ADa-%E2%80%98creciendo-con-su-negocio%E2%80%99</t>
  </si>
  <si>
    <t xml:space="preserve">Lácteros, hortalizas y frutas </t>
  </si>
  <si>
    <t>https://www.undp.org/es/ecuador/noticias/13-organizaciones-proveedoras-fortalecen-las-relaciones-comerciales-con-2-importantes-empresas-ancla-del-ecuador-0</t>
  </si>
  <si>
    <t>Epico</t>
  </si>
  <si>
    <t>https://www.undp.org/es/ecuador/news/guayaquilenmarcha-culmina-su-segunda-edici%C3%B3n-impulsando-500-negocios</t>
  </si>
  <si>
    <t>https://www.undp.org/es/ecuador/noticias/511-micro-negocios-de-quito-fortalecen-sus-habilidades-digitales-con-el-apoyo-del-pnud-y-conquito
https://www.youtube.com/watch?v=JO6Lp5TCJRw
https://www.youtube.com/watch?v=Q6Mijj9EQKA
https://www.youtube.com/watch?v=gi4CKEPc7K8</t>
  </si>
  <si>
    <t>Prefectura de Sucumbíos 
Donante: MPTF</t>
  </si>
  <si>
    <t>https://www.undp.org/es/ecuador/noticias/mujeres-y-jovenes-emprendedores-finalizan-programa-de-formacion-en-innovacion-y-transformacion-digital
https://www.youtube.com/watch?v=CC7XiBtU_3s</t>
  </si>
  <si>
    <t>Prefectura de Imbabura 
Donante: MPTF</t>
  </si>
  <si>
    <t>https://www.undp.org/es/ecuador/noticias/mas-de-100-mujeres-jovenes-y-personas-en-movilidad-humana-finalizan-programa-de-medios-de-vida-digitales-en-imbabura</t>
  </si>
  <si>
    <t>Municipio de Quito
Municipio de Guayaquil
Donante: Gobierno de Baleares</t>
  </si>
  <si>
    <t>https://www.undp.org/es/ecuador/noticias/medios-de-vida-sostenibles-y-digitalizacion-concluye-programa-de-medios-de-vida-dirigido-poblacion-en-movilidad-humana-y
https://www.youtube.com/watch?v=9janmy7kTjQ
https://www.youtube.com/watch?v=YnYOe0hXge8
https://www.youtube.com/watch?v=YbvP11BK9gQ</t>
  </si>
  <si>
    <t>Comercio/Ropa/Venta minorista</t>
  </si>
  <si>
    <t>https://guyanatimesgy.com/undp-launches-in-motion-pilot-project-to-boost-small-businesses-in-reg-2/</t>
  </si>
  <si>
    <t>Comercio y servicios</t>
  </si>
  <si>
    <t>Secretaría de Desarrollo Sustentable (SEDESU) del Municipio de Querétaro (contraparte) y Fundación Wadhwani (aliado)</t>
  </si>
  <si>
    <t>https://www.undp.org/es/mexico/noticias/pnud-fundacion-wadhwani-y-la-sedesu-del-municipio-de-queretaro-contribuyen-la-inclusion-financiera-y-digitalizacion-de-35</t>
  </si>
  <si>
    <t>Emprendimientos (servicios, comercio e industria)</t>
  </si>
  <si>
    <t>Unidad de Ambiente, Energía y Resiliencia del PNUD en México</t>
  </si>
  <si>
    <t>https://www.undp.org/es/mexico/estocolmo50-en-mexico/concurso-soluciones-para-la-transformacion</t>
  </si>
  <si>
    <t>Programa de mentoría y acompañamiento para las iniciativas ganadoras del concurso "Solucionespara la transformación hacia un planeta sano", en el marco de Estocolmo+50</t>
  </si>
  <si>
    <t>Cacao, ganadería, artesanía, ecoturismo</t>
  </si>
  <si>
    <t>Proyecto: Paisajes Productivos Sostenibles - PPS, Global Environment Fund - GEF, Ministerio del Ambiente - MINAM, Ministerio de Desarrollo Agrario y Rural - MIDAGRI, AGRORURAL, DEVIDA</t>
  </si>
  <si>
    <t>https://pnudperu.medium.com/un-chocolate-que-agrega-valor-7c696ee03371; https://www.undp.org/es/peru/noticias/el-talento-local-impulsara-los-negocios-sostenibles-de-las-comunidades-en-la-amazonia-peruana</t>
  </si>
  <si>
    <t>Cacao, actividades agropecuarias, plátano, artesanía</t>
  </si>
  <si>
    <t>Declaración Conjunta de Intención (DCI) con los Gobiernos del Reino de Noruega y la República Federal de Alemania</t>
  </si>
  <si>
    <t>https://www.undp.org/es/peru/noticias/raices-para-su-negocio-semillas-de-resiliencia-en-la-amazonia</t>
  </si>
  <si>
    <t>Raices para su negocio</t>
  </si>
  <si>
    <t>Comentarios</t>
  </si>
  <si>
    <t>Mipymes asociada al Turismo</t>
  </si>
  <si>
    <t>Centro mipymes UAPA y PUCMM</t>
  </si>
  <si>
    <t>https://www.youtube.com/watch?v=go508f2hKgM
https://www.youtube.com/watch?v=tX1Sqc2P7KI
https://www.youtube.com/watch?v=_Xqowx7bbE8&amp;t=10s</t>
  </si>
  <si>
    <t>Mipymes asociada al Turismo, comerciales, servicios y tecnologia</t>
  </si>
  <si>
    <t>Junta de Andalucia, Centro mipymes UAPA y Ministerio de Industria, Comercio y Mipymes (MICM)</t>
  </si>
  <si>
    <t xml:space="preserve">Hemos solicitado al equipo de comunicaciones de la oficina país, subir los casos de éxito de nuestro primer En Marcha en Barahona. Desde que esté arriba, les compartimos enlaces. </t>
  </si>
  <si>
    <t>Comercio, Manufactura, Servicios</t>
  </si>
  <si>
    <t>Bancamiga</t>
  </si>
  <si>
    <t>En Marcha Digital adaptada Venezuela S/protocolos COVID</t>
  </si>
  <si>
    <t>_</t>
  </si>
  <si>
    <t>Emprendimientos Dinamicos</t>
  </si>
  <si>
    <t>Textil, Calzado, metalmecanico</t>
  </si>
  <si>
    <t>Min Industrias</t>
  </si>
  <si>
    <t>https://youtu.be/j85L9-uWsp0</t>
  </si>
  <si>
    <t>Total</t>
  </si>
  <si>
    <t>Participantes Hombres</t>
  </si>
  <si>
    <t>Participantes Mujeres</t>
  </si>
  <si>
    <t>Row Labels</t>
  </si>
  <si>
    <t>Grand Total</t>
  </si>
  <si>
    <t>Sum of Número de empresas participantes</t>
  </si>
  <si>
    <t>Sum of Participantes Hombres</t>
  </si>
  <si>
    <t>Sum of Participantes Mujeres</t>
  </si>
  <si>
    <t>Total Personas participantes</t>
  </si>
  <si>
    <t>Sum of Total Personas participantes</t>
  </si>
  <si>
    <t>Tabla 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</si>
</sst>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ahoma"/>
      <family val="2"/>
    </font>
    <font>
      <sz val="14"/>
      <color rgb="FF242424"/>
      <name val="Tahoma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7"/>
      <color rgb="FF0000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2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1" applyFont="1" applyBorder="1" applyAlignment="1">
      <alignment vertical="center" wrapText="1"/>
    </xf>
    <xf numFmtId="0" fontId="6" fillId="0" borderId="1" xfId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6" fillId="0" borderId="1" xfId="1" applyBorder="1" applyAlignment="1">
      <alignment wrapText="1"/>
    </xf>
    <xf numFmtId="0" fontId="6" fillId="0" borderId="1" xfId="1" applyBorder="1" applyAlignment="1">
      <alignment horizontal="left" wrapText="1"/>
    </xf>
    <xf numFmtId="0" fontId="8" fillId="0" borderId="1" xfId="1" applyFont="1" applyBorder="1" applyAlignment="1">
      <alignment wrapText="1"/>
    </xf>
    <xf numFmtId="0" fontId="5" fillId="0" borderId="1" xfId="0" applyFont="1" applyBorder="1"/>
    <xf numFmtId="0" fontId="6" fillId="0" borderId="1" xfId="1" applyBorder="1"/>
    <xf numFmtId="0" fontId="1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  <xf numFmtId="0" fontId="5" fillId="0" borderId="1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1390302</xdr:colOff>
      <xdr:row>0</xdr:row>
      <xdr:rowOff>0</xdr:rowOff>
    </xdr:from>
    <xdr:to>
      <xdr:col>2</xdr:col>
      <xdr:colOff>87295</xdr:colOff>
      <xdr:row>3</xdr:row>
      <xdr:rowOff>82693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BCA314-9A98-254A-9501-72ECA4698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6893" y="0"/>
          <a:ext cx="1362068" cy="6792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630226</xdr:colOff>
      <xdr:row>6</xdr:row>
      <xdr:rowOff>38195</xdr:rowOff>
    </xdr:from>
    <xdr:to>
      <xdr:col>1</xdr:col>
      <xdr:colOff>1992294</xdr:colOff>
      <xdr:row>9</xdr:row>
      <xdr:rowOff>95488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F21ED7-B74F-1ADF-E9C2-2BA567A5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3534" y="38195"/>
          <a:ext cx="1362068" cy="6493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maris Herrera" id="{548400F6-EB8C-5D48-BE80-D1AF8BB1C52F}" userId="S::damaris.herrera@undp.org::77667e37-d972-4efb-901c-bd66ef9525f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z, Carla" refreshedDate="45127.468933912038" createdVersion="8" refreshedVersion="8" minRefreshableVersion="3" recordCount="19" xr:uid="{5E3C6684-FB1D-6C4F-AFC3-B9D0BD9DAEDF}">
  <cacheSource type="worksheet">
    <worksheetSource ref="A13:J32" sheet="Matriz resultados Compilada"/>
  </cacheSource>
  <cacheFields count="10">
    <cacheField name="País" numFmtId="0">
      <sharedItems count="8">
        <s v="Colombia"/>
        <s v="Ecuador"/>
        <s v="Guyana"/>
        <s v="Mexico"/>
        <s v="Peru"/>
        <s v="República Dominicana"/>
        <s v="Venezuela"/>
        <s v="Total" u="1"/>
      </sharedItems>
    </cacheField>
    <cacheField name="METODOLOGÍA" numFmtId="0">
      <sharedItems/>
    </cacheField>
    <cacheField name="Número de empresas participantes" numFmtId="0">
      <sharedItems containsSemiMixedTypes="0" containsString="0" containsNumber="1" containsInteger="1" minValue="6" maxValue="716"/>
    </cacheField>
    <cacheField name="Total Personas participantes" numFmtId="0">
      <sharedItems containsSemiMixedTypes="0" containsString="0" containsNumber="1" containsInteger="1" minValue="20" maxValue="716"/>
    </cacheField>
    <cacheField name="Participantes Hombres" numFmtId="0">
      <sharedItems containsSemiMixedTypes="0" containsString="0" containsNumber="1" containsInteger="1" minValue="2" maxValue="405"/>
    </cacheField>
    <cacheField name="Participantes Mujeres" numFmtId="0">
      <sharedItems containsSemiMixedTypes="0" containsString="0" containsNumber="1" containsInteger="1" minValue="3" maxValue="574"/>
    </cacheField>
    <cacheField name="Actividad económica" numFmtId="0">
      <sharedItems/>
    </cacheField>
    <cacheField name="Contraparte/Aliado" numFmtId="0">
      <sharedItems containsBlank="1"/>
    </cacheField>
    <cacheField name="Links relevantes" numFmtId="0">
      <sharedItems containsBlank="1" longText="1"/>
    </cacheField>
    <cacheField name="Comentari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s v="Creciendo Con Su Negocio "/>
    <n v="582"/>
    <n v="582"/>
    <n v="368"/>
    <n v="214"/>
    <s v="Confecciones, alimentos y bebidas"/>
    <s v="USAID"/>
    <m/>
    <m/>
  </r>
  <r>
    <x v="0"/>
    <s v="Desarrollo de Proveedores"/>
    <n v="20"/>
    <n v="20"/>
    <n v="17"/>
    <n v="3"/>
    <s v="Industrias manufactureras y servicios de transporte aéreo"/>
    <s v="USAID"/>
    <m/>
    <m/>
  </r>
  <r>
    <x v="1"/>
    <s v="Creciendo Con Su Negocio "/>
    <n v="10"/>
    <n v="484"/>
    <n v="276"/>
    <n v="208"/>
    <s v=" Café, aloe-vera y derivados, panela, frutales, leche y turismo comunitario"/>
    <s v="Conquito"/>
    <s v="https://www.undp.org/es/ecuador/comunicados-de-prensa/144-familias-productoras-de-alimentos-en-quito-fortalecen-capacidades-de-gestion-productiva_x000a__x000a_https://www.undp.org/es/ecuador/news/110-familias-productoras-de-zonas-rurales-de-quito-mejoran-sus-perspectivas-con-la-metodolog%C3%ADa-%E2%80%98creciendo-con-su-negocio%E2%80%99"/>
    <m/>
  </r>
  <r>
    <x v="1"/>
    <s v="Desarrollo de Proveedores"/>
    <n v="15"/>
    <n v="267"/>
    <n v="155"/>
    <n v="112"/>
    <s v="Lácteros, hortalizas y frutas "/>
    <s v="Conquito"/>
    <s v="https://www.undp.org/es/ecuador/noticias/13-organizaciones-proveedoras-fortalecen-las-relaciones-comerciales-con-2-importantes-empresas-ancla-del-ecuador-0"/>
    <m/>
  </r>
  <r>
    <x v="1"/>
    <s v="En Marcha Digital"/>
    <n v="500"/>
    <n v="500"/>
    <n v="235"/>
    <n v="265"/>
    <s v="Comercio/venta minorista"/>
    <s v="Epico"/>
    <s v="https://www.undp.org/es/ecuador/news/guayaquilenmarcha-culmina-su-segunda-edici%C3%B3n-impulsando-500-negocios"/>
    <m/>
  </r>
  <r>
    <x v="1"/>
    <s v="En Marcha Digital"/>
    <n v="511"/>
    <n v="511"/>
    <n v="204"/>
    <n v="307"/>
    <s v="Comercio/venta minorista"/>
    <s v="Conquito"/>
    <s v="https://www.undp.org/es/ecuador/noticias/511-micro-negocios-de-quito-fortalecen-sus-habilidades-digitales-con-el-apoyo-del-pnud-y-conquito_x000a__x000a_https://www.youtube.com/watch?v=JO6Lp5TCJRw_x000a_https://www.youtube.com/watch?v=Q6Mijj9EQKA_x000a_https://www.youtube.com/watch?v=gi4CKEPc7K8"/>
    <m/>
  </r>
  <r>
    <x v="1"/>
    <s v="En Marcha Digital"/>
    <n v="100"/>
    <n v="100"/>
    <n v="13"/>
    <n v="87"/>
    <s v="Comercio/venta minorista"/>
    <s v="Prefectura de Sucumbíos _x000a_Donante: MPTF"/>
    <s v="https://www.undp.org/es/ecuador/noticias/mujeres-y-jovenes-emprendedores-finalizan-programa-de-formacion-en-innovacion-y-transformacion-digital_x000a__x000a_https://www.youtube.com/watch?v=CC7XiBtU_3s"/>
    <m/>
  </r>
  <r>
    <x v="1"/>
    <s v="En Marcha Digital"/>
    <n v="100"/>
    <n v="100"/>
    <n v="9"/>
    <n v="91"/>
    <s v="Comercio/venta minorista"/>
    <s v="Prefectura de Imbabura _x000a_Donante: MPTF"/>
    <s v="https://www.undp.org/es/ecuador/noticias/mas-de-100-mujeres-jovenes-y-personas-en-movilidad-humana-finalizan-programa-de-medios-de-vida-digitales-en-imbabura"/>
    <m/>
  </r>
  <r>
    <x v="1"/>
    <s v="En Marcha Digital"/>
    <n v="100"/>
    <n v="100"/>
    <n v="19"/>
    <n v="81"/>
    <s v="Comercio/venta minorista"/>
    <s v="Municipio de Quito_x000a_Municipio de Guayaquil_x000a_Donante: Gobierno de Baleares"/>
    <s v="https://www.undp.org/es/ecuador/noticias/medios-de-vida-sostenibles-y-digitalizacion-concluye-programa-de-medios-de-vida-dirigido-poblacion-en-movilidad-humana-y_x000a__x000a_https://www.youtube.com/watch?v=9janmy7kTjQ_x000a_https://www.youtube.com/watch?v=YnYOe0hXge8_x000a_https://www.youtube.com/watch?v=YbvP11BK9gQ"/>
    <m/>
  </r>
  <r>
    <x v="2"/>
    <s v="En Marcha"/>
    <n v="20"/>
    <n v="20"/>
    <n v="12"/>
    <n v="8"/>
    <s v="Comercio/Ropa/Venta minorista"/>
    <m/>
    <s v="https://guyanatimesgy.com/undp-launches-in-motion-pilot-project-to-boost-small-businesses-in-reg-2/"/>
    <m/>
  </r>
  <r>
    <x v="3"/>
    <s v="En Marcha"/>
    <n v="35"/>
    <n v="35"/>
    <n v="15"/>
    <n v="20"/>
    <s v="Comercio y servicios"/>
    <s v="Secretaría de Desarrollo Sustentable (SEDESU) del Municipio de Querétaro (contraparte) y Fundación Wadhwani (aliado)"/>
    <s v="https://www.undp.org/es/mexico/noticias/pnud-fundacion-wadhwani-y-la-sedesu-del-municipio-de-queretaro-contribuyen-la-inclusion-financiera-y-digitalizacion-de-35"/>
    <m/>
  </r>
  <r>
    <x v="3"/>
    <s v="Otra, por favor especificar adaptación en comentarios"/>
    <n v="6"/>
    <n v="29"/>
    <n v="16"/>
    <n v="13"/>
    <s v="Emprendimientos (servicios, comercio e industria)"/>
    <s v="Unidad de Ambiente, Energía y Resiliencia del PNUD en México"/>
    <s v="https://www.undp.org/es/mexico/estocolmo50-en-mexico/concurso-soluciones-para-la-transformacion"/>
    <s v="Programa de mentoría y acompañamiento para las iniciativas ganadoras del concurso &quot;Solucionespara la transformación hacia un planeta sano&quot;, en el marco de Estocolmo+50"/>
  </r>
  <r>
    <x v="4"/>
    <s v="Creciendo Con Su Negocio "/>
    <n v="8"/>
    <n v="289"/>
    <n v="202"/>
    <n v="87"/>
    <s v="Cacao, ganadería, artesanía, ecoturismo"/>
    <s v="Proyecto: Paisajes Productivos Sostenibles - PPS, Global Environment Fund - GEF, Ministerio del Ambiente - MINAM, Ministerio de Desarrollo Agrario y Rural - MIDAGRI, AGRORURAL, DEVIDA"/>
    <s v="https://pnudperu.medium.com/un-chocolate-que-agrega-valor-7c696ee03371; https://www.undp.org/es/peru/noticias/el-talento-local-impulsara-los-negocios-sostenibles-de-las-comunidades-en-la-amazonia-peruana"/>
    <m/>
  </r>
  <r>
    <x v="4"/>
    <s v="Otra, por favor especificar adaptación en comentarios"/>
    <n v="29"/>
    <n v="673"/>
    <n v="405"/>
    <n v="268"/>
    <s v="Cacao, actividades agropecuarias, plátano, artesanía"/>
    <s v="Declaración Conjunta de Intención (DCI) con los Gobiernos del Reino de Noruega y la República Federal de Alemania"/>
    <s v="https://www.undp.org/es/peru/noticias/raices-para-su-negocio-semillas-de-resiliencia-en-la-amazonia"/>
    <s v="Raices para su negocio"/>
  </r>
  <r>
    <x v="5"/>
    <s v="En Marcha Digital"/>
    <n v="716"/>
    <n v="716"/>
    <n v="142"/>
    <n v="574"/>
    <s v="Mipymes asociada al Turismo"/>
    <s v="Centro mipymes UAPA y PUCMM"/>
    <s v="https://www.youtube.com/watch?v=go508f2hKgM_x000a__x000a_https://www.youtube.com/watch?v=tX1Sqc2P7KI_x000a__x000a_https://www.youtube.com/watch?v=_Xqowx7bbE8&amp;t=10s"/>
    <m/>
  </r>
  <r>
    <x v="5"/>
    <s v="En Marcha"/>
    <n v="35"/>
    <n v="35"/>
    <n v="15"/>
    <n v="20"/>
    <s v="Mipymes asociada al Turismo, comerciales, servicios y tecnologia"/>
    <s v="Junta de Andalucia, Centro mipymes UAPA y Ministerio de Industria, Comercio y Mipymes (MICM)"/>
    <s v="Hemos solicitado al equipo de comunicaciones de la oficina país, subir los casos de éxito de nuestro primer En Marcha en Barahona. Desde que esté arriba, les compartimos enlaces. "/>
    <m/>
  </r>
  <r>
    <x v="6"/>
    <s v="Otra, por favor especificar adaptación en comentarios"/>
    <n v="22"/>
    <n v="22"/>
    <n v="2"/>
    <n v="20"/>
    <s v="Comercio, Manufactura, Servicios"/>
    <s v="Bancamiga"/>
    <m/>
    <s v="En Marcha Digital adaptada Venezuela S/protocolos COVID"/>
  </r>
  <r>
    <x v="6"/>
    <s v="Otra, por favor especificar adaptación en comentarios"/>
    <n v="26"/>
    <n v="26"/>
    <n v="8"/>
    <n v="18"/>
    <s v="Comercio, Manufactura, Servicios"/>
    <s v="_"/>
    <m/>
    <s v="Emprendimientos Dinamicos"/>
  </r>
  <r>
    <x v="6"/>
    <s v="Desarrollo de Proveedores"/>
    <n v="76"/>
    <n v="152"/>
    <n v="61"/>
    <n v="91"/>
    <s v="Textil, Calzado, metalmecanico"/>
    <s v="Min Industrias"/>
    <s v="https://youtu.be/j85L9-uWsp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44BBD-F279-A84F-995C-28B9E577D0FB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E15" firstHeaderRow="0" firstDataRow="1" firstDataCol="1"/>
  <pivotFields count="10">
    <pivotField axis="axisRow" showAll="0">
      <items count="9">
        <item x="0"/>
        <item x="1"/>
        <item x="2"/>
        <item x="3"/>
        <item x="4"/>
        <item x="5"/>
        <item m="1" x="7"/>
        <item x="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úmero de empresas participantes" fld="2" baseField="0" baseItem="0"/>
    <dataField name="Sum of Participantes Hombres" fld="4" baseField="0" baseItem="0"/>
    <dataField name="Sum of Participantes Mujeres" fld="5" baseField="0" baseItem="0"/>
    <dataField name="Sum of Total Personas participant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7" dT="2023-07-07T15:33:50.15" personId="{548400F6-EB8C-5D48-BE80-D1AF8BB1C52F}" id="{58138A67-D4B9-E24F-B5AA-56183B50768E}">
    <text>Se realizó una adaptación de la metodología de Creciendo con su Negocio a "Raíces para su Negocio". El objetivo de la metodología era impulsar el desarrollo y puesta en marcha de nuevos emprendimientos
Entre los principales resultados, se busca el desarrollo de un modelo de negocio resiliente, el plan de mercadeo y el plan de implementación del negocio (potenciales encadenamientos productivos).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uyanatimesgy.com/undp-launches-in-motion-pilot-project-to-boost-small-businesses-in-reg-2/" TargetMode="External"/><Relationship Id="rId13" Type="http://schemas.openxmlformats.org/officeDocument/2006/relationships/hyperlink" Target="https://youtu.be/j85L9-uWsp0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www.undp.org/es/ecuador/noticias/mujeres-y-jovenes-emprendedores-finalizan-programa-de-formacion-en-innovacion-y-transformacion-digital" TargetMode="External"/><Relationship Id="rId7" Type="http://schemas.openxmlformats.org/officeDocument/2006/relationships/hyperlink" Target="https://www.undp.org/es/ecuador/news/guayaquilenmarcha-culmina-su-segunda-edici%C3%B3n-impulsando-500-negocios" TargetMode="External"/><Relationship Id="rId12" Type="http://schemas.openxmlformats.org/officeDocument/2006/relationships/hyperlink" Target="https://www.undp.org/es/peru/noticias/raices-para-su-negocio-semillas-de-resiliencia-en-la-amazonia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undp.org/es/ecuador/noticias/511-micro-negocios-de-quito-fortalecen-sus-habilidades-digitales-con-el-apoyo-del-pnud-y-conquito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undp.org/es/ecuador/noticias/13-organizaciones-proveedoras-fortalecen-las-relaciones-comerciales-con-2-importantes-empresas-ancla-del-ecuador-0" TargetMode="External"/><Relationship Id="rId6" Type="http://schemas.openxmlformats.org/officeDocument/2006/relationships/hyperlink" Target="https://www.undp.org/es/ecuador/noticias/mas-de-100-mujeres-jovenes-y-personas-en-movilidad-humana-finalizan-programa-de-medios-de-vida-digitales-en-imbabura" TargetMode="External"/><Relationship Id="rId11" Type="http://schemas.openxmlformats.org/officeDocument/2006/relationships/hyperlink" Target="https://pnudperu.medium.com/un-chocolate-que-agrega-valor-7c696ee03371" TargetMode="External"/><Relationship Id="rId5" Type="http://schemas.openxmlformats.org/officeDocument/2006/relationships/hyperlink" Target="https://www.undp.org/es/ecuador/noticias/medios-de-vida-sostenibles-y-digitalizacion-concluye-programa-de-medios-de-vida-dirigido-poblacion-en-movilidad-humana-y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s://www.undp.org/es/mexico/estocolmo50-en-mexico/concurso-soluciones-para-la-transformacion" TargetMode="External"/><Relationship Id="rId4" Type="http://schemas.openxmlformats.org/officeDocument/2006/relationships/hyperlink" Target="https://www.undp.org/es/ecuador/comunicados-de-prensa/144-familias-productoras-de-alimentos-en-quito-fortalecen-capacidades-de-gestion-productiva" TargetMode="External"/><Relationship Id="rId9" Type="http://schemas.openxmlformats.org/officeDocument/2006/relationships/hyperlink" Target="https://www.undp.org/es/mexico/noticias/pnud-fundacion-wadhwani-y-la-sedesu-del-municipio-de-queretaro-contribuyen-la-inclusion-financiera-y-digitalizacion-de-35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1ECE-EE6F-C14F-A47B-41AC8DBB9DFC}">
  <dimension ref="A2:E15"/>
  <sheetViews>
    <sheetView tabSelected="1" zoomScale="132" workbookViewId="0">
      <selection activeCell="B21" sqref="B21"/>
    </sheetView>
  </sheetViews>
  <sheetFormatPr baseColWidth="10" defaultRowHeight="15" x14ac:dyDescent="0.2"/>
  <cols>
    <col min="1" max="1" width="18.1640625" bestFit="1" customWidth="1"/>
    <col min="2" max="2" width="35" bestFit="1" customWidth="1"/>
    <col min="3" max="3" width="24.6640625" bestFit="1" customWidth="1"/>
    <col min="4" max="4" width="24.1640625" bestFit="1" customWidth="1"/>
    <col min="5" max="5" width="29" bestFit="1" customWidth="1"/>
  </cols>
  <sheetData>
    <row r="2" spans="1:5" ht="16" x14ac:dyDescent="0.2">
      <c r="A2" s="5" t="s">
        <v>49</v>
      </c>
    </row>
    <row r="3" spans="1:5" ht="16" x14ac:dyDescent="0.2">
      <c r="A3" s="5" t="s">
        <v>109</v>
      </c>
    </row>
    <row r="5" spans="1:5" x14ac:dyDescent="0.2">
      <c r="A5" s="4" t="s">
        <v>45</v>
      </c>
      <c r="B5" s="4" t="s">
        <v>46</v>
      </c>
    </row>
    <row r="7" spans="1:5" x14ac:dyDescent="0.2">
      <c r="A7" s="19" t="s">
        <v>102</v>
      </c>
      <c r="B7" t="s">
        <v>104</v>
      </c>
      <c r="C7" t="s">
        <v>105</v>
      </c>
      <c r="D7" t="s">
        <v>106</v>
      </c>
      <c r="E7" t="s">
        <v>108</v>
      </c>
    </row>
    <row r="8" spans="1:5" x14ac:dyDescent="0.2">
      <c r="A8" s="20" t="s">
        <v>21</v>
      </c>
      <c r="B8" s="22">
        <v>602</v>
      </c>
      <c r="C8" s="22">
        <v>385</v>
      </c>
      <c r="D8" s="22">
        <v>217</v>
      </c>
      <c r="E8" s="22">
        <v>602</v>
      </c>
    </row>
    <row r="9" spans="1:5" x14ac:dyDescent="0.2">
      <c r="A9" s="20" t="s">
        <v>24</v>
      </c>
      <c r="B9" s="22">
        <v>1336</v>
      </c>
      <c r="C9" s="22">
        <v>911</v>
      </c>
      <c r="D9" s="22">
        <v>1151</v>
      </c>
      <c r="E9" s="22">
        <v>2062</v>
      </c>
    </row>
    <row r="10" spans="1:5" x14ac:dyDescent="0.2">
      <c r="A10" s="20" t="s">
        <v>27</v>
      </c>
      <c r="B10" s="22">
        <v>20</v>
      </c>
      <c r="C10" s="22">
        <v>12</v>
      </c>
      <c r="D10" s="22">
        <v>8</v>
      </c>
      <c r="E10" s="22">
        <v>20</v>
      </c>
    </row>
    <row r="11" spans="1:5" x14ac:dyDescent="0.2">
      <c r="A11" s="20" t="s">
        <v>32</v>
      </c>
      <c r="B11" s="22">
        <v>41</v>
      </c>
      <c r="C11" s="22">
        <v>31</v>
      </c>
      <c r="D11" s="22">
        <v>33</v>
      </c>
      <c r="E11" s="22">
        <v>64</v>
      </c>
    </row>
    <row r="12" spans="1:5" x14ac:dyDescent="0.2">
      <c r="A12" s="20" t="s">
        <v>36</v>
      </c>
      <c r="B12" s="22">
        <v>37</v>
      </c>
      <c r="C12" s="22">
        <v>607</v>
      </c>
      <c r="D12" s="22">
        <v>355</v>
      </c>
      <c r="E12" s="22">
        <v>962</v>
      </c>
    </row>
    <row r="13" spans="1:5" x14ac:dyDescent="0.2">
      <c r="A13" s="20" t="s">
        <v>37</v>
      </c>
      <c r="B13" s="22">
        <v>751</v>
      </c>
      <c r="C13" s="22">
        <v>157</v>
      </c>
      <c r="D13" s="22">
        <v>594</v>
      </c>
      <c r="E13" s="22">
        <v>751</v>
      </c>
    </row>
    <row r="14" spans="1:5" x14ac:dyDescent="0.2">
      <c r="A14" s="20" t="s">
        <v>40</v>
      </c>
      <c r="B14" s="22">
        <v>124</v>
      </c>
      <c r="C14" s="22">
        <v>71</v>
      </c>
      <c r="D14" s="22">
        <v>129</v>
      </c>
      <c r="E14" s="22">
        <v>200</v>
      </c>
    </row>
    <row r="15" spans="1:5" x14ac:dyDescent="0.2">
      <c r="A15" s="20" t="s">
        <v>103</v>
      </c>
      <c r="B15" s="22">
        <v>2911</v>
      </c>
      <c r="C15" s="22">
        <v>2174</v>
      </c>
      <c r="D15" s="22">
        <v>2487</v>
      </c>
      <c r="E15" s="22">
        <v>4661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FA3-4A85-4AF1-BCDE-8CFD170D2FBD}">
  <dimension ref="A1:J34"/>
  <sheetViews>
    <sheetView showGridLines="0" topLeftCell="A7" zoomScale="133" workbookViewId="0">
      <selection activeCell="D28" sqref="D28"/>
    </sheetView>
  </sheetViews>
  <sheetFormatPr baseColWidth="10" defaultColWidth="10.83203125" defaultRowHeight="15" x14ac:dyDescent="0.2"/>
  <cols>
    <col min="1" max="1" width="21.33203125" customWidth="1"/>
    <col min="2" max="2" width="36.83203125" customWidth="1"/>
    <col min="3" max="4" width="17.1640625" style="24" customWidth="1"/>
    <col min="5" max="5" width="15.1640625" style="24" customWidth="1"/>
    <col min="6" max="6" width="16.1640625" style="24" customWidth="1"/>
    <col min="7" max="7" width="30" customWidth="1"/>
    <col min="8" max="8" width="27.83203125" customWidth="1"/>
    <col min="9" max="9" width="54.6640625" customWidth="1"/>
    <col min="10" max="10" width="24" customWidth="1"/>
  </cols>
  <sheetData>
    <row r="1" spans="1:10" hidden="1" x14ac:dyDescent="0.2">
      <c r="B1" t="s">
        <v>1</v>
      </c>
      <c r="G1" t="s">
        <v>6</v>
      </c>
    </row>
    <row r="2" spans="1:10" hidden="1" x14ac:dyDescent="0.2">
      <c r="B2" t="s">
        <v>2</v>
      </c>
      <c r="G2" t="s">
        <v>7</v>
      </c>
    </row>
    <row r="3" spans="1:10" hidden="1" x14ac:dyDescent="0.2">
      <c r="B3" t="s">
        <v>3</v>
      </c>
      <c r="G3" t="s">
        <v>8</v>
      </c>
    </row>
    <row r="4" spans="1:10" hidden="1" x14ac:dyDescent="0.2">
      <c r="B4" t="s">
        <v>4</v>
      </c>
      <c r="G4" t="s">
        <v>9</v>
      </c>
    </row>
    <row r="5" spans="1:10" hidden="1" x14ac:dyDescent="0.2">
      <c r="B5" t="s">
        <v>5</v>
      </c>
      <c r="G5" t="s">
        <v>10</v>
      </c>
    </row>
    <row r="6" spans="1:10" hidden="1" x14ac:dyDescent="0.2">
      <c r="B6" t="s">
        <v>12</v>
      </c>
      <c r="G6" t="s">
        <v>11</v>
      </c>
    </row>
    <row r="8" spans="1:10" ht="16" x14ac:dyDescent="0.2">
      <c r="A8" s="5" t="s">
        <v>49</v>
      </c>
    </row>
    <row r="9" spans="1:10" ht="16" x14ac:dyDescent="0.2">
      <c r="A9" s="5" t="s">
        <v>50</v>
      </c>
    </row>
    <row r="11" spans="1:10" x14ac:dyDescent="0.2">
      <c r="A11" s="4" t="s">
        <v>45</v>
      </c>
      <c r="B11" s="4" t="s">
        <v>46</v>
      </c>
    </row>
    <row r="13" spans="1:10" s="21" customFormat="1" ht="47" customHeight="1" x14ac:dyDescent="0.2">
      <c r="A13" s="18" t="s">
        <v>14</v>
      </c>
      <c r="B13" s="18" t="s">
        <v>0</v>
      </c>
      <c r="C13" s="25" t="s">
        <v>13</v>
      </c>
      <c r="D13" s="25" t="s">
        <v>107</v>
      </c>
      <c r="E13" s="26" t="s">
        <v>100</v>
      </c>
      <c r="F13" s="26" t="s">
        <v>101</v>
      </c>
      <c r="G13" s="18" t="s">
        <v>47</v>
      </c>
      <c r="H13" s="18" t="s">
        <v>44</v>
      </c>
      <c r="I13" s="18" t="s">
        <v>48</v>
      </c>
      <c r="J13" s="18" t="s">
        <v>84</v>
      </c>
    </row>
    <row r="14" spans="1:10" ht="23" customHeight="1" x14ac:dyDescent="0.2">
      <c r="A14" s="1" t="s">
        <v>21</v>
      </c>
      <c r="B14" s="1" t="s">
        <v>2</v>
      </c>
      <c r="C14" s="8">
        <v>582</v>
      </c>
      <c r="D14" s="8">
        <f>+E14+F14</f>
        <v>582</v>
      </c>
      <c r="E14" s="8">
        <v>368</v>
      </c>
      <c r="F14" s="8">
        <v>214</v>
      </c>
      <c r="G14" s="1" t="s">
        <v>51</v>
      </c>
      <c r="H14" s="1" t="s">
        <v>52</v>
      </c>
      <c r="I14" s="1"/>
      <c r="J14" s="1"/>
    </row>
    <row r="15" spans="1:10" ht="22" customHeight="1" x14ac:dyDescent="0.2">
      <c r="A15" s="1" t="s">
        <v>21</v>
      </c>
      <c r="B15" s="1" t="s">
        <v>1</v>
      </c>
      <c r="C15" s="8">
        <v>20</v>
      </c>
      <c r="D15" s="8">
        <f t="shared" ref="D15:D32" si="0">+E15+F15</f>
        <v>20</v>
      </c>
      <c r="E15" s="8">
        <v>17</v>
      </c>
      <c r="F15" s="8">
        <v>3</v>
      </c>
      <c r="G15" s="1" t="s">
        <v>53</v>
      </c>
      <c r="H15" s="1" t="s">
        <v>52</v>
      </c>
      <c r="I15" s="1"/>
      <c r="J15" s="1"/>
    </row>
    <row r="16" spans="1:10" ht="55" x14ac:dyDescent="0.2">
      <c r="A16" s="6" t="s">
        <v>24</v>
      </c>
      <c r="B16" s="6" t="s">
        <v>2</v>
      </c>
      <c r="C16" s="7">
        <v>10</v>
      </c>
      <c r="D16" s="8">
        <f t="shared" si="0"/>
        <v>484</v>
      </c>
      <c r="E16" s="8">
        <f>+ROUND(484*0.57,0)</f>
        <v>276</v>
      </c>
      <c r="F16" s="8">
        <f>484-E16</f>
        <v>208</v>
      </c>
      <c r="G16" s="6" t="s">
        <v>54</v>
      </c>
      <c r="H16" s="7" t="s">
        <v>55</v>
      </c>
      <c r="I16" s="9" t="s">
        <v>56</v>
      </c>
      <c r="J16" s="1"/>
    </row>
    <row r="17" spans="1:10" ht="29" customHeight="1" x14ac:dyDescent="0.2">
      <c r="A17" s="6" t="s">
        <v>24</v>
      </c>
      <c r="B17" s="6" t="s">
        <v>1</v>
      </c>
      <c r="C17" s="7">
        <v>15</v>
      </c>
      <c r="D17" s="8">
        <f t="shared" si="0"/>
        <v>267</v>
      </c>
      <c r="E17" s="8">
        <f>+ROUND(267*0.58,0)</f>
        <v>155</v>
      </c>
      <c r="F17" s="8">
        <f>267-E17</f>
        <v>112</v>
      </c>
      <c r="G17" s="6" t="s">
        <v>57</v>
      </c>
      <c r="H17" s="7" t="s">
        <v>55</v>
      </c>
      <c r="I17" s="9" t="s">
        <v>58</v>
      </c>
      <c r="J17" s="1"/>
    </row>
    <row r="18" spans="1:10" ht="22" x14ac:dyDescent="0.2">
      <c r="A18" s="6" t="s">
        <v>24</v>
      </c>
      <c r="B18" s="6" t="s">
        <v>5</v>
      </c>
      <c r="C18" s="7">
        <v>500</v>
      </c>
      <c r="D18" s="8">
        <f t="shared" si="0"/>
        <v>500</v>
      </c>
      <c r="E18" s="8">
        <f>+ROUND(C18*0.47,0)</f>
        <v>235</v>
      </c>
      <c r="F18" s="8">
        <f t="shared" ref="F18:F22" si="1">+C18-E18</f>
        <v>265</v>
      </c>
      <c r="G18" s="6" t="s">
        <v>10</v>
      </c>
      <c r="H18" s="7" t="s">
        <v>59</v>
      </c>
      <c r="I18" s="9" t="s">
        <v>60</v>
      </c>
      <c r="J18" s="1"/>
    </row>
    <row r="19" spans="1:10" ht="66" x14ac:dyDescent="0.2">
      <c r="A19" s="6" t="s">
        <v>24</v>
      </c>
      <c r="B19" s="6" t="s">
        <v>5</v>
      </c>
      <c r="C19" s="7">
        <v>511</v>
      </c>
      <c r="D19" s="8">
        <f t="shared" si="0"/>
        <v>511</v>
      </c>
      <c r="E19" s="8">
        <f>+ROUND(C19*0.4,0)</f>
        <v>204</v>
      </c>
      <c r="F19" s="8">
        <f t="shared" si="1"/>
        <v>307</v>
      </c>
      <c r="G19" s="6" t="s">
        <v>10</v>
      </c>
      <c r="H19" s="7" t="s">
        <v>55</v>
      </c>
      <c r="I19" s="9" t="s">
        <v>61</v>
      </c>
      <c r="J19" s="1"/>
    </row>
    <row r="20" spans="1:10" ht="44" x14ac:dyDescent="0.2">
      <c r="A20" s="6" t="s">
        <v>24</v>
      </c>
      <c r="B20" s="6" t="s">
        <v>5</v>
      </c>
      <c r="C20" s="7">
        <v>100</v>
      </c>
      <c r="D20" s="8">
        <f t="shared" si="0"/>
        <v>100</v>
      </c>
      <c r="E20" s="8">
        <f>+ROUND(C20*0.13,0)</f>
        <v>13</v>
      </c>
      <c r="F20" s="8">
        <f t="shared" si="1"/>
        <v>87</v>
      </c>
      <c r="G20" s="6" t="s">
        <v>10</v>
      </c>
      <c r="H20" s="7" t="s">
        <v>62</v>
      </c>
      <c r="I20" s="9" t="s">
        <v>63</v>
      </c>
      <c r="J20" s="1"/>
    </row>
    <row r="21" spans="1:10" ht="32" x14ac:dyDescent="0.2">
      <c r="A21" s="6" t="s">
        <v>24</v>
      </c>
      <c r="B21" s="6" t="s">
        <v>5</v>
      </c>
      <c r="C21" s="7">
        <v>100</v>
      </c>
      <c r="D21" s="8">
        <f t="shared" si="0"/>
        <v>100</v>
      </c>
      <c r="E21" s="8">
        <f>+ROUND(C21*0.09,0)</f>
        <v>9</v>
      </c>
      <c r="F21" s="8">
        <f t="shared" si="1"/>
        <v>91</v>
      </c>
      <c r="G21" s="6" t="s">
        <v>10</v>
      </c>
      <c r="H21" s="7" t="s">
        <v>64</v>
      </c>
      <c r="I21" s="9" t="s">
        <v>65</v>
      </c>
      <c r="J21" s="1"/>
    </row>
    <row r="22" spans="1:10" ht="66" x14ac:dyDescent="0.2">
      <c r="A22" s="6" t="s">
        <v>24</v>
      </c>
      <c r="B22" s="6" t="s">
        <v>5</v>
      </c>
      <c r="C22" s="7">
        <v>100</v>
      </c>
      <c r="D22" s="8">
        <f t="shared" si="0"/>
        <v>100</v>
      </c>
      <c r="E22" s="8">
        <f>+ROUND(C22*0.19,0)</f>
        <v>19</v>
      </c>
      <c r="F22" s="8">
        <f t="shared" si="1"/>
        <v>81</v>
      </c>
      <c r="G22" s="6" t="s">
        <v>10</v>
      </c>
      <c r="H22" s="7" t="s">
        <v>66</v>
      </c>
      <c r="I22" s="9" t="s">
        <v>67</v>
      </c>
      <c r="J22" s="1"/>
    </row>
    <row r="23" spans="1:10" ht="32" x14ac:dyDescent="0.2">
      <c r="A23" s="1" t="s">
        <v>27</v>
      </c>
      <c r="B23" s="1" t="s">
        <v>4</v>
      </c>
      <c r="C23" s="8">
        <v>20</v>
      </c>
      <c r="D23" s="8">
        <f t="shared" si="0"/>
        <v>20</v>
      </c>
      <c r="E23" s="8">
        <v>12</v>
      </c>
      <c r="F23" s="8">
        <v>8</v>
      </c>
      <c r="G23" s="6" t="s">
        <v>68</v>
      </c>
      <c r="H23" s="6"/>
      <c r="I23" s="10" t="s">
        <v>69</v>
      </c>
      <c r="J23" s="1"/>
    </row>
    <row r="24" spans="1:10" ht="80" x14ac:dyDescent="0.2">
      <c r="A24" s="11" t="s">
        <v>32</v>
      </c>
      <c r="B24" s="6" t="s">
        <v>4</v>
      </c>
      <c r="C24" s="7">
        <v>35</v>
      </c>
      <c r="D24" s="8">
        <f t="shared" si="0"/>
        <v>35</v>
      </c>
      <c r="E24" s="7">
        <v>15</v>
      </c>
      <c r="F24" s="7">
        <v>20</v>
      </c>
      <c r="G24" s="6" t="s">
        <v>70</v>
      </c>
      <c r="H24" s="6" t="s">
        <v>71</v>
      </c>
      <c r="I24" s="10" t="s">
        <v>72</v>
      </c>
      <c r="J24" s="6"/>
    </row>
    <row r="25" spans="1:10" ht="54" customHeight="1" x14ac:dyDescent="0.2">
      <c r="A25" s="11" t="s">
        <v>32</v>
      </c>
      <c r="B25" s="6" t="s">
        <v>12</v>
      </c>
      <c r="C25" s="7">
        <v>6</v>
      </c>
      <c r="D25" s="8">
        <f t="shared" si="0"/>
        <v>29</v>
      </c>
      <c r="E25" s="7">
        <v>16</v>
      </c>
      <c r="F25" s="7">
        <v>13</v>
      </c>
      <c r="G25" s="6" t="s">
        <v>73</v>
      </c>
      <c r="H25" s="6" t="s">
        <v>74</v>
      </c>
      <c r="I25" s="10" t="s">
        <v>75</v>
      </c>
      <c r="J25" s="6" t="s">
        <v>76</v>
      </c>
    </row>
    <row r="26" spans="1:10" ht="112" x14ac:dyDescent="0.2">
      <c r="A26" s="12" t="s">
        <v>36</v>
      </c>
      <c r="B26" s="12" t="s">
        <v>2</v>
      </c>
      <c r="C26" s="27">
        <v>8</v>
      </c>
      <c r="D26" s="8">
        <f t="shared" si="0"/>
        <v>289</v>
      </c>
      <c r="E26" s="27">
        <v>202</v>
      </c>
      <c r="F26" s="27">
        <v>87</v>
      </c>
      <c r="G26" s="12" t="s">
        <v>77</v>
      </c>
      <c r="H26" s="12" t="s">
        <v>78</v>
      </c>
      <c r="I26" s="13" t="s">
        <v>79</v>
      </c>
      <c r="J26" s="1"/>
    </row>
    <row r="27" spans="1:10" ht="64" x14ac:dyDescent="0.2">
      <c r="A27" s="12" t="s">
        <v>36</v>
      </c>
      <c r="B27" s="12" t="s">
        <v>12</v>
      </c>
      <c r="C27" s="27">
        <v>29</v>
      </c>
      <c r="D27" s="8">
        <f t="shared" si="0"/>
        <v>673</v>
      </c>
      <c r="E27" s="27">
        <v>405</v>
      </c>
      <c r="F27" s="27">
        <v>268</v>
      </c>
      <c r="G27" s="12" t="s">
        <v>80</v>
      </c>
      <c r="H27" s="12" t="s">
        <v>81</v>
      </c>
      <c r="I27" s="13" t="s">
        <v>82</v>
      </c>
      <c r="J27" s="12" t="s">
        <v>83</v>
      </c>
    </row>
    <row r="28" spans="1:10" ht="80" x14ac:dyDescent="0.2">
      <c r="A28" s="1" t="s">
        <v>37</v>
      </c>
      <c r="B28" s="1" t="s">
        <v>5</v>
      </c>
      <c r="C28" s="8">
        <v>716</v>
      </c>
      <c r="D28" s="8">
        <f t="shared" si="0"/>
        <v>716</v>
      </c>
      <c r="E28" s="8">
        <v>142</v>
      </c>
      <c r="F28" s="8">
        <v>574</v>
      </c>
      <c r="G28" s="1" t="s">
        <v>85</v>
      </c>
      <c r="H28" s="1" t="s">
        <v>86</v>
      </c>
      <c r="I28" s="14" t="s">
        <v>87</v>
      </c>
      <c r="J28" s="1"/>
    </row>
    <row r="29" spans="1:10" ht="64" x14ac:dyDescent="0.2">
      <c r="A29" s="1" t="s">
        <v>37</v>
      </c>
      <c r="B29" s="1" t="s">
        <v>4</v>
      </c>
      <c r="C29" s="8">
        <v>35</v>
      </c>
      <c r="D29" s="8">
        <f t="shared" si="0"/>
        <v>35</v>
      </c>
      <c r="E29" s="8">
        <v>15</v>
      </c>
      <c r="F29" s="8">
        <v>20</v>
      </c>
      <c r="G29" s="12" t="s">
        <v>88</v>
      </c>
      <c r="H29" s="12" t="s">
        <v>89</v>
      </c>
      <c r="I29" s="15" t="s">
        <v>90</v>
      </c>
      <c r="J29" s="1"/>
    </row>
    <row r="30" spans="1:10" x14ac:dyDescent="0.2">
      <c r="A30" s="16" t="s">
        <v>40</v>
      </c>
      <c r="B30" s="16" t="s">
        <v>12</v>
      </c>
      <c r="C30" s="28">
        <v>22</v>
      </c>
      <c r="D30" s="8">
        <f t="shared" si="0"/>
        <v>22</v>
      </c>
      <c r="E30" s="28">
        <v>2</v>
      </c>
      <c r="F30" s="28">
        <v>20</v>
      </c>
      <c r="G30" s="16" t="s">
        <v>91</v>
      </c>
      <c r="H30" s="16" t="s">
        <v>92</v>
      </c>
      <c r="I30" s="16"/>
      <c r="J30" s="16" t="s">
        <v>93</v>
      </c>
    </row>
    <row r="31" spans="1:10" x14ac:dyDescent="0.2">
      <c r="A31" s="16" t="s">
        <v>40</v>
      </c>
      <c r="B31" s="16" t="s">
        <v>12</v>
      </c>
      <c r="C31" s="28">
        <v>26</v>
      </c>
      <c r="D31" s="8">
        <f t="shared" si="0"/>
        <v>26</v>
      </c>
      <c r="E31" s="28">
        <v>8</v>
      </c>
      <c r="F31" s="28">
        <v>18</v>
      </c>
      <c r="G31" s="16" t="s">
        <v>91</v>
      </c>
      <c r="H31" s="16" t="s">
        <v>94</v>
      </c>
      <c r="I31" s="16"/>
      <c r="J31" s="16" t="s">
        <v>95</v>
      </c>
    </row>
    <row r="32" spans="1:10" x14ac:dyDescent="0.2">
      <c r="A32" s="16" t="s">
        <v>40</v>
      </c>
      <c r="B32" s="16" t="s">
        <v>1</v>
      </c>
      <c r="C32" s="28">
        <v>76</v>
      </c>
      <c r="D32" s="8">
        <f t="shared" si="0"/>
        <v>152</v>
      </c>
      <c r="E32" s="28">
        <v>61</v>
      </c>
      <c r="F32" s="28">
        <v>91</v>
      </c>
      <c r="G32" s="16" t="s">
        <v>96</v>
      </c>
      <c r="H32" s="16" t="s">
        <v>97</v>
      </c>
      <c r="I32" s="17" t="s">
        <v>98</v>
      </c>
      <c r="J32" s="1"/>
    </row>
    <row r="34" spans="1:6" x14ac:dyDescent="0.2">
      <c r="A34" s="23" t="s">
        <v>99</v>
      </c>
      <c r="B34" s="1"/>
      <c r="C34" s="8">
        <f>+SUM(C14:C32)</f>
        <v>2911</v>
      </c>
      <c r="D34" s="8">
        <f t="shared" ref="D34:F34" si="2">+SUM(D14:D32)</f>
        <v>4661</v>
      </c>
      <c r="E34" s="8">
        <f t="shared" si="2"/>
        <v>2174</v>
      </c>
      <c r="F34" s="8">
        <f t="shared" si="2"/>
        <v>2487</v>
      </c>
    </row>
  </sheetData>
  <conditionalFormatting sqref="A23">
    <cfRule type="colorScale" priority="8">
      <colorScale>
        <cfvo type="min"/>
        <cfvo type="max"/>
        <color rgb="FFFF7128"/>
        <color rgb="FFFFEF9C"/>
      </colorScale>
    </cfRule>
  </conditionalFormatting>
  <conditionalFormatting sqref="A15">
    <cfRule type="colorScale" priority="6">
      <colorScale>
        <cfvo type="min"/>
        <cfvo type="max"/>
        <color rgb="FFFF7128"/>
        <color rgb="FFFFEF9C"/>
      </colorScale>
    </cfRule>
  </conditionalFormatting>
  <conditionalFormatting sqref="A14">
    <cfRule type="colorScale" priority="7">
      <colorScale>
        <cfvo type="min"/>
        <cfvo type="max"/>
        <color rgb="FFFF7128"/>
        <color rgb="FFFFEF9C"/>
      </colorScale>
    </cfRule>
  </conditionalFormatting>
  <conditionalFormatting sqref="A16:A22">
    <cfRule type="colorScale" priority="5">
      <colorScale>
        <cfvo type="min"/>
        <cfvo type="max"/>
        <color rgb="FFFF7128"/>
        <color rgb="FFFFEF9C"/>
      </colorScale>
    </cfRule>
  </conditionalFormatting>
  <conditionalFormatting sqref="A24:A25">
    <cfRule type="colorScale" priority="4">
      <colorScale>
        <cfvo type="min"/>
        <cfvo type="max"/>
        <color rgb="FFFF7128"/>
        <color rgb="FFFFEF9C"/>
      </colorScale>
    </cfRule>
  </conditionalFormatting>
  <conditionalFormatting sqref="A26:A27">
    <cfRule type="colorScale" priority="3">
      <colorScale>
        <cfvo type="min"/>
        <cfvo type="max"/>
        <color rgb="FFFF7128"/>
        <color rgb="FFFFEF9C"/>
      </colorScale>
    </cfRule>
  </conditionalFormatting>
  <conditionalFormatting sqref="A28:A29">
    <cfRule type="colorScale" priority="2">
      <colorScale>
        <cfvo type="min"/>
        <cfvo type="max"/>
        <color rgb="FFFF7128"/>
        <color rgb="FFFFEF9C"/>
      </colorScale>
    </cfRule>
  </conditionalFormatting>
  <conditionalFormatting sqref="A30:A32 A34">
    <cfRule type="colorScale" priority="9">
      <colorScale>
        <cfvo type="min"/>
        <cfvo type="max"/>
        <color rgb="FFFF7128"/>
        <color rgb="FFFFEF9C"/>
      </colorScale>
    </cfRule>
  </conditionalFormatting>
  <dataValidations count="3">
    <dataValidation type="list" allowBlank="1" showInputMessage="1" showErrorMessage="1" sqref="B14:B29" xr:uid="{611D1056-162F-4A83-8C9B-67AD9B2186D9}">
      <formula1>$B$1:$B$6</formula1>
    </dataValidation>
    <dataValidation type="list" allowBlank="1" showInputMessage="1" showErrorMessage="1" sqref="G1:G11" xr:uid="{8AEDD9DB-A368-41AC-B1B8-DCC2F0EB5216}">
      <formula1>$G$1:$G$6</formula1>
    </dataValidation>
    <dataValidation type="list" allowBlank="1" showErrorMessage="1" sqref="B30:B32" xr:uid="{DE86ECEF-2FA1-F74F-B7EB-5EB0F3E8C8C6}">
      <formula1>$B$1:$B$6</formula1>
    </dataValidation>
  </dataValidations>
  <hyperlinks>
    <hyperlink ref="I17" r:id="rId1" xr:uid="{2E4A0C54-BE1E-7140-B973-FA54E865942E}"/>
    <hyperlink ref="I19" r:id="rId2" display="https://www.undp.org/es/ecuador/noticias/511-micro-negocios-de-quito-fortalecen-sus-habilidades-digitales-con-el-apoyo-del-pnud-y-conquito_x000a__x000a_https://www.youtube.com/watch?v=JO6Lp5TCJRw_x000a_https://www.youtube.com/watch?v=Q6Mijj9EQKA_x000a_https://www.youtube.com/watch?v=gi4CKEPc7K8" xr:uid="{2FD1AA84-43DD-4A48-9DFB-40E458227F4B}"/>
    <hyperlink ref="I20" r:id="rId3" xr:uid="{433AE95C-0B8F-E84C-BE27-1D305AB44C28}"/>
    <hyperlink ref="I16" r:id="rId4" display="https://www.undp.org/es/ecuador/comunicados-de-prensa/144-familias-productoras-de-alimentos-en-quito-fortalecen-capacidades-de-gestion-productiva_x000a__x000a_https://www.undp.org/es/ecuador/news/110-familias-productoras-de-zonas-rurales-de-quito-mejoran-sus-perspectivas-con-la-metodolog%C3%ADa-%E2%80%98creciendo-con-su-negocio%E2%80%99" xr:uid="{C2322B6B-18C4-3D48-AAA1-BC42E1F9B1F2}"/>
    <hyperlink ref="I22" r:id="rId5" display="https://www.undp.org/es/ecuador/noticias/medios-de-vida-sostenibles-y-digitalizacion-concluye-programa-de-medios-de-vida-dirigido-poblacion-en-movilidad-humana-y_x000a__x000a_https://www.youtube.com/watch?v=9janmy7kTjQ_x000a_https://www.youtube.com/watch?v=YnYOe0hXge8_x000a_https://www.youtube.com/watch?v=YbvP11BK9gQ" xr:uid="{7A035E63-ABF0-EE49-94D0-91D520FAA4AC}"/>
    <hyperlink ref="I21" r:id="rId6" xr:uid="{70A979CB-EE28-1949-A509-130D2B81E7C5}"/>
    <hyperlink ref="I18" r:id="rId7" xr:uid="{12F75603-C804-9A41-AE3B-F6589BFB8A6B}"/>
    <hyperlink ref="I23" r:id="rId8" xr:uid="{350ED645-6371-EB41-AA27-4D0A5949117B}"/>
    <hyperlink ref="I24" r:id="rId9" xr:uid="{1A7B3159-143C-344F-A709-31CB9947DD18}"/>
    <hyperlink ref="I25" r:id="rId10" xr:uid="{A8E00FC7-826B-7743-A2B6-CFDA67C1E78A}"/>
    <hyperlink ref="I26" r:id="rId11" display="https://pnudperu.medium.com/un-chocolate-que-agrega-valor-7c696ee03371" xr:uid="{FA49284B-6FA7-DC4F-8A02-77609888B13B}"/>
    <hyperlink ref="I27" r:id="rId12" xr:uid="{42152DF9-9776-944B-AE5B-71F906335363}"/>
    <hyperlink ref="I32" r:id="rId13" xr:uid="{A832F775-1B15-5E40-8C9B-34B3CB323167}"/>
  </hyperlinks>
  <pageMargins left="0.7" right="0.7" top="0.75" bottom="0.75" header="0.3" footer="0.3"/>
  <pageSetup orientation="portrait" horizontalDpi="1200" verticalDpi="1200" r:id="rId14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1C3DC6-9CCC-6041-A5ED-0873ED083299}">
          <x14:formula1>
            <xm:f>Sheet1!$A$1:$A$29</xm:f>
          </x14:formula1>
          <xm:sqref>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75E6-156F-E44A-BD3F-FD5C239A815D}">
  <dimension ref="A1:A29"/>
  <sheetViews>
    <sheetView workbookViewId="0">
      <selection sqref="A1:A29"/>
    </sheetView>
  </sheetViews>
  <sheetFormatPr baseColWidth="10" defaultColWidth="10.83203125" defaultRowHeight="15" x14ac:dyDescent="0.2"/>
  <sheetData>
    <row r="1" spans="1:1" ht="18" x14ac:dyDescent="0.2">
      <c r="A1" s="2" t="s">
        <v>15</v>
      </c>
    </row>
    <row r="2" spans="1:1" ht="18" x14ac:dyDescent="0.2">
      <c r="A2" s="2" t="s">
        <v>16</v>
      </c>
    </row>
    <row r="3" spans="1:1" ht="18" x14ac:dyDescent="0.2">
      <c r="A3" s="2" t="s">
        <v>17</v>
      </c>
    </row>
    <row r="4" spans="1:1" ht="18" x14ac:dyDescent="0.2">
      <c r="A4" s="3" t="s">
        <v>18</v>
      </c>
    </row>
    <row r="5" spans="1:1" ht="18" x14ac:dyDescent="0.2">
      <c r="A5" s="3" t="s">
        <v>19</v>
      </c>
    </row>
    <row r="6" spans="1:1" ht="18" x14ac:dyDescent="0.2">
      <c r="A6" s="3" t="s">
        <v>20</v>
      </c>
    </row>
    <row r="7" spans="1:1" ht="18" x14ac:dyDescent="0.2">
      <c r="A7" s="3" t="s">
        <v>21</v>
      </c>
    </row>
    <row r="8" spans="1:1" ht="18" x14ac:dyDescent="0.2">
      <c r="A8" s="3" t="s">
        <v>22</v>
      </c>
    </row>
    <row r="9" spans="1:1" ht="18" x14ac:dyDescent="0.2">
      <c r="A9" s="3" t="s">
        <v>23</v>
      </c>
    </row>
    <row r="10" spans="1:1" ht="18" x14ac:dyDescent="0.2">
      <c r="A10" s="3" t="s">
        <v>24</v>
      </c>
    </row>
    <row r="11" spans="1:1" ht="18" x14ac:dyDescent="0.2">
      <c r="A11" s="3" t="s">
        <v>25</v>
      </c>
    </row>
    <row r="12" spans="1:1" ht="18" x14ac:dyDescent="0.2">
      <c r="A12" s="3" t="s">
        <v>26</v>
      </c>
    </row>
    <row r="13" spans="1:1" ht="18" x14ac:dyDescent="0.2">
      <c r="A13" s="3" t="s">
        <v>27</v>
      </c>
    </row>
    <row r="14" spans="1:1" ht="18" x14ac:dyDescent="0.2">
      <c r="A14" s="2" t="s">
        <v>28</v>
      </c>
    </row>
    <row r="15" spans="1:1" ht="18" x14ac:dyDescent="0.2">
      <c r="A15" s="3" t="s">
        <v>29</v>
      </c>
    </row>
    <row r="16" spans="1:1" ht="18" x14ac:dyDescent="0.2">
      <c r="A16" s="3" t="s">
        <v>30</v>
      </c>
    </row>
    <row r="17" spans="1:1" ht="18" x14ac:dyDescent="0.2">
      <c r="A17" s="3" t="s">
        <v>31</v>
      </c>
    </row>
    <row r="18" spans="1:1" ht="18" x14ac:dyDescent="0.2">
      <c r="A18" s="3" t="s">
        <v>32</v>
      </c>
    </row>
    <row r="19" spans="1:1" ht="18" x14ac:dyDescent="0.2">
      <c r="A19" s="3" t="s">
        <v>33</v>
      </c>
    </row>
    <row r="20" spans="1:1" ht="18" x14ac:dyDescent="0.2">
      <c r="A20" s="3" t="s">
        <v>34</v>
      </c>
    </row>
    <row r="21" spans="1:1" ht="18" x14ac:dyDescent="0.2">
      <c r="A21" s="3" t="s">
        <v>35</v>
      </c>
    </row>
    <row r="22" spans="1:1" ht="18" x14ac:dyDescent="0.2">
      <c r="A22" s="3" t="s">
        <v>36</v>
      </c>
    </row>
    <row r="23" spans="1:1" ht="18" x14ac:dyDescent="0.2">
      <c r="A23" s="3" t="s">
        <v>37</v>
      </c>
    </row>
    <row r="24" spans="1:1" ht="18" x14ac:dyDescent="0.2">
      <c r="A24" s="3" t="s">
        <v>38</v>
      </c>
    </row>
    <row r="25" spans="1:1" ht="18" x14ac:dyDescent="0.2">
      <c r="A25" s="3" t="s">
        <v>39</v>
      </c>
    </row>
    <row r="26" spans="1:1" ht="18" x14ac:dyDescent="0.2">
      <c r="A26" s="3" t="s">
        <v>40</v>
      </c>
    </row>
    <row r="27" spans="1:1" ht="18" x14ac:dyDescent="0.2">
      <c r="A27" s="3" t="s">
        <v>41</v>
      </c>
    </row>
    <row r="28" spans="1:1" ht="18" x14ac:dyDescent="0.2">
      <c r="A28" s="3" t="s">
        <v>42</v>
      </c>
    </row>
    <row r="29" spans="1:1" ht="18" x14ac:dyDescent="0.2">
      <c r="A29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 dinamica resumen</vt:lpstr>
      <vt:lpstr>Matriz resultados Compilada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Gomez, Carla</cp:lastModifiedBy>
  <dcterms:created xsi:type="dcterms:W3CDTF">2021-06-07T17:19:25Z</dcterms:created>
  <dcterms:modified xsi:type="dcterms:W3CDTF">2023-07-20T15:16:23Z</dcterms:modified>
</cp:coreProperties>
</file>