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E:\2019\Major_Jobs_2019\_WDPA_Coverage_Stats_\01_January\Global_and_National\"/>
    </mc:Choice>
  </mc:AlternateContent>
  <bookViews>
    <workbookView xWindow="0" yWindow="0" windowWidth="28800" windowHeight="12435" firstSheet="1" activeTab="1"/>
  </bookViews>
  <sheets>
    <sheet name="README" sheetId="1" r:id="rId1"/>
    <sheet name="Coverage_Stats" sheetId="2" r:id="rId2"/>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25" i="2" l="1"/>
  <c r="K30" i="2" s="1"/>
  <c r="L30" i="2" s="1"/>
  <c r="C27" i="2"/>
  <c r="C28" i="2"/>
  <c r="K28" i="2" s="1"/>
  <c r="L28" i="2" s="1"/>
  <c r="C24" i="2"/>
  <c r="C18" i="2"/>
  <c r="K26" i="2"/>
  <c r="L26" i="2" s="1"/>
  <c r="C29" i="2" l="1"/>
  <c r="C31" i="2" s="1"/>
  <c r="K25" i="2" s="1"/>
  <c r="L25" i="2" s="1"/>
  <c r="K29" i="2"/>
  <c r="L29" i="2" s="1"/>
  <c r="C32" i="2" l="1"/>
  <c r="K27" i="2" s="1"/>
  <c r="L27" i="2" s="1"/>
</calcChain>
</file>

<file path=xl/sharedStrings.xml><?xml version="1.0" encoding="utf-8"?>
<sst xmlns="http://schemas.openxmlformats.org/spreadsheetml/2006/main" count="80" uniqueCount="71">
  <si>
    <t>Date: 25/07/2017</t>
  </si>
  <si>
    <r>
      <rPr>
        <b/>
        <sz val="11"/>
        <color theme="1"/>
        <rFont val="Calibri"/>
        <family val="2"/>
        <scheme val="minor"/>
      </rPr>
      <t>Author:</t>
    </r>
    <r>
      <rPr>
        <sz val="11"/>
        <color theme="1"/>
        <rFont val="Calibri"/>
        <family val="2"/>
        <scheme val="minor"/>
      </rPr>
      <t xml:space="preserve"> Ed Lewis (edward.lewis@unep-wcmc.org)</t>
    </r>
  </si>
  <si>
    <r>
      <rPr>
        <b/>
        <sz val="11"/>
        <color theme="1"/>
        <rFont val="Calibri"/>
        <family val="2"/>
        <scheme val="minor"/>
      </rPr>
      <t>Purpose:</t>
    </r>
    <r>
      <rPr>
        <sz val="11"/>
        <color theme="1"/>
        <rFont val="Calibri"/>
        <family val="2"/>
        <scheme val="minor"/>
      </rPr>
      <t xml:space="preserve"> Track monthly PA coverage statistics for the world</t>
    </r>
  </si>
  <si>
    <t>Release Version: October 2017</t>
  </si>
  <si>
    <t>NEEDS UPDATING</t>
  </si>
  <si>
    <t>Methodology:</t>
  </si>
  <si>
    <t>I ran the global model v1_07</t>
  </si>
  <si>
    <t>Topology segments still giving grief - this time with the exporting of the topology errors - review inline variable naming of second feature dataset for next month</t>
  </si>
  <si>
    <t>Copied the summarise segments of the model into a new scratch model and ran it</t>
  </si>
  <si>
    <t>Model now being run on PAP's new fast computer (02023) - whole model runs fine</t>
  </si>
  <si>
    <t>Next steps to improve the model:</t>
  </si>
  <si>
    <t>We are assuming that ABNJ area doesn't overlap at all in the dissovle (it shouldn't), but check. The fact it doesn’t change at all between months would strongly indicate it's fine.</t>
  </si>
  <si>
    <t>Joing summary tables by ISO3, export to a new table, run summary statistics..(automate this excel sheet) and the national stats…</t>
  </si>
  <si>
    <t>Add in footprints into the model? Have them as a separate model?</t>
  </si>
  <si>
    <t>Add regional summary stats to the model</t>
  </si>
  <si>
    <t>Further Information:</t>
  </si>
  <si>
    <t>Protected Planet</t>
  </si>
  <si>
    <t>Sum of area per type [raw global intersect]</t>
  </si>
  <si>
    <t>Key</t>
  </si>
  <si>
    <t xml:space="preserve">Copied table (a_global_summary_stats) from: </t>
  </si>
  <si>
    <t>Update these cells</t>
  </si>
  <si>
    <t>OBJECTID *</t>
  </si>
  <si>
    <t>type</t>
  </si>
  <si>
    <t>Count_type</t>
  </si>
  <si>
    <t>Sum_AREA_KM2</t>
  </si>
  <si>
    <t>ABNJ</t>
  </si>
  <si>
    <t>EEZ</t>
  </si>
  <si>
    <t>Land</t>
  </si>
  <si>
    <t>KM2 from Ross sea that are on land</t>
  </si>
  <si>
    <t>Sum of area per type [global topology intersect]</t>
  </si>
  <si>
    <t xml:space="preserve">Copied table b_Topology_Error_Intersect_Summary) from: </t>
  </si>
  <si>
    <t>Sum_GIS_AREA</t>
  </si>
  <si>
    <t>Final Area Stats [Raw global intersect - topology intersect]</t>
  </si>
  <si>
    <t xml:space="preserve">Copied value from table ("b_polybuffpnt_diss") </t>
  </si>
  <si>
    <t>ABNJ Values are calculated through a tabular query  by ISO3 = 'ABNJ'</t>
  </si>
  <si>
    <t>Working out Final EEZ Area stats</t>
  </si>
  <si>
    <t>Total Area</t>
  </si>
  <si>
    <t>(sum = E6:E8)</t>
  </si>
  <si>
    <t>Type</t>
  </si>
  <si>
    <t>Area (Km2)</t>
  </si>
  <si>
    <t>PAs (km2)</t>
  </si>
  <si>
    <t>PAs %</t>
  </si>
  <si>
    <t>Flat Total Area</t>
  </si>
  <si>
    <t>(sum = E6:E8) - sum (E13:E15)</t>
  </si>
  <si>
    <t>Economic Exclusion Zones (EEZ) (0-200 nm)</t>
  </si>
  <si>
    <t>ABNJ Area</t>
  </si>
  <si>
    <t>(= C21)</t>
  </si>
  <si>
    <t xml:space="preserve">Total for the sea </t>
  </si>
  <si>
    <t>Land Area</t>
  </si>
  <si>
    <t>(E8 - E15)</t>
  </si>
  <si>
    <t>Total for the land (excl. Antarctica)</t>
  </si>
  <si>
    <t>Sum</t>
  </si>
  <si>
    <t>(sum = C27:C28)</t>
  </si>
  <si>
    <t>Land + sea (excl. Antarctica)</t>
  </si>
  <si>
    <t>Land + sea (incl. Antarctica)</t>
  </si>
  <si>
    <t>EEZ Area</t>
  </si>
  <si>
    <t>(C25 - C29)</t>
  </si>
  <si>
    <t>Sea Area</t>
  </si>
  <si>
    <t>(C27 + C31)</t>
  </si>
  <si>
    <t>FAQs</t>
  </si>
  <si>
    <t>Q: What is the Ross Sea Area about?</t>
  </si>
  <si>
    <t>A: The Ross sea site covers ATA land (this area is incorporated into the Land area stats within box  1 and 2). However, for the final stats we ignore ATA basemap land and therefore, by extension, any PA area on that land.</t>
  </si>
  <si>
    <t>We delete the Ross Sea Area from the 'Land Area' in box 4 to essentially remove it from that statistic, e.g. only Land PA area outside of ATA is included.</t>
  </si>
  <si>
    <t>This was also necessary for how we calculate the EEZ which is TOTAL FLAT AREA - (ABNJ + LAND). If we added the ATA PA land to 'Land Area' then land goes up and EEZ goes down.</t>
  </si>
  <si>
    <t>Q: Why is the Final EEZ Area bigger?</t>
  </si>
  <si>
    <t xml:space="preserve">A: The basemap used for this analysis will often demarcate Nationally designated PAs as being within the ABNJ, not the territorial waters of a country. These areas are not ABNJ areas, and as such the EEZ has to be calculated by a combination </t>
  </si>
  <si>
    <t xml:space="preserve">of tabular and spatial queries. 
</t>
  </si>
  <si>
    <t xml:space="preserve">We could also calculate this area by erasing the ABNJ area from the intersect output, and recalculate area, but it would be the same value. </t>
  </si>
  <si>
    <t>We know this because by knowing for certain what the total flat area is, and subtracting the definite land area and definite ABNJ area, the only remaining area has to be marine area that isn't recorded as ABNJ.</t>
  </si>
  <si>
    <t>EEZ Area = Total Flat Area - [Total Flat Land Area + Total Flat ABNJ Area]</t>
  </si>
  <si>
    <t>Basemap: EEZV8_WVS_DIS_V3_ALL_final_v7dis_land_only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</si>
</sst>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_-;\-* #,##0_-;_-* &quot;-&quot;??_-;_-@_-"/>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theme="5" tint="-0.249977111117893"/>
      <name val="Calibri"/>
      <family val="2"/>
      <scheme val="minor"/>
    </font>
    <font>
      <sz val="11"/>
      <color theme="4" tint="-0.249977111117893"/>
      <name val="Calibri"/>
      <family val="2"/>
      <scheme val="minor"/>
    </font>
    <font>
      <u/>
      <sz val="11"/>
      <color theme="10"/>
      <name val="Calibri"/>
      <family val="2"/>
      <scheme val="minor"/>
    </font>
    <font>
      <b/>
      <sz val="11"/>
      <color rgb="FFFF0000"/>
      <name val="Calibri"/>
      <family val="2"/>
      <scheme val="minor"/>
    </font>
    <font>
      <b/>
      <sz val="16"/>
      <color theme="1"/>
      <name val="Calibri"/>
      <family val="2"/>
      <scheme val="minor"/>
    </font>
    <font>
      <sz val="16"/>
      <color theme="1"/>
      <name val="Calibri"/>
      <family val="2"/>
      <scheme val="minor"/>
    </font>
  </fonts>
  <fills count="9">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8" tint="0.79998168889431442"/>
        <bgColor indexed="64"/>
      </patternFill>
    </fill>
  </fills>
  <borders count="10">
    <border>
      <left/>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5">
    <xf numFmtId="0" fontId="0" fillId="0" borderId="0"/>
    <xf numFmtId="43" fontId="1" fillId="0" borderId="0" applyFont="0" applyFill="0" applyBorder="0" applyAlignment="0" applyProtection="0"/>
    <xf numFmtId="0" fontId="5"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47">
    <xf numFmtId="0" fontId="0" fillId="0" borderId="0" xfId="0"/>
    <xf numFmtId="0" fontId="0" fillId="2" borderId="0" xfId="0" applyFill="1"/>
    <xf numFmtId="0" fontId="2" fillId="2" borderId="0" xfId="0" applyFont="1" applyFill="1"/>
    <xf numFmtId="0" fontId="3" fillId="2" borderId="0" xfId="0" applyFont="1" applyFill="1"/>
    <xf numFmtId="0" fontId="0" fillId="2" borderId="7" xfId="0" applyFill="1" applyBorder="1"/>
    <xf numFmtId="0" fontId="4" fillId="2" borderId="0" xfId="0" applyFont="1" applyFill="1"/>
    <xf numFmtId="0" fontId="5" fillId="2" borderId="0" xfId="2" applyFill="1"/>
    <xf numFmtId="0" fontId="0" fillId="4" borderId="0" xfId="0" applyFill="1"/>
    <xf numFmtId="0" fontId="0" fillId="2" borderId="7" xfId="0" applyFill="1" applyBorder="1" applyAlignment="1">
      <alignment horizontal="center" vertical="center"/>
    </xf>
    <xf numFmtId="0" fontId="0" fillId="3" borderId="7" xfId="0" applyFill="1" applyBorder="1" applyAlignment="1">
      <alignment horizontal="center" vertical="center"/>
    </xf>
    <xf numFmtId="164" fontId="0" fillId="2" borderId="7" xfId="3" applyNumberFormat="1" applyFont="1" applyFill="1" applyBorder="1"/>
    <xf numFmtId="164" fontId="0" fillId="4" borderId="7" xfId="3" applyNumberFormat="1" applyFont="1" applyFill="1" applyBorder="1" applyAlignment="1">
      <alignment horizontal="center" vertical="center"/>
    </xf>
    <xf numFmtId="164" fontId="0" fillId="4" borderId="7" xfId="3" applyNumberFormat="1" applyFont="1" applyFill="1" applyBorder="1"/>
    <xf numFmtId="164" fontId="0" fillId="2" borderId="7" xfId="0" applyNumberFormat="1" applyFill="1" applyBorder="1"/>
    <xf numFmtId="2" fontId="0" fillId="2" borderId="0" xfId="0" applyNumberFormat="1" applyFill="1"/>
    <xf numFmtId="164" fontId="0" fillId="2" borderId="0" xfId="0" applyNumberFormat="1" applyFill="1"/>
    <xf numFmtId="43" fontId="0" fillId="2" borderId="0" xfId="0" applyNumberFormat="1" applyFill="1"/>
    <xf numFmtId="0" fontId="3" fillId="2" borderId="0" xfId="0" applyFont="1" applyFill="1" applyAlignment="1">
      <alignment horizontal="left"/>
    </xf>
    <xf numFmtId="0" fontId="6" fillId="2" borderId="0" xfId="0" applyFont="1" applyFill="1"/>
    <xf numFmtId="0" fontId="7" fillId="3" borderId="1" xfId="0" applyFont="1" applyFill="1" applyBorder="1"/>
    <xf numFmtId="0" fontId="7" fillId="3" borderId="9" xfId="0" applyFont="1" applyFill="1" applyBorder="1" applyAlignment="1">
      <alignment horizontal="center"/>
    </xf>
    <xf numFmtId="0" fontId="7" fillId="3" borderId="2" xfId="0" applyFont="1" applyFill="1" applyBorder="1" applyAlignment="1">
      <alignment horizontal="center"/>
    </xf>
    <xf numFmtId="0" fontId="8" fillId="8" borderId="3" xfId="0" applyFont="1" applyFill="1" applyBorder="1"/>
    <xf numFmtId="3" fontId="8" fillId="8" borderId="7" xfId="0" applyNumberFormat="1" applyFont="1" applyFill="1" applyBorder="1"/>
    <xf numFmtId="164" fontId="8" fillId="8" borderId="7" xfId="3" applyNumberFormat="1" applyFont="1" applyFill="1" applyBorder="1"/>
    <xf numFmtId="2" fontId="8" fillId="8" borderId="4" xfId="0" applyNumberFormat="1" applyFont="1" applyFill="1" applyBorder="1"/>
    <xf numFmtId="0" fontId="8" fillId="5" borderId="3" xfId="0" applyFont="1" applyFill="1" applyBorder="1"/>
    <xf numFmtId="3" fontId="8" fillId="5" borderId="7" xfId="0" applyNumberFormat="1" applyFont="1" applyFill="1" applyBorder="1"/>
    <xf numFmtId="164" fontId="8" fillId="5" borderId="7" xfId="3" applyNumberFormat="1" applyFont="1" applyFill="1" applyBorder="1"/>
    <xf numFmtId="2" fontId="8" fillId="5" borderId="4" xfId="0" applyNumberFormat="1" applyFont="1" applyFill="1" applyBorder="1"/>
    <xf numFmtId="0" fontId="8" fillId="7" borderId="3" xfId="0" applyFont="1" applyFill="1" applyBorder="1"/>
    <xf numFmtId="3" fontId="8" fillId="7" borderId="7" xfId="0" applyNumberFormat="1" applyFont="1" applyFill="1" applyBorder="1"/>
    <xf numFmtId="164" fontId="8" fillId="7" borderId="7" xfId="3" applyNumberFormat="1" applyFont="1" applyFill="1" applyBorder="1"/>
    <xf numFmtId="2" fontId="8" fillId="7" borderId="4" xfId="0" applyNumberFormat="1" applyFont="1" applyFill="1" applyBorder="1"/>
    <xf numFmtId="0" fontId="8" fillId="6" borderId="3" xfId="0" applyFont="1" applyFill="1" applyBorder="1"/>
    <xf numFmtId="3" fontId="8" fillId="6" borderId="7" xfId="0" applyNumberFormat="1" applyFont="1" applyFill="1" applyBorder="1"/>
    <xf numFmtId="164" fontId="8" fillId="6" borderId="7" xfId="3" applyNumberFormat="1" applyFont="1" applyFill="1" applyBorder="1"/>
    <xf numFmtId="2" fontId="8" fillId="6" borderId="4" xfId="0" applyNumberFormat="1" applyFont="1" applyFill="1" applyBorder="1"/>
    <xf numFmtId="0" fontId="8" fillId="2" borderId="3" xfId="0" applyFont="1" applyFill="1" applyBorder="1"/>
    <xf numFmtId="3" fontId="8" fillId="2" borderId="7" xfId="0" applyNumberFormat="1" applyFont="1" applyFill="1" applyBorder="1"/>
    <xf numFmtId="164" fontId="8" fillId="2" borderId="7" xfId="3" applyNumberFormat="1" applyFont="1" applyFill="1" applyBorder="1"/>
    <xf numFmtId="2" fontId="8" fillId="2" borderId="4" xfId="0" applyNumberFormat="1" applyFont="1" applyFill="1" applyBorder="1"/>
    <xf numFmtId="0" fontId="8" fillId="2" borderId="5" xfId="0" applyFont="1" applyFill="1" applyBorder="1"/>
    <xf numFmtId="3" fontId="8" fillId="2" borderId="8" xfId="0" applyNumberFormat="1" applyFont="1" applyFill="1" applyBorder="1"/>
    <xf numFmtId="164" fontId="8" fillId="2" borderId="8" xfId="3" applyNumberFormat="1" applyFont="1" applyFill="1" applyBorder="1"/>
    <xf numFmtId="2" fontId="8" fillId="2" borderId="6" xfId="0" applyNumberFormat="1" applyFont="1" applyFill="1" applyBorder="1"/>
    <xf numFmtId="164" fontId="0" fillId="2" borderId="0" xfId="3" applyNumberFormat="1" applyFont="1" applyFill="1"/>
  </cellXfs>
  <cellStyles count="5">
    <cellStyle name="Comma" xfId="3" builtinId="3"/>
    <cellStyle name="Comma 2" xfId="1"/>
    <cellStyle name="Comma 3" xf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protectedplanet.ne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7" tint="0.59999389629810485"/>
  </sheetPr>
  <dimension ref="A1:F28"/>
  <sheetViews>
    <sheetView workbookViewId="0">
      <selection activeCell="F7" sqref="F7"/>
    </sheetView>
  </sheetViews>
  <sheetFormatPr defaultColWidth="9.140625" defaultRowHeight="15" x14ac:dyDescent="0.25"/>
  <cols>
    <col min="1" max="16384" width="9.140625" style="1"/>
  </cols>
  <sheetData>
    <row r="1" spans="1:6" x14ac:dyDescent="0.25">
      <c r="A1" s="2" t="s">
        <v>0</v>
      </c>
    </row>
    <row r="2" spans="1:6" x14ac:dyDescent="0.25">
      <c r="A2" s="1" t="s">
        <v>1</v>
      </c>
    </row>
    <row r="3" spans="1:6" x14ac:dyDescent="0.25">
      <c r="A3" s="1" t="s">
        <v>2</v>
      </c>
    </row>
    <row r="6" spans="1:6" x14ac:dyDescent="0.25">
      <c r="A6" s="2" t="s">
        <v>3</v>
      </c>
    </row>
    <row r="7" spans="1:6" x14ac:dyDescent="0.25">
      <c r="F7" s="18" t="s">
        <v>4</v>
      </c>
    </row>
    <row r="9" spans="1:6" x14ac:dyDescent="0.25">
      <c r="A9" s="2" t="s">
        <v>5</v>
      </c>
    </row>
    <row r="10" spans="1:6" x14ac:dyDescent="0.25">
      <c r="A10" s="1">
        <v>1</v>
      </c>
      <c r="B10" s="1" t="s">
        <v>6</v>
      </c>
    </row>
    <row r="11" spans="1:6" x14ac:dyDescent="0.25">
      <c r="A11" s="1">
        <v>2</v>
      </c>
      <c r="B11" s="1" t="s">
        <v>7</v>
      </c>
    </row>
    <row r="12" spans="1:6" x14ac:dyDescent="0.25">
      <c r="A12" s="1">
        <v>3</v>
      </c>
      <c r="B12" s="1" t="s">
        <v>8</v>
      </c>
    </row>
    <row r="13" spans="1:6" x14ac:dyDescent="0.25">
      <c r="A13" s="1">
        <v>4</v>
      </c>
      <c r="B13" s="1" t="s">
        <v>9</v>
      </c>
    </row>
    <row r="14" spans="1:6" x14ac:dyDescent="0.25">
      <c r="A14" s="1">
        <v>5</v>
      </c>
    </row>
    <row r="15" spans="1:6" x14ac:dyDescent="0.25">
      <c r="A15" s="1">
        <v>6</v>
      </c>
    </row>
    <row r="16" spans="1:6" x14ac:dyDescent="0.25">
      <c r="A16" s="1">
        <v>7</v>
      </c>
    </row>
    <row r="17" spans="1:2" x14ac:dyDescent="0.25">
      <c r="A17" s="1">
        <v>8</v>
      </c>
    </row>
    <row r="18" spans="1:2" x14ac:dyDescent="0.25">
      <c r="A18" s="1">
        <v>9</v>
      </c>
    </row>
    <row r="20" spans="1:2" x14ac:dyDescent="0.25">
      <c r="A20" s="2" t="s">
        <v>10</v>
      </c>
    </row>
    <row r="21" spans="1:2" x14ac:dyDescent="0.25">
      <c r="A21" s="1">
        <v>1</v>
      </c>
      <c r="B21" s="1" t="s">
        <v>11</v>
      </c>
    </row>
    <row r="22" spans="1:2" x14ac:dyDescent="0.25">
      <c r="A22" s="1">
        <v>2</v>
      </c>
      <c r="B22" s="1" t="s">
        <v>12</v>
      </c>
    </row>
    <row r="23" spans="1:2" x14ac:dyDescent="0.25">
      <c r="A23" s="1">
        <v>3</v>
      </c>
      <c r="B23" s="1" t="s">
        <v>13</v>
      </c>
    </row>
    <row r="24" spans="1:2" x14ac:dyDescent="0.25">
      <c r="A24" s="1">
        <v>4</v>
      </c>
      <c r="B24" s="1" t="s">
        <v>14</v>
      </c>
    </row>
    <row r="27" spans="1:2" x14ac:dyDescent="0.25">
      <c r="A27" s="2" t="s">
        <v>15</v>
      </c>
    </row>
    <row r="28" spans="1:2" x14ac:dyDescent="0.25">
      <c r="A28" s="6" t="s">
        <v>16</v>
      </c>
    </row>
  </sheetData>
  <hyperlinks>
    <hyperlink ref="A28"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59999389629810485"/>
  </sheetPr>
  <dimension ref="A3:R46"/>
  <sheetViews>
    <sheetView tabSelected="1" zoomScale="70" zoomScaleNormal="70" workbookViewId="0">
      <selection activeCell="G27" sqref="G27"/>
    </sheetView>
  </sheetViews>
  <sheetFormatPr defaultColWidth="9.140625" defaultRowHeight="15" x14ac:dyDescent="0.25"/>
  <cols>
    <col min="1" max="1" width="9.140625" style="1"/>
    <col min="2" max="2" width="17.7109375" style="1" customWidth="1"/>
    <col min="3" max="3" width="12.28515625" style="1" customWidth="1"/>
    <col min="4" max="4" width="11.28515625" style="1" bestFit="1" customWidth="1"/>
    <col min="5" max="5" width="18.140625" style="1" bestFit="1" customWidth="1"/>
    <col min="6" max="6" width="14.85546875" style="1" customWidth="1"/>
    <col min="7" max="7" width="13.5703125" style="1" bestFit="1" customWidth="1"/>
    <col min="8" max="8" width="9.140625" style="1"/>
    <col min="9" max="9" width="56" style="1" customWidth="1"/>
    <col min="10" max="10" width="17" style="1" bestFit="1" customWidth="1"/>
    <col min="11" max="11" width="19.7109375" style="1" customWidth="1"/>
    <col min="12" max="12" width="19.42578125" style="1" customWidth="1"/>
    <col min="13" max="16384" width="9.140625" style="1"/>
  </cols>
  <sheetData>
    <row r="3" spans="1:18" x14ac:dyDescent="0.25">
      <c r="A3" s="2">
        <v>1</v>
      </c>
      <c r="B3" s="2" t="s">
        <v>17</v>
      </c>
      <c r="Q3" s="2" t="s">
        <v>18</v>
      </c>
    </row>
    <row r="4" spans="1:18" x14ac:dyDescent="0.25">
      <c r="B4" s="3" t="s">
        <v>19</v>
      </c>
      <c r="Q4" s="7"/>
      <c r="R4" s="1" t="s">
        <v>20</v>
      </c>
    </row>
    <row r="5" spans="1:18" x14ac:dyDescent="0.25">
      <c r="B5" s="9" t="s">
        <v>21</v>
      </c>
      <c r="C5" s="9" t="s">
        <v>22</v>
      </c>
      <c r="D5" s="9" t="s">
        <v>23</v>
      </c>
      <c r="E5" s="9" t="s">
        <v>24</v>
      </c>
    </row>
    <row r="6" spans="1:18" x14ac:dyDescent="0.25">
      <c r="B6" s="8">
        <v>1</v>
      </c>
      <c r="C6" s="8" t="s">
        <v>25</v>
      </c>
      <c r="D6" s="8"/>
      <c r="E6" s="12">
        <v>2380953.5018989998</v>
      </c>
      <c r="F6" s="46"/>
      <c r="G6" s="15"/>
    </row>
    <row r="7" spans="1:18" x14ac:dyDescent="0.25">
      <c r="B7" s="8">
        <v>2</v>
      </c>
      <c r="C7" s="8" t="s">
        <v>26</v>
      </c>
      <c r="D7" s="8"/>
      <c r="E7" s="12">
        <v>24346861.830625001</v>
      </c>
      <c r="F7" s="46"/>
      <c r="G7" s="15"/>
    </row>
    <row r="8" spans="1:18" x14ac:dyDescent="0.25">
      <c r="B8" s="8">
        <v>3</v>
      </c>
      <c r="C8" s="8" t="s">
        <v>27</v>
      </c>
      <c r="D8" s="8"/>
      <c r="E8" s="12">
        <v>20821526.438335001</v>
      </c>
      <c r="F8" s="46"/>
      <c r="G8" s="15"/>
    </row>
    <row r="9" spans="1:18" x14ac:dyDescent="0.25">
      <c r="F9" s="46"/>
      <c r="I9" s="1" t="s">
        <v>28</v>
      </c>
      <c r="J9" s="15">
        <v>543320.14445499994</v>
      </c>
    </row>
    <row r="10" spans="1:18" x14ac:dyDescent="0.25">
      <c r="A10" s="2">
        <v>2</v>
      </c>
      <c r="B10" s="2" t="s">
        <v>29</v>
      </c>
      <c r="F10" s="46"/>
    </row>
    <row r="11" spans="1:18" x14ac:dyDescent="0.25">
      <c r="B11" s="3" t="s">
        <v>30</v>
      </c>
      <c r="F11" s="46"/>
      <c r="J11" s="15"/>
      <c r="K11" s="16"/>
    </row>
    <row r="12" spans="1:18" x14ac:dyDescent="0.25">
      <c r="B12" s="9" t="s">
        <v>21</v>
      </c>
      <c r="C12" s="9" t="s">
        <v>22</v>
      </c>
      <c r="D12" s="9" t="s">
        <v>23</v>
      </c>
      <c r="E12" s="9" t="s">
        <v>31</v>
      </c>
      <c r="F12" s="46"/>
      <c r="J12" s="15"/>
      <c r="K12" s="16"/>
    </row>
    <row r="13" spans="1:18" x14ac:dyDescent="0.25">
      <c r="B13" s="8">
        <v>1</v>
      </c>
      <c r="C13" s="8" t="s">
        <v>25</v>
      </c>
      <c r="D13" s="8"/>
      <c r="E13" s="11">
        <v>100808.136508</v>
      </c>
      <c r="F13" s="46"/>
      <c r="G13" s="15"/>
    </row>
    <row r="14" spans="1:18" x14ac:dyDescent="0.25">
      <c r="B14" s="8">
        <v>2</v>
      </c>
      <c r="C14" s="8" t="s">
        <v>26</v>
      </c>
      <c r="D14" s="8"/>
      <c r="E14" s="11">
        <v>108466.88754700001</v>
      </c>
      <c r="F14" s="46"/>
      <c r="G14" s="15"/>
    </row>
    <row r="15" spans="1:18" x14ac:dyDescent="0.25">
      <c r="B15" s="8">
        <v>3</v>
      </c>
      <c r="C15" s="8" t="s">
        <v>27</v>
      </c>
      <c r="D15" s="8"/>
      <c r="E15" s="11">
        <v>195391.10439299999</v>
      </c>
      <c r="F15" s="46"/>
      <c r="G15" s="15"/>
    </row>
    <row r="17" spans="1:13" x14ac:dyDescent="0.25">
      <c r="A17" s="2">
        <v>3</v>
      </c>
      <c r="B17" s="2" t="s">
        <v>32</v>
      </c>
    </row>
    <row r="18" spans="1:13" x14ac:dyDescent="0.25">
      <c r="B18" s="4" t="s">
        <v>27</v>
      </c>
      <c r="C18" s="4">
        <f>E8-E15</f>
        <v>20626135.333942</v>
      </c>
    </row>
    <row r="20" spans="1:13" x14ac:dyDescent="0.25">
      <c r="B20" s="17" t="s">
        <v>33</v>
      </c>
      <c r="F20" s="5" t="s">
        <v>34</v>
      </c>
    </row>
    <row r="21" spans="1:13" x14ac:dyDescent="0.25">
      <c r="B21" s="4" t="s">
        <v>25</v>
      </c>
      <c r="C21" s="12">
        <v>2618152.9700489999</v>
      </c>
      <c r="L21" s="14"/>
    </row>
    <row r="23" spans="1:13" ht="15.75" thickBot="1" x14ac:dyDescent="0.3">
      <c r="A23" s="2">
        <v>4</v>
      </c>
      <c r="B23" s="2" t="s">
        <v>35</v>
      </c>
      <c r="I23" s="1" t="s">
        <v>70</v>
      </c>
    </row>
    <row r="24" spans="1:13" ht="21.75" thickBot="1" x14ac:dyDescent="0.4">
      <c r="B24" s="4" t="s">
        <v>36</v>
      </c>
      <c r="C24" s="10">
        <f>SUM(E6:E8)</f>
        <v>47549341.770859003</v>
      </c>
      <c r="D24" s="5" t="s">
        <v>37</v>
      </c>
      <c r="I24" s="19" t="s">
        <v>38</v>
      </c>
      <c r="J24" s="20" t="s">
        <v>39</v>
      </c>
      <c r="K24" s="20" t="s">
        <v>40</v>
      </c>
      <c r="L24" s="21" t="s">
        <v>41</v>
      </c>
    </row>
    <row r="25" spans="1:13" ht="21" x14ac:dyDescent="0.35">
      <c r="B25" s="4" t="s">
        <v>42</v>
      </c>
      <c r="C25" s="10">
        <f>SUM(E6:E8)-SUM(E13:E15)</f>
        <v>47144675.642411001</v>
      </c>
      <c r="D25" s="5" t="s">
        <v>43</v>
      </c>
      <c r="I25" s="22" t="s">
        <v>44</v>
      </c>
      <c r="J25" s="23">
        <v>141195956</v>
      </c>
      <c r="K25" s="24">
        <f>C31</f>
        <v>24443707.482875001</v>
      </c>
      <c r="L25" s="25">
        <f>K25/J25*100</f>
        <v>17.311903382611753</v>
      </c>
    </row>
    <row r="26" spans="1:13" ht="21" x14ac:dyDescent="0.35">
      <c r="I26" s="26" t="s">
        <v>25</v>
      </c>
      <c r="J26" s="27">
        <v>221134569</v>
      </c>
      <c r="K26" s="28">
        <f>C21</f>
        <v>2618152.9700489999</v>
      </c>
      <c r="L26" s="29">
        <f t="shared" ref="L26:L30" si="0">K26/J26*100</f>
        <v>1.1839636751000246</v>
      </c>
    </row>
    <row r="27" spans="1:13" ht="21" x14ac:dyDescent="0.35">
      <c r="B27" s="4" t="s">
        <v>45</v>
      </c>
      <c r="C27" s="10">
        <f>C21</f>
        <v>2618152.9700489999</v>
      </c>
      <c r="D27" s="5" t="s">
        <v>46</v>
      </c>
      <c r="I27" s="30" t="s">
        <v>47</v>
      </c>
      <c r="J27" s="31">
        <v>362330525</v>
      </c>
      <c r="K27" s="32">
        <f>C32</f>
        <v>27061860.452924002</v>
      </c>
      <c r="L27" s="33">
        <f t="shared" si="0"/>
        <v>7.4688326226237773</v>
      </c>
      <c r="M27" s="14"/>
    </row>
    <row r="28" spans="1:13" ht="21" x14ac:dyDescent="0.35">
      <c r="B28" s="4" t="s">
        <v>48</v>
      </c>
      <c r="C28" s="10">
        <f>(E8-E15)-J9</f>
        <v>20082815.189486999</v>
      </c>
      <c r="D28" s="5" t="s">
        <v>49</v>
      </c>
      <c r="I28" s="34" t="s">
        <v>50</v>
      </c>
      <c r="J28" s="35">
        <v>134918845</v>
      </c>
      <c r="K28" s="36">
        <f>C28</f>
        <v>20082815.189486999</v>
      </c>
      <c r="L28" s="37">
        <f>K28/J28*100</f>
        <v>14.885107554461349</v>
      </c>
      <c r="M28" s="14"/>
    </row>
    <row r="29" spans="1:13" ht="21" x14ac:dyDescent="0.35">
      <c r="B29" s="4" t="s">
        <v>51</v>
      </c>
      <c r="C29" s="10">
        <f>SUM(C27:C28)</f>
        <v>22700968.159536</v>
      </c>
      <c r="D29" s="5" t="s">
        <v>52</v>
      </c>
      <c r="I29" s="38" t="s">
        <v>53</v>
      </c>
      <c r="J29" s="39">
        <v>497249370</v>
      </c>
      <c r="K29" s="40">
        <f>C25</f>
        <v>47144675.642411001</v>
      </c>
      <c r="L29" s="41">
        <f t="shared" si="0"/>
        <v>9.4810930866359868</v>
      </c>
    </row>
    <row r="30" spans="1:13" ht="21.75" thickBot="1" x14ac:dyDescent="0.4">
      <c r="I30" s="42" t="s">
        <v>54</v>
      </c>
      <c r="J30" s="43">
        <v>511194942</v>
      </c>
      <c r="K30" s="44">
        <f>C25</f>
        <v>47144675.642411001</v>
      </c>
      <c r="L30" s="45">
        <f t="shared" si="0"/>
        <v>9.222445640397396</v>
      </c>
    </row>
    <row r="31" spans="1:13" x14ac:dyDescent="0.25">
      <c r="B31" s="4" t="s">
        <v>55</v>
      </c>
      <c r="C31" s="13">
        <f>C25-C29</f>
        <v>24443707.482875001</v>
      </c>
      <c r="D31" s="5" t="s">
        <v>56</v>
      </c>
    </row>
    <row r="32" spans="1:13" x14ac:dyDescent="0.25">
      <c r="B32" s="4" t="s">
        <v>57</v>
      </c>
      <c r="C32" s="13">
        <f>C31+C27</f>
        <v>27061860.452924002</v>
      </c>
      <c r="D32" s="5" t="s">
        <v>58</v>
      </c>
    </row>
    <row r="34" spans="1:2" x14ac:dyDescent="0.25">
      <c r="A34" s="2">
        <v>5</v>
      </c>
      <c r="B34" s="2" t="s">
        <v>59</v>
      </c>
    </row>
    <row r="35" spans="1:2" x14ac:dyDescent="0.25">
      <c r="B35" s="2" t="s">
        <v>60</v>
      </c>
    </row>
    <row r="36" spans="1:2" x14ac:dyDescent="0.25">
      <c r="B36" s="2" t="s">
        <v>61</v>
      </c>
    </row>
    <row r="37" spans="1:2" x14ac:dyDescent="0.25">
      <c r="B37" s="2" t="s">
        <v>62</v>
      </c>
    </row>
    <row r="38" spans="1:2" x14ac:dyDescent="0.25">
      <c r="B38" s="2" t="s">
        <v>63</v>
      </c>
    </row>
    <row r="39" spans="1:2" x14ac:dyDescent="0.25">
      <c r="B39" s="2"/>
    </row>
    <row r="40" spans="1:2" x14ac:dyDescent="0.25">
      <c r="B40" s="1" t="s">
        <v>64</v>
      </c>
    </row>
    <row r="41" spans="1:2" x14ac:dyDescent="0.25">
      <c r="B41" s="1" t="s">
        <v>65</v>
      </c>
    </row>
    <row r="42" spans="1:2" x14ac:dyDescent="0.25">
      <c r="B42" s="1" t="s">
        <v>66</v>
      </c>
    </row>
    <row r="43" spans="1:2" x14ac:dyDescent="0.25">
      <c r="B43" s="1" t="s">
        <v>67</v>
      </c>
    </row>
    <row r="44" spans="1:2" x14ac:dyDescent="0.25">
      <c r="B44" s="1" t="s">
        <v>68</v>
      </c>
    </row>
    <row r="46" spans="1:2" x14ac:dyDescent="0.25">
      <c r="B46" s="1" t="s">
        <v>69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README</vt:lpstr>
      <vt:lpstr>Coverage_Stats</vt:lpstr>
    </vt:vector>
  </TitlesOfParts>
  <Manager/>
  <Company>Microsoft</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Edward Lewis</dc:creator>
  <cp:keywords/>
  <dc:description/>
  <cp:lastModifiedBy>Edward Lewis</cp:lastModifiedBy>
  <cp:revision/>
  <dcterms:created xsi:type="dcterms:W3CDTF">2017-01-31T10:29:11Z</dcterms:created>
  <dcterms:modified xsi:type="dcterms:W3CDTF">2019-01-18T12:22:28Z</dcterms:modified>
  <cp:category/>
  <cp:contentStatus/>
</cp:coreProperties>
</file>